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55" windowHeight="4365" tabRatio="868" activeTab="2"/>
  </bookViews>
  <sheets>
    <sheet name="faqja pare " sheetId="1" r:id="rId1"/>
    <sheet name="AP FFM" sheetId="2" state="hidden" r:id="rId2"/>
    <sheet name="B SH 12" sheetId="3" r:id="rId3"/>
    <sheet name="Kapitali" sheetId="4" r:id="rId4"/>
    <sheet name="Shenime B_Sheet 12" sheetId="5" r:id="rId5"/>
    <sheet name="P &amp; L 12" sheetId="6" r:id="rId6"/>
    <sheet name="Analitike 12" sheetId="7" r:id="rId7"/>
    <sheet name="FD T Fitimit 12" sheetId="8" r:id="rId8"/>
    <sheet name="AAM" sheetId="9" r:id="rId9"/>
    <sheet name="AAM 11" sheetId="10" r:id="rId10"/>
    <sheet name="Bankat 12" sheetId="11" r:id="rId11"/>
    <sheet name="Aneks Statistikor 12" sheetId="12" r:id="rId12"/>
    <sheet name="aktivitet per BM 12" sheetId="13" r:id="rId13"/>
    <sheet name="Sheet5" sheetId="14" r:id="rId14"/>
  </sheets>
  <externalReferences>
    <externalReference r:id="rId17"/>
    <externalReference r:id="rId18"/>
    <externalReference r:id="rId19"/>
  </externalReferences>
  <definedNames>
    <definedName name="_Key1" localSheetId="11" hidden="1">'[1]PRODUKTE'!#REF!</definedName>
    <definedName name="_Key1" hidden="1">'[1]PRODUKTE'!#REF!</definedName>
    <definedName name="_Key2" localSheetId="1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9">'AAM 11'!$A$1:$G$52</definedName>
    <definedName name="_xlnm.Print_Area" localSheetId="12">'aktivitet per BM 12'!$A$1:$K$57</definedName>
    <definedName name="_xlnm.Print_Area" localSheetId="6">'Analitike 12'!$B$1:$F$55</definedName>
    <definedName name="_xlnm.Print_Area" localSheetId="11">'Aneks Statistikor 12'!$A$1:$K$97</definedName>
    <definedName name="_xlnm.Print_Area" localSheetId="2">'B SH 12'!$A$1:$P$31</definedName>
    <definedName name="_xlnm.Print_Area" localSheetId="7">'FD T Fitimit 12'!$A$1:$G$39</definedName>
    <definedName name="_xlnm.Print_Area" localSheetId="4">'Shenime B_Sheet 12'!$A$1:$L$141</definedName>
    <definedName name="xe110soc" localSheetId="6">#REF!</definedName>
    <definedName name="xe110soc" localSheetId="2">#REF!</definedName>
    <definedName name="xe110soc" localSheetId="7">#REF!</definedName>
    <definedName name="xe110soc" localSheetId="5">#REF!</definedName>
    <definedName name="xe110soc" localSheetId="4">#REF!</definedName>
    <definedName name="xe110soc">#REF!</definedName>
    <definedName name="xe180soc" localSheetId="6">#REF!</definedName>
    <definedName name="xe180soc" localSheetId="2">#REF!</definedName>
    <definedName name="xe180soc" localSheetId="7">#REF!</definedName>
    <definedName name="xe180soc" localSheetId="5">#REF!</definedName>
    <definedName name="xe180soc" localSheetId="4">#REF!</definedName>
    <definedName name="xe180soc">#REF!</definedName>
  </definedNames>
  <calcPr fullCalcOnLoad="1"/>
</workbook>
</file>

<file path=xl/sharedStrings.xml><?xml version="1.0" encoding="utf-8"?>
<sst xmlns="http://schemas.openxmlformats.org/spreadsheetml/2006/main" count="828" uniqueCount="528">
  <si>
    <t>Nr</t>
  </si>
  <si>
    <t>A K T I V E T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</si>
  <si>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</si>
  <si>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</si>
  <si>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</si>
  <si>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</si>
  <si>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</si>
  <si>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</si>
  <si>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 </t>
  </si>
  <si>
    <t>Banka</t>
  </si>
  <si>
    <t>Arka</t>
  </si>
  <si>
    <t>Aktive te tjera financiare afatshkurtra</t>
  </si>
  <si>
    <t>Kerkesa te arketushme</t>
  </si>
  <si>
    <t>Inventari</t>
  </si>
  <si>
    <t>Lendet e para</t>
  </si>
  <si>
    <t>Prodhim ne proces</t>
  </si>
  <si>
    <t>Produkte te gatshme</t>
  </si>
  <si>
    <t>Mallra per rishitje</t>
  </si>
  <si>
    <t>Parapagesa per furnizime</t>
  </si>
  <si>
    <t>II</t>
  </si>
  <si>
    <t>A K T I V E T    A F A T G J A T A</t>
  </si>
  <si>
    <t>Aktive afatgjata materiale</t>
  </si>
  <si>
    <t>Toka</t>
  </si>
  <si>
    <t>Ndertesa</t>
  </si>
  <si>
    <t>Makineri dhe paisje</t>
  </si>
  <si>
    <t>Aktive te tjera afatgjata</t>
  </si>
  <si>
    <t>Totali   Aktiveve</t>
  </si>
  <si>
    <t>PASIVET  DHE  KAPITALI</t>
  </si>
  <si>
    <t>P A S I V E T      A F A T S H K U R T R A</t>
  </si>
  <si>
    <t>Huamarjet</t>
  </si>
  <si>
    <t>Overdraftet bankare</t>
  </si>
  <si>
    <t>Huamarrje afat shkuatra</t>
  </si>
  <si>
    <t>Detyrimet tregetare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</si>
  <si>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</si>
  <si>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</si>
  <si>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</si>
  <si>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</si>
  <si>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</si>
  <si>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</si>
  <si>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</si>
  <si>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</si>
  <si>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P A S I V E T      A F A T G J A T A</t>
  </si>
  <si>
    <t>Huat  afatgjata</t>
  </si>
  <si>
    <t>Te tjera afatgjata</t>
  </si>
  <si>
    <t>III</t>
  </si>
  <si>
    <t xml:space="preserve">K A P I T A L I </t>
  </si>
  <si>
    <t>Kapitali  i  Pronarit</t>
  </si>
  <si>
    <t>Rezervat</t>
  </si>
  <si>
    <t>Fitimi  (Humbja)   e   vitit   financiar</t>
  </si>
  <si>
    <t xml:space="preserve">Totali   Pasiveve </t>
  </si>
  <si>
    <t>(  Bazuar ne klasifikimin e Shpenzimeve sipas Natyres  )</t>
  </si>
  <si>
    <t>Pershkrimi  i  Elementeve</t>
  </si>
  <si>
    <t>TE ARDHURAT</t>
  </si>
  <si>
    <t>►</t>
  </si>
  <si>
    <t>SHPENZIMET  =1+2+3+4+5</t>
  </si>
  <si>
    <t>Shpenzime per materiale</t>
  </si>
  <si>
    <t>Inventar ne celje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</si>
  <si>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</si>
  <si>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</si>
  <si>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</si>
  <si>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</si>
  <si>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</si>
  <si>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</si>
  <si>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</si>
  <si>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</si>
  <si>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Qera ambjenti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</si>
  <si>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</si>
  <si>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</si>
  <si>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</si>
  <si>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</si>
  <si>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</si>
  <si>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</si>
  <si>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</si>
  <si>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</si>
  <si>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AKTIVI</t>
  </si>
  <si>
    <t xml:space="preserve">Mjete Monetare </t>
  </si>
  <si>
    <t>Deposita ne banke e llogari te tjera</t>
  </si>
  <si>
    <t>Vlera ne Arke</t>
  </si>
  <si>
    <t>a)</t>
  </si>
  <si>
    <t>b)</t>
  </si>
  <si>
    <t>Llogari Kerkesa te Tjera te Arketueshme</t>
  </si>
  <si>
    <t xml:space="preserve">Mbipagese tatim fitimi ushtrimor </t>
  </si>
  <si>
    <t>Shpenzime te paguara ose te regjistruara ne avance</t>
  </si>
  <si>
    <t>Kjo llogari perbehet nga :</t>
  </si>
  <si>
    <t>PASIVI</t>
  </si>
  <si>
    <t>i)</t>
  </si>
  <si>
    <t>Shteti detyrime tatimore</t>
  </si>
  <si>
    <t>Sigurimet Shoqerore</t>
  </si>
  <si>
    <t>Tatim mbi te Ardhurat Personale te Punonjesve</t>
  </si>
  <si>
    <t>Rezerva te tjera</t>
  </si>
  <si>
    <t>Fitim humbje vitit ushtrimor</t>
  </si>
  <si>
    <t>Fitim humbje</t>
  </si>
  <si>
    <t>Shitje mallrash</t>
  </si>
  <si>
    <t>Hak pune</t>
  </si>
  <si>
    <t>Shpenzimet per mallrat e prodhuara (Blerje mall)</t>
  </si>
  <si>
    <t xml:space="preserve">Interesa  </t>
  </si>
  <si>
    <t>Aktive tjera afat gjata materiale (informatike)</t>
  </si>
  <si>
    <t>Kerkesa shteti tat fitimi</t>
  </si>
  <si>
    <t>Instrumenta te tjera financiare(shpenz shpernd)</t>
  </si>
  <si>
    <t>E M E R T I M I</t>
  </si>
  <si>
    <t>Sipas  Bilancit</t>
  </si>
  <si>
    <t>Fiskale</t>
  </si>
  <si>
    <t>Totali  i të ardhurave</t>
  </si>
  <si>
    <t>Totali  i shpenzimeve</t>
  </si>
  <si>
    <t>Total shpenzimet e pazbritshme sipas ligjit (neni 21):</t>
  </si>
  <si>
    <t>[a] kosto e blerjes dhe e përmiresimit të tokës dhe të truallit</t>
  </si>
  <si>
    <t>[b] kosto e blerjes dhe e permiresimit per active objekt amortizimi</t>
  </si>
  <si>
    <t>[c] zmadhimi i kapitalit themeltar të shoqerisë ose kontributit të secilit person në ortakëri</t>
  </si>
  <si>
    <t>[ç] vlera e shperblimeve ne natyrë</t>
  </si>
  <si>
    <t>[d] kontributet vullnetare të pensioneve</t>
  </si>
  <si>
    <t>[dh] dividentet e deklaruar dhe ndarja e fitimit</t>
  </si>
  <si>
    <t>[e] interesat e paguara mbi interesin maksimal të kredisë të caktuar nga Banka e Shqiperisë</t>
  </si>
  <si>
    <t>[ë] gjobat, kamat-vonesat dhe kushtet e tjera penale</t>
  </si>
  <si>
    <t>[f] krijimi ose rritja e rezervave e fondeve të tjera</t>
  </si>
  <si>
    <t>[g] tatim mbi të ardhurat personale, akciza, tatimi mbi fitimin dhe tatimi mbi vleren e shtuar të zbritshme</t>
  </si>
  <si>
    <t>[gj] shpenzimet e përfaqësimit, pritje percjellje</t>
  </si>
  <si>
    <t>[h] shpenzimet e konsumit personal</t>
  </si>
  <si>
    <t>[i] shpenzime të cilat tejkalojnë kufijtë e përcaktuar me ligj</t>
  </si>
  <si>
    <t>[j] shpenzime për dhurata</t>
  </si>
  <si>
    <t>[k] çdo lloj shpenzimi, masa e te cilit nuk vertetohet me dokumenta</t>
  </si>
  <si>
    <t>[l] interesi i paguar kur huaja dhe parapagimet tejkalojne kater here kapitalin themelor</t>
  </si>
  <si>
    <t>[ll] nëse baza e amortizimit është një shumë negative</t>
  </si>
  <si>
    <t>[m] shpenzime për shërbime teknike, konsulence, manaxhim të palikujduara brënda periudhës tatimore</t>
  </si>
  <si>
    <t>[n] Amortizim nga rivleresimi i aktiveve të qendrueshme</t>
  </si>
  <si>
    <t>Rezultati i Vitit Ushtrimor:</t>
  </si>
  <si>
    <t xml:space="preserve"> - Humbja</t>
  </si>
  <si>
    <t xml:space="preserve"> - Fitimi</t>
  </si>
  <si>
    <t xml:space="preserve">Humbja për tu mbartur nga 1 vit me parë </t>
  </si>
  <si>
    <t xml:space="preserve">Humbja për tu mbartur nga 2 vite me parë   </t>
  </si>
  <si>
    <t xml:space="preserve">Humbja për tu mbartur nga 3 vite me parë   </t>
  </si>
  <si>
    <t>Shuma e humbjes për tu mbartur në vitin ushtrimor</t>
  </si>
  <si>
    <t>Shuma e humbjeve që nuk barten për efekt fiskal</t>
  </si>
  <si>
    <t xml:space="preserve">Fitimi i tatueshem </t>
  </si>
  <si>
    <t>Tatim fitimi i llogaritur</t>
  </si>
  <si>
    <t>Zbritje nga fitimi (rezervat ligjore)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</si>
  <si>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</si>
  <si>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</si>
  <si>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</si>
  <si>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</si>
  <si>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i llogaritur</t>
  </si>
  <si>
    <t xml:space="preserve">                 Llogaritja e Amortizimit</t>
  </si>
  <si>
    <t>Ne total  llogaritja  e amortizimit vjetor =(a+b+c+d )</t>
  </si>
  <si>
    <t>a.Ndertesa e makineri  afat gjate</t>
  </si>
  <si>
    <t>b.Aktive te patrupezuara</t>
  </si>
  <si>
    <t>c.Kompjuterat dhe sisteme informacioni</t>
  </si>
  <si>
    <t>d.Te gjitha aktivet e tjera te aktivitetit</t>
  </si>
  <si>
    <t>Tatimi i mbajtur ne burim ne zbatim te nenit 33</t>
  </si>
  <si>
    <t xml:space="preserve">Llogaritja e rezultatit </t>
  </si>
  <si>
    <t>Te ardhurat dhe shpenzimet</t>
  </si>
  <si>
    <t>Te ushtrimit</t>
  </si>
  <si>
    <t>Tatimore</t>
  </si>
  <si>
    <t>(8/9)      Te ardhurat</t>
  </si>
  <si>
    <t>(10/11)  Shpenzimet</t>
  </si>
  <si>
    <t>(12)       Shpenzimet e pazbritshme</t>
  </si>
  <si>
    <t>Rezultati</t>
  </si>
  <si>
    <t xml:space="preserve">(13/14)  Humbja </t>
  </si>
  <si>
    <t>(15/16)  Fitimi</t>
  </si>
  <si>
    <t>(17)       Humbje e mbartur</t>
  </si>
  <si>
    <t>(18)       Fitimi i tatueshem neto (16-17)</t>
  </si>
  <si>
    <t xml:space="preserve">Llogaritja e tatim  fitimit </t>
  </si>
  <si>
    <t xml:space="preserve">(19)  Tatim fitimi </t>
  </si>
  <si>
    <t>(20)  Tatim fitimi me perqindje te tjera</t>
  </si>
  <si>
    <t>(21)  Tatim fitimi (19+20)</t>
  </si>
  <si>
    <t xml:space="preserve">(22)  Tatim fitimi i shtyre </t>
  </si>
  <si>
    <r>
      <t>(23)  Parapagime (</t>
    </r>
    <r>
      <rPr>
        <b/>
        <sz val="10"/>
        <color indexed="10"/>
        <rFont val="Calibri"/>
        <family val="2"/>
      </rPr>
      <t>vjetor</t>
    </r>
    <r>
      <rPr>
        <b/>
        <sz val="10"/>
        <rFont val="Calibri"/>
        <family val="2"/>
      </rPr>
      <t>)</t>
    </r>
  </si>
  <si>
    <t xml:space="preserve">(24)  Tatim fitimi i mbipaguar </t>
  </si>
  <si>
    <t>(25)  Tatimi fitimi i detyrueshem per tu paguar</t>
  </si>
  <si>
    <t>(26)  Denime / interesa per vonesa</t>
  </si>
  <si>
    <t>(27)  TOTALI PER TU PAGUAR</t>
  </si>
  <si>
    <t>Formule</t>
  </si>
  <si>
    <t>Plotesohen me dore</t>
  </si>
  <si>
    <t>Nuk plotesohen</t>
  </si>
  <si>
    <t>Tatim ne burim</t>
  </si>
  <si>
    <t>SHENIME PASQYRA AKTIV - PASIV</t>
  </si>
  <si>
    <t xml:space="preserve">ALL </t>
  </si>
  <si>
    <t>Klienti</t>
  </si>
  <si>
    <t>Kjo llogari perbehet nga sigurimet shoqerore  ne tremujorin e IV , TAP</t>
  </si>
  <si>
    <t>c)</t>
  </si>
  <si>
    <t>llogari</t>
  </si>
  <si>
    <t>pershkrim</t>
  </si>
  <si>
    <t>aktiv</t>
  </si>
  <si>
    <t>pasiv</t>
  </si>
  <si>
    <t>Pasiv</t>
  </si>
  <si>
    <t>121Z</t>
  </si>
  <si>
    <t xml:space="preserve">HUMBJE/FITIM </t>
  </si>
  <si>
    <t>401</t>
  </si>
  <si>
    <t>Furnitore per mallra , produkte e sherbime</t>
  </si>
  <si>
    <t>421</t>
  </si>
  <si>
    <t>Paga e shperblime</t>
  </si>
  <si>
    <t>46701</t>
  </si>
  <si>
    <t>Aktiv</t>
  </si>
  <si>
    <t>Mirembajtje dhe riparime</t>
  </si>
  <si>
    <t>Te ardhura nga kompesimet</t>
  </si>
  <si>
    <t>Kuota shpenz per shpernd()</t>
  </si>
  <si>
    <t>Fitimi fiskal</t>
  </si>
  <si>
    <t>Detyrime te tjera</t>
  </si>
  <si>
    <t>NIPT</t>
  </si>
  <si>
    <t>Aktiviteti</t>
  </si>
  <si>
    <t xml:space="preserve">Shuma </t>
  </si>
  <si>
    <t>Per Drejtimin e Shoqerise</t>
  </si>
  <si>
    <t>20% Vl.Mbet.</t>
  </si>
  <si>
    <t>Grupet e aktiveve</t>
  </si>
  <si>
    <t>Gjendje</t>
  </si>
  <si>
    <t>Shtesa</t>
  </si>
  <si>
    <t>Pake</t>
  </si>
  <si>
    <t>Amortizimi</t>
  </si>
  <si>
    <t>Vl.mbetur</t>
  </si>
  <si>
    <t>Amortiz.i</t>
  </si>
  <si>
    <t>Amortizim
Tatimor</t>
  </si>
  <si>
    <t>sime</t>
  </si>
  <si>
    <t>Makineri e paisje</t>
  </si>
  <si>
    <t>Mjete Transporti</t>
  </si>
  <si>
    <t>Paisje Zyre</t>
  </si>
  <si>
    <t>Paisje informatike</t>
  </si>
  <si>
    <t>Të tjera</t>
  </si>
  <si>
    <t>SHUMA</t>
  </si>
  <si>
    <t>V.O.Per pakesimet ndryshimi i amortizimit dhe vleftes se mbetur te pasqyrohen me storno</t>
  </si>
  <si>
    <t>INVENTARI I LLOGARIVE BANKARE</t>
  </si>
  <si>
    <t>Emertimi i 
Bankes</t>
  </si>
  <si>
    <t>Numri 
i Llogarise</t>
  </si>
  <si>
    <t>Shuma ne 
monedhe te Huaj (eur)</t>
  </si>
  <si>
    <t xml:space="preserve">Shuma 
ne Leke </t>
  </si>
  <si>
    <t xml:space="preserve">Perfaqesuesi I Personit Juridik/Fizik </t>
  </si>
  <si>
    <t>emer mbemer firme e vule</t>
  </si>
  <si>
    <t>Pasqyre Nr.1</t>
  </si>
  <si>
    <t>Në /Lekë</t>
  </si>
  <si>
    <t>ANEKS STATISTIKOR</t>
  </si>
  <si>
    <t>Numri i Llogarise</t>
  </si>
  <si>
    <t>Kodi Statistikor</t>
  </si>
  <si>
    <t>Viti 2011</t>
  </si>
  <si>
    <t>Viti 2010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</si>
  <si>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</si>
  <si>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</si>
  <si>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</si>
  <si>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</si>
  <si>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</si>
  <si>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</si>
  <si>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</si>
  <si>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</si>
  <si>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</si>
  <si>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</si>
  <si>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</si>
  <si>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</si>
  <si>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</si>
  <si>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</si>
  <si>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</si>
  <si>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</si>
  <si>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</si>
  <si>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</si>
  <si>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</si>
  <si>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</si>
  <si>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</si>
  <si>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</si>
  <si>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Harallamb Voko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</si>
  <si>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</si>
  <si>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</si>
  <si>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</si>
  <si>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</si>
  <si>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</si>
  <si>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</si>
  <si>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</si>
  <si>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</si>
  <si>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</si>
  <si>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</si>
  <si>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</si>
  <si>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</si>
  <si>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</si>
  <si>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</si>
  <si>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</si>
  <si>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</si>
  <si>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</si>
  <si>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</si>
  <si>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</si>
  <si>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</si>
  <si>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</si>
  <si>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</si>
  <si>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</si>
  <si>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 ()</t>
  </si>
  <si>
    <t>Qera</t>
  </si>
  <si>
    <t>d)</t>
  </si>
  <si>
    <t>e)</t>
  </si>
  <si>
    <t>Shpenzime për Siguracione (shpenz per shperndare)</t>
  </si>
  <si>
    <t>f)</t>
  </si>
  <si>
    <t>Kerkim studime</t>
  </si>
  <si>
    <t>g)</t>
  </si>
  <si>
    <t>Sherbime të tjera (gjoba)</t>
  </si>
  <si>
    <t>h)</t>
  </si>
  <si>
    <t>Shpenzime per koncesione, patenta dhe licensa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</si>
  <si>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</si>
  <si>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</si>
  <si>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</si>
  <si>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</si>
  <si>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</si>
  <si>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</si>
  <si>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</si>
  <si>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</si>
  <si>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</si>
  <si>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</si>
  <si>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</si>
  <si>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</si>
  <si>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</si>
  <si>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</si>
  <si>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</si>
  <si>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</si>
  <si>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</si>
  <si>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</si>
  <si>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</si>
  <si>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</si>
  <si>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</si>
  <si>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</si>
  <si>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</si>
  <si>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</si>
  <si>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</si>
  <si>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</si>
  <si>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             TOTALI</t>
  </si>
  <si>
    <t>Zyre</t>
  </si>
  <si>
    <t>kompjuterike</t>
  </si>
  <si>
    <t>Mjete transporti</t>
  </si>
  <si>
    <t>Makineri,paisje,vegla</t>
  </si>
  <si>
    <t>Ndertime</t>
  </si>
  <si>
    <t>Pakesime</t>
  </si>
  <si>
    <t>Sasia</t>
  </si>
  <si>
    <t>Emertimi</t>
  </si>
  <si>
    <t>Makineri,paisje</t>
  </si>
  <si>
    <t>Aktiviteti  kryesor</t>
  </si>
  <si>
    <t>Aktiviteti dytesor</t>
  </si>
  <si>
    <t>Tregti</t>
  </si>
  <si>
    <t>Pasqyre Nr.3</t>
  </si>
  <si>
    <t>Tregti karburanti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</si>
  <si>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</si>
  <si>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</si>
  <si>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</si>
  <si>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</si>
  <si>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</si>
  <si>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</si>
  <si>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</si>
  <si>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</si>
  <si>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Tregti PJESE KEMBIMI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</si>
  <si>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</si>
  <si>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</si>
  <si>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</si>
  <si>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</si>
  <si>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</si>
  <si>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</si>
  <si>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</si>
  <si>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</si>
  <si>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</si>
  <si>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</si>
  <si>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</si>
  <si>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</si>
  <si>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</si>
  <si>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</si>
  <si>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</si>
  <si>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</si>
  <si>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</si>
  <si>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</si>
  <si>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</si>
  <si>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</si>
  <si>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</si>
  <si>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</si>
  <si>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</si>
  <si>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</si>
  <si>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</si>
  <si>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</si>
  <si>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</si>
  <si>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</si>
  <si>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</si>
  <si>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</si>
  <si>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</si>
  <si>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</si>
  <si>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</si>
  <si>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</si>
  <si>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</si>
  <si>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</si>
  <si>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</si>
  <si>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</si>
  <si>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</si>
  <si>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</si>
  <si>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</si>
  <si>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</si>
  <si>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</si>
  <si>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</si>
  <si>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</si>
  <si>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</si>
  <si>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</si>
  <si>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</si>
  <si>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</si>
  <si>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</si>
  <si>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</si>
  <si>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</si>
  <si>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</si>
  <si>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</si>
  <si>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</si>
  <si>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Pasqyrat    Financiare    te    Vitit   2012</t>
  </si>
  <si>
    <t>Pasqyra   e   te   Ardhurave   dhe   Shpenzimeve     2012</t>
  </si>
  <si>
    <t>Kesti IV Tat Bizn Vogel</t>
  </si>
  <si>
    <t>VITI 2012</t>
  </si>
  <si>
    <t>31 Dhjetor 2012</t>
  </si>
  <si>
    <t>Viti 2012</t>
  </si>
  <si>
    <t>101</t>
  </si>
  <si>
    <t>Kapitali i paguar</t>
  </si>
  <si>
    <t>431</t>
  </si>
  <si>
    <t>Sigurime shoqerore dhe shendetsore</t>
  </si>
  <si>
    <t>44201</t>
  </si>
  <si>
    <t>TAT ARDH PERS</t>
  </si>
  <si>
    <t>449</t>
  </si>
  <si>
    <t>Tatimi ne burim</t>
  </si>
  <si>
    <t>DEB KRED A.M</t>
  </si>
  <si>
    <t>46704</t>
  </si>
  <si>
    <t>5124101</t>
  </si>
  <si>
    <t>203</t>
  </si>
  <si>
    <t>2133</t>
  </si>
  <si>
    <t>444</t>
  </si>
  <si>
    <t>Tatim mbi fitimin</t>
  </si>
  <si>
    <t>46703</t>
  </si>
  <si>
    <t>DEB KRED SHQPT</t>
  </si>
  <si>
    <t>46706</t>
  </si>
  <si>
    <t>47101</t>
  </si>
  <si>
    <t>LLOG NE PRITJE</t>
  </si>
  <si>
    <t>48601</t>
  </si>
  <si>
    <t>SHPENZ PERIUDH ARDH</t>
  </si>
  <si>
    <t>512101</t>
  </si>
  <si>
    <t>INTESA SANPAOLO</t>
  </si>
  <si>
    <t>531101</t>
  </si>
  <si>
    <t>ARKA LEKE</t>
  </si>
  <si>
    <t>Shpenzime te nisjes zhvillimit</t>
  </si>
  <si>
    <t xml:space="preserve">Agjensi Doganore </t>
  </si>
  <si>
    <t>Te tjera te arketueshme</t>
  </si>
  <si>
    <t>Kerkesa Shteti Tatime dhe Taksa</t>
  </si>
  <si>
    <t xml:space="preserve">Hua te tjera afatshkurter </t>
  </si>
  <si>
    <t xml:space="preserve">Parapagesa per furnizime </t>
  </si>
  <si>
    <t>Parapagesa per furnizime perbehet nga</t>
  </si>
  <si>
    <t>Parapagim qera per 1 vit</t>
  </si>
  <si>
    <t xml:space="preserve">Parapagesa per furnitor te ndryshem </t>
  </si>
  <si>
    <t>Llogari ne pritje</t>
  </si>
  <si>
    <t xml:space="preserve">Overdraft bankar </t>
  </si>
  <si>
    <t xml:space="preserve">Paga te muajit maj </t>
  </si>
  <si>
    <t>Mikronjesia  (te ardhurat jane &lt;10 milione ose punonjesit jane &lt;10)</t>
  </si>
  <si>
    <t xml:space="preserve">Emertimi Mikronjesise                        </t>
  </si>
  <si>
    <t>NIPT -i</t>
  </si>
  <si>
    <t>Adresa e Selise</t>
  </si>
  <si>
    <t xml:space="preserve">Data e krijimit </t>
  </si>
  <si>
    <t xml:space="preserve">Veprimtaria Kryesore                      </t>
  </si>
  <si>
    <t>Auditime,Konsulenca e trajnime te gazetarve,operatoreve</t>
  </si>
  <si>
    <t>fotografeve ne fushen e medias elektronike dhe te shkruar</t>
  </si>
  <si>
    <t xml:space="preserve">per formimin profesional te tyre sipas parimit te shprehjes </t>
  </si>
  <si>
    <t xml:space="preserve">  P A S Q Y R A T    F I N A N C I A R E</t>
  </si>
  <si>
    <t xml:space="preserve">                                   ( M I K R O N J E S I T E )</t>
  </si>
  <si>
    <t xml:space="preserve">                                                                                       ( Ne zbarim te Standartit Kombetar te Kontabilitetit Nr.15 )</t>
  </si>
  <si>
    <t>Pasqyra Financiare jane te shprehura ne</t>
  </si>
  <si>
    <t>Leke</t>
  </si>
  <si>
    <t>Pasqyra Financiare jane te rumbullakosura ne</t>
  </si>
  <si>
    <t>Periudha Kontabel e Pasqyrave Financiare</t>
  </si>
  <si>
    <t>Data e mbylljes se Pasqyrave Financiare</t>
  </si>
  <si>
    <t>Aktivet Afatgjata Materiale  me vlere fillestare   2012</t>
  </si>
  <si>
    <t>Amortizimi A.A.Materiale   2012</t>
  </si>
  <si>
    <t>Te zhvillimit</t>
  </si>
  <si>
    <t>Vlera Kontabel Neto e A.A.Materiale  2012</t>
  </si>
  <si>
    <t>Aktivet Afatgjata Materiale   2012</t>
  </si>
  <si>
    <t>01.01.12</t>
  </si>
  <si>
    <t>31.12.12</t>
  </si>
  <si>
    <t>vitit 2012</t>
  </si>
  <si>
    <t xml:space="preserve">Intesa sanpaolo </t>
  </si>
  <si>
    <t xml:space="preserve">TEL    </t>
  </si>
  <si>
    <t xml:space="preserve"> </t>
  </si>
  <si>
    <t xml:space="preserve">Kapitali aksionar </t>
  </si>
  <si>
    <t>Primi i aksionit</t>
  </si>
  <si>
    <t>Aksione thesari</t>
  </si>
  <si>
    <t>Rezeva stat.ligjore</t>
  </si>
  <si>
    <t>Fitimi i pashperndare</t>
  </si>
  <si>
    <t>TOTALI</t>
  </si>
  <si>
    <t>Fitimi neto per periudhen kontabel</t>
  </si>
  <si>
    <t>Dividentet e paguar</t>
  </si>
  <si>
    <t>Emetimi i aksioneve</t>
  </si>
  <si>
    <t>Aksione te thesarit te riblera</t>
  </si>
  <si>
    <t>Pozicioni me 02 shkurt 2011</t>
  </si>
  <si>
    <t>Pozicioni me 31 Dhjetor 2012</t>
  </si>
  <si>
    <t>Pasqyrat e Ndryshimeve ne Kapital 2012</t>
  </si>
  <si>
    <t>Pagesa panjohura (mungon dokumenti)</t>
  </si>
  <si>
    <t>"FFM GROUP" SHPK</t>
  </si>
  <si>
    <t>L12121014C</t>
  </si>
  <si>
    <t>Rr."Dervish Hima" Tre Kullat, Kulla e Dyte,Tirane</t>
  </si>
  <si>
    <t>se lire dhe te pavarur.etj</t>
  </si>
  <si>
    <t xml:space="preserve">                               Viti 2012</t>
  </si>
  <si>
    <t>Nga      01/01/2012</t>
  </si>
  <si>
    <t>Deri   31/12/2012</t>
  </si>
  <si>
    <t>REZULTAT USHTRIMIT</t>
  </si>
  <si>
    <t>DEB KRED AM KUOTAT E SHIT</t>
  </si>
  <si>
    <t>Tatim fit I papaguar kesti 4</t>
  </si>
  <si>
    <t>Aksione pjesmarrje shqiptarja.com</t>
  </si>
  <si>
    <t>Aksione pjesmarrje media content</t>
  </si>
  <si>
    <t>DEB KRED MEDIA CONT</t>
  </si>
  <si>
    <t xml:space="preserve">INTESA SANPAOLO LEKE </t>
  </si>
  <si>
    <t xml:space="preserve">FFM GROUP SHPK </t>
  </si>
  <si>
    <t>Te tjera te arketushme (Shoq te lidhura)</t>
  </si>
  <si>
    <t>Aksione dhe pjesemarrje te tjera ne njesi te kontrolluara</t>
  </si>
  <si>
    <t xml:space="preserve">Humbje nga konvertimi </t>
  </si>
  <si>
    <t>Shpenzime per interesa</t>
  </si>
  <si>
    <t xml:space="preserve">LLOGARI NE PRITJE </t>
  </si>
  <si>
    <t>TE ARDHURA PERIUDH ARDHME</t>
  </si>
  <si>
    <t>Te ardhura te periudhave te ardhme</t>
  </si>
  <si>
    <t>Vlera e mjeteve monetare ne banke eshte 2 427 552 lek.</t>
  </si>
  <si>
    <t>Vlera e mjeteve monetare ne arke perbehet nga 2 713 lek.</t>
  </si>
  <si>
    <t>(shoqeri te lidhura)</t>
  </si>
  <si>
    <t>Kjo llogari perbehet kalime fondi per investime ne shoqerite bija Shqiptarja. Com ne shumen 8 350 700 leke dhe Media Content ne shumen 32 781 419.99 leke</t>
  </si>
  <si>
    <t xml:space="preserve">Shpenzime noteriale </t>
  </si>
  <si>
    <t xml:space="preserve">Shpenzime dieta </t>
  </si>
  <si>
    <t>Sherbime bankare komisione</t>
  </si>
  <si>
    <t xml:space="preserve">Taksa dhe tarifa vendore </t>
  </si>
  <si>
    <t xml:space="preserve">Pagat dhe shperblimet e personelit </t>
  </si>
  <si>
    <t xml:space="preserve">Sigurimet shoqerore dhe shendetsore </t>
  </si>
  <si>
    <t xml:space="preserve">Shpenzime te panjohura pa dokument </t>
  </si>
  <si>
    <t xml:space="preserve">Aktive te tjera  Afatgjata </t>
  </si>
  <si>
    <t>Aksione pjesmarrje Shqiptarja.com</t>
  </si>
  <si>
    <t>Aksione pjesmarrje Media Content</t>
  </si>
  <si>
    <t>Kreditore te tjere (veprim gabim nga banka)</t>
  </si>
  <si>
    <t xml:space="preserve">FFM GROUP </t>
  </si>
  <si>
    <t>NIPT   L12121014C</t>
  </si>
  <si>
    <t>NIPT L12121014C</t>
  </si>
  <si>
    <t xml:space="preserve">Shoqeria FFM GROUP </t>
  </si>
  <si>
    <t>NIPTI L12121014C</t>
  </si>
  <si>
    <t>NIPT    L12121014C</t>
  </si>
  <si>
    <t>(ALBA MALLTEZI)</t>
  </si>
  <si>
    <t xml:space="preserve">Alba Malltezi </t>
  </si>
  <si>
    <t>Tatimpaguesi FFM GROUP</t>
  </si>
  <si>
    <t xml:space="preserve">Subjekti FFM GROUP </t>
  </si>
  <si>
    <t>Shpenzime periudha te ardhme:</t>
  </si>
  <si>
    <t xml:space="preserve">  dhe kesti IV taxa bizn vogel, te cilat shlyhen ne muajin janar 2013.</t>
  </si>
</sst>
</file>

<file path=xl/styles.xml><?xml version="1.0" encoding="utf-8"?>
<styleSheet xmlns="http://schemas.openxmlformats.org/spreadsheetml/2006/main">
  <numFmts count="13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??_-;_-@_-"/>
    <numFmt numFmtId="168" formatCode="_-* #,##0.0_-;\-* #,##0.0_-;_-* &quot;-&quot;??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2"/>
      <name val="Arial CE"/>
      <family val="0"/>
    </font>
    <font>
      <b/>
      <i/>
      <sz val="10"/>
      <color indexed="8"/>
      <name val="Arial"/>
      <family val="2"/>
    </font>
    <font>
      <sz val="10"/>
      <color indexed="30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u val="single"/>
      <sz val="10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3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26"/>
      <color indexed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4"/>
      <name val="Arial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0"/>
    </font>
    <font>
      <sz val="8"/>
      <color indexed="12"/>
      <name val="Times New Roman"/>
      <family val="0"/>
    </font>
    <font>
      <b/>
      <sz val="14"/>
      <color indexed="12"/>
      <name val="Times New Roman"/>
      <family val="0"/>
    </font>
    <font>
      <sz val="9"/>
      <color indexed="12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/>
      <right style="medium"/>
      <top/>
      <bottom style="hair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/>
      <right style="medium"/>
      <top style="hair"/>
      <bottom style="hair"/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/>
      <right style="medium"/>
      <top style="hair"/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/>
      <right style="medium"/>
      <top style="hair"/>
      <bottom style="medium"/>
    </border>
    <border>
      <left/>
      <right style="medium"/>
      <top/>
      <bottom/>
    </border>
    <border>
      <left style="thin"/>
      <right style="medium"/>
      <top style="medium"/>
      <bottom style="hair"/>
    </border>
    <border>
      <left/>
      <right style="thin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9"/>
      </bottom>
    </border>
    <border>
      <left style="medium">
        <color indexed="8"/>
      </left>
      <right/>
      <top style="medium">
        <color indexed="9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/>
      <right style="medium"/>
      <top style="medium"/>
      <bottom style="thin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>
        <color indexed="9"/>
      </right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164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2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668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64" applyFont="1">
      <alignment/>
      <protection/>
    </xf>
    <xf numFmtId="0" fontId="12" fillId="0" borderId="0" xfId="64" applyFont="1" applyFill="1">
      <alignment/>
      <protection/>
    </xf>
    <xf numFmtId="0" fontId="13" fillId="0" borderId="0" xfId="64" applyFont="1" applyAlignment="1">
      <alignment/>
      <protection/>
    </xf>
    <xf numFmtId="0" fontId="14" fillId="33" borderId="0" xfId="64" applyFont="1" applyFill="1" applyAlignment="1">
      <alignment horizontal="center"/>
      <protection/>
    </xf>
    <xf numFmtId="0" fontId="14" fillId="0" borderId="0" xfId="64" applyFont="1" applyFill="1" applyAlignment="1">
      <alignment horizontal="center"/>
      <protection/>
    </xf>
    <xf numFmtId="0" fontId="15" fillId="0" borderId="0" xfId="64" applyFont="1" applyAlignment="1">
      <alignment horizontal="left" vertical="top" wrapText="1"/>
      <protection/>
    </xf>
    <xf numFmtId="0" fontId="16" fillId="0" borderId="0" xfId="64" applyFont="1" applyAlignment="1">
      <alignment horizontal="center" wrapText="1"/>
      <protection/>
    </xf>
    <xf numFmtId="0" fontId="17" fillId="0" borderId="0" xfId="64" applyFont="1" applyAlignment="1">
      <alignment horizontal="right" vertical="top" wrapText="1"/>
      <protection/>
    </xf>
    <xf numFmtId="0" fontId="12" fillId="0" borderId="0" xfId="64" applyFont="1" applyAlignment="1">
      <alignment horizontal="justify" vertical="top" wrapText="1"/>
      <protection/>
    </xf>
    <xf numFmtId="165" fontId="12" fillId="0" borderId="0" xfId="50" applyNumberFormat="1" applyFont="1" applyFill="1" applyBorder="1" applyAlignment="1">
      <alignment/>
    </xf>
    <xf numFmtId="0" fontId="12" fillId="0" borderId="0" xfId="64" applyFont="1" applyBorder="1" applyAlignment="1">
      <alignment horizontal="right" vertical="top" wrapText="1"/>
      <protection/>
    </xf>
    <xf numFmtId="165" fontId="12" fillId="0" borderId="0" xfId="50" applyNumberFormat="1" applyFont="1" applyBorder="1" applyAlignment="1">
      <alignment/>
    </xf>
    <xf numFmtId="165" fontId="18" fillId="0" borderId="0" xfId="50" applyNumberFormat="1" applyFont="1" applyBorder="1" applyAlignment="1">
      <alignment/>
    </xf>
    <xf numFmtId="0" fontId="17" fillId="0" borderId="0" xfId="64" applyFont="1" applyBorder="1" applyAlignment="1">
      <alignment horizontal="right" vertical="top" wrapText="1"/>
      <protection/>
    </xf>
    <xf numFmtId="0" fontId="15" fillId="0" borderId="0" xfId="64" applyFont="1" applyAlignment="1">
      <alignment horizontal="left" vertical="top" wrapText="1" indent="2"/>
      <protection/>
    </xf>
    <xf numFmtId="3" fontId="19" fillId="0" borderId="17" xfId="64" applyNumberFormat="1" applyFont="1" applyBorder="1" applyAlignment="1">
      <alignment horizontal="right" vertical="top" wrapText="1"/>
      <protection/>
    </xf>
    <xf numFmtId="0" fontId="19" fillId="0" borderId="0" xfId="64" applyFont="1" applyAlignment="1">
      <alignment horizontal="right" vertical="top" wrapText="1"/>
      <protection/>
    </xf>
    <xf numFmtId="3" fontId="15" fillId="0" borderId="0" xfId="64" applyNumberFormat="1" applyFont="1" applyBorder="1" applyAlignment="1">
      <alignment horizontal="right" vertical="top" wrapText="1"/>
      <protection/>
    </xf>
    <xf numFmtId="0" fontId="15" fillId="0" borderId="0" xfId="64" applyFont="1" applyAlignment="1">
      <alignment horizontal="right" vertical="top" wrapText="1"/>
      <protection/>
    </xf>
    <xf numFmtId="0" fontId="12" fillId="0" borderId="0" xfId="64" applyFont="1" applyBorder="1">
      <alignment/>
      <protection/>
    </xf>
    <xf numFmtId="0" fontId="12" fillId="0" borderId="0" xfId="64" applyFont="1" applyFill="1" applyAlignment="1">
      <alignment horizontal="right"/>
      <protection/>
    </xf>
    <xf numFmtId="3" fontId="12" fillId="0" borderId="0" xfId="64" applyNumberFormat="1" applyFont="1">
      <alignment/>
      <protection/>
    </xf>
    <xf numFmtId="3" fontId="12" fillId="0" borderId="0" xfId="64" applyNumberFormat="1" applyFont="1" applyAlignment="1">
      <alignment horizontal="right" vertical="top" wrapText="1"/>
      <protection/>
    </xf>
    <xf numFmtId="3" fontId="18" fillId="0" borderId="0" xfId="64" applyNumberFormat="1" applyFont="1" applyAlignment="1">
      <alignment horizontal="right" vertical="top" wrapText="1"/>
      <protection/>
    </xf>
    <xf numFmtId="3" fontId="22" fillId="0" borderId="18" xfId="64" applyNumberFormat="1" applyFont="1" applyBorder="1" applyAlignment="1">
      <alignment horizontal="right" wrapText="1"/>
      <protection/>
    </xf>
    <xf numFmtId="0" fontId="22" fillId="0" borderId="0" xfId="64" applyFont="1" applyAlignment="1">
      <alignment horizontal="right" wrapText="1"/>
      <protection/>
    </xf>
    <xf numFmtId="3" fontId="19" fillId="0" borderId="17" xfId="64" applyNumberFormat="1" applyFont="1" applyBorder="1" applyAlignment="1">
      <alignment horizontal="right" wrapText="1"/>
      <protection/>
    </xf>
    <xf numFmtId="0" fontId="19" fillId="0" borderId="0" xfId="64" applyFont="1" applyAlignment="1">
      <alignment horizontal="right" wrapText="1"/>
      <protection/>
    </xf>
    <xf numFmtId="3" fontId="19" fillId="0" borderId="0" xfId="64" applyNumberFormat="1" applyFont="1" applyBorder="1" applyAlignment="1">
      <alignment horizontal="right" wrapText="1"/>
      <protection/>
    </xf>
    <xf numFmtId="0" fontId="22" fillId="0" borderId="0" xfId="64" applyFont="1" applyBorder="1" applyAlignment="1">
      <alignment horizontal="right" vertical="top" wrapText="1"/>
      <protection/>
    </xf>
    <xf numFmtId="0" fontId="22" fillId="0" borderId="0" xfId="64" applyFont="1" applyAlignment="1">
      <alignment horizontal="right" vertical="top" wrapText="1"/>
      <protection/>
    </xf>
    <xf numFmtId="0" fontId="16" fillId="0" borderId="0" xfId="64" applyFont="1" applyBorder="1" applyAlignment="1">
      <alignment horizontal="center" wrapText="1"/>
      <protection/>
    </xf>
    <xf numFmtId="3" fontId="17" fillId="0" borderId="0" xfId="64" applyNumberFormat="1" applyFont="1" applyAlignment="1">
      <alignment horizontal="right" vertical="top" wrapText="1"/>
      <protection/>
    </xf>
    <xf numFmtId="0" fontId="20" fillId="0" borderId="0" xfId="64" applyFont="1" applyAlignment="1">
      <alignment horizontal="justify" vertical="top" wrapText="1"/>
      <protection/>
    </xf>
    <xf numFmtId="3" fontId="22" fillId="0" borderId="0" xfId="64" applyNumberFormat="1" applyFont="1" applyAlignment="1">
      <alignment horizontal="right" vertical="top" wrapText="1"/>
      <protection/>
    </xf>
    <xf numFmtId="3" fontId="22" fillId="0" borderId="18" xfId="64" applyNumberFormat="1" applyFont="1" applyBorder="1" applyAlignment="1">
      <alignment horizontal="right" vertical="top" wrapText="1"/>
      <protection/>
    </xf>
    <xf numFmtId="3" fontId="19" fillId="0" borderId="0" xfId="64" applyNumberFormat="1" applyFont="1" applyBorder="1" applyAlignment="1">
      <alignment horizontal="right" vertical="top" wrapText="1"/>
      <protection/>
    </xf>
    <xf numFmtId="0" fontId="12" fillId="0" borderId="0" xfId="64" applyFont="1" applyAlignment="1">
      <alignment horizontal="right" vertical="top" wrapText="1"/>
      <protection/>
    </xf>
    <xf numFmtId="3" fontId="12" fillId="0" borderId="0" xfId="64" applyNumberFormat="1" applyFont="1" applyBorder="1">
      <alignment/>
      <protection/>
    </xf>
    <xf numFmtId="0" fontId="12" fillId="0" borderId="0" xfId="64" applyFont="1" applyBorder="1" applyAlignment="1">
      <alignment horizontal="left"/>
      <protection/>
    </xf>
    <xf numFmtId="3" fontId="19" fillId="0" borderId="19" xfId="64" applyNumberFormat="1" applyFont="1" applyBorder="1" applyAlignment="1">
      <alignment horizontal="right" vertical="top" wrapText="1"/>
      <protection/>
    </xf>
    <xf numFmtId="0" fontId="13" fillId="0" borderId="0" xfId="64" applyFont="1" applyAlignment="1">
      <alignment horizontal="center"/>
      <protection/>
    </xf>
    <xf numFmtId="3" fontId="12" fillId="0" borderId="18" xfId="64" applyNumberFormat="1" applyFont="1" applyBorder="1" applyAlignment="1">
      <alignment horizontal="right" vertical="top" wrapText="1"/>
      <protection/>
    </xf>
    <xf numFmtId="0" fontId="17" fillId="0" borderId="0" xfId="64" applyFont="1" applyFill="1" applyAlignment="1">
      <alignment horizontal="right" vertical="top" wrapText="1"/>
      <protection/>
    </xf>
    <xf numFmtId="0" fontId="12" fillId="0" borderId="0" xfId="64" applyFont="1" applyFill="1" applyAlignment="1">
      <alignment horizontal="justify" vertical="top" wrapText="1"/>
      <protection/>
    </xf>
    <xf numFmtId="0" fontId="15" fillId="0" borderId="0" xfId="64" applyFont="1" applyFill="1" applyAlignment="1">
      <alignment horizontal="left" vertical="top" wrapText="1" indent="2"/>
      <protection/>
    </xf>
    <xf numFmtId="0" fontId="15" fillId="0" borderId="0" xfId="64" applyFont="1" applyFill="1" applyAlignment="1">
      <alignment horizontal="left" vertical="top" wrapText="1"/>
      <protection/>
    </xf>
    <xf numFmtId="0" fontId="12" fillId="0" borderId="0" xfId="64" applyFont="1" applyFill="1" applyAlignment="1">
      <alignment horizontal="left" vertical="top"/>
      <protection/>
    </xf>
    <xf numFmtId="0" fontId="15" fillId="0" borderId="0" xfId="64" applyFont="1" applyFill="1" applyAlignment="1">
      <alignment vertical="top" wrapText="1"/>
      <protection/>
    </xf>
    <xf numFmtId="0" fontId="16" fillId="0" borderId="18" xfId="64" applyFont="1" applyFill="1" applyBorder="1" applyAlignment="1">
      <alignment horizontal="center" wrapText="1"/>
      <protection/>
    </xf>
    <xf numFmtId="3" fontId="12" fillId="0" borderId="0" xfId="64" applyNumberFormat="1" applyFont="1" applyFill="1" applyAlignment="1">
      <alignment horizontal="right" vertical="top" wrapText="1"/>
      <protection/>
    </xf>
    <xf numFmtId="0" fontId="12" fillId="0" borderId="0" xfId="64" applyFont="1" applyFill="1" applyAlignment="1">
      <alignment horizontal="right" vertical="top" wrapText="1"/>
      <protection/>
    </xf>
    <xf numFmtId="3" fontId="22" fillId="0" borderId="0" xfId="64" applyNumberFormat="1" applyFont="1" applyFill="1" applyAlignment="1">
      <alignment horizontal="right" vertical="top" wrapText="1"/>
      <protection/>
    </xf>
    <xf numFmtId="0" fontId="22" fillId="0" borderId="0" xfId="64" applyFont="1" applyFill="1" applyAlignment="1">
      <alignment horizontal="right" vertical="top" wrapText="1"/>
      <protection/>
    </xf>
    <xf numFmtId="3" fontId="19" fillId="0" borderId="17" xfId="64" applyNumberFormat="1" applyFont="1" applyFill="1" applyBorder="1" applyAlignment="1">
      <alignment horizontal="right" wrapText="1"/>
      <protection/>
    </xf>
    <xf numFmtId="0" fontId="19" fillId="0" borderId="0" xfId="64" applyFont="1" applyFill="1" applyAlignment="1">
      <alignment horizontal="right" wrapText="1"/>
      <protection/>
    </xf>
    <xf numFmtId="3" fontId="19" fillId="0" borderId="0" xfId="64" applyNumberFormat="1" applyFont="1" applyFill="1" applyBorder="1" applyAlignment="1">
      <alignment horizontal="right" wrapText="1"/>
      <protection/>
    </xf>
    <xf numFmtId="0" fontId="21" fillId="0" borderId="0" xfId="64" applyFont="1" applyAlignment="1">
      <alignment horizontal="justify" vertical="top" wrapText="1"/>
      <protection/>
    </xf>
    <xf numFmtId="165" fontId="8" fillId="0" borderId="11" xfId="42" applyNumberFormat="1" applyFont="1" applyBorder="1" applyAlignment="1">
      <alignment horizontal="center"/>
    </xf>
    <xf numFmtId="0" fontId="21" fillId="0" borderId="0" xfId="65" applyFont="1" applyAlignment="1">
      <alignment/>
      <protection/>
    </xf>
    <xf numFmtId="0" fontId="12" fillId="0" borderId="0" xfId="65" applyFont="1" applyBorder="1">
      <alignment/>
      <protection/>
    </xf>
    <xf numFmtId="3" fontId="12" fillId="0" borderId="0" xfId="65" applyNumberFormat="1" applyFont="1" applyBorder="1" applyAlignment="1">
      <alignment horizontal="right"/>
      <protection/>
    </xf>
    <xf numFmtId="0" fontId="12" fillId="0" borderId="0" xfId="65" applyFont="1">
      <alignment/>
      <protection/>
    </xf>
    <xf numFmtId="0" fontId="21" fillId="0" borderId="0" xfId="65" applyFont="1" applyAlignment="1">
      <alignment horizontal="left"/>
      <protection/>
    </xf>
    <xf numFmtId="0" fontId="21" fillId="0" borderId="13" xfId="65" applyFont="1" applyBorder="1" applyAlignment="1">
      <alignment/>
      <protection/>
    </xf>
    <xf numFmtId="0" fontId="19" fillId="0" borderId="15" xfId="65" applyFont="1" applyBorder="1" applyAlignment="1">
      <alignment horizontal="center" vertical="top" wrapText="1"/>
      <protection/>
    </xf>
    <xf numFmtId="0" fontId="19" fillId="0" borderId="14" xfId="65" applyFont="1" applyBorder="1" applyAlignment="1">
      <alignment horizontal="left" vertical="top" wrapText="1"/>
      <protection/>
    </xf>
    <xf numFmtId="0" fontId="22" fillId="0" borderId="20" xfId="65" applyFont="1" applyBorder="1" applyAlignment="1">
      <alignment horizontal="left" vertical="top" wrapText="1"/>
      <protection/>
    </xf>
    <xf numFmtId="3" fontId="22" fillId="0" borderId="21" xfId="65" applyNumberFormat="1" applyFont="1" applyBorder="1" applyAlignment="1">
      <alignment horizontal="right" vertical="top" wrapText="1"/>
      <protection/>
    </xf>
    <xf numFmtId="0" fontId="22" fillId="0" borderId="22" xfId="65" applyFont="1" applyBorder="1" applyAlignment="1">
      <alignment horizontal="left" vertical="top" wrapText="1"/>
      <protection/>
    </xf>
    <xf numFmtId="3" fontId="22" fillId="0" borderId="23" xfId="65" applyNumberFormat="1" applyFont="1" applyBorder="1" applyAlignment="1">
      <alignment horizontal="right" vertical="top" wrapText="1"/>
      <protection/>
    </xf>
    <xf numFmtId="0" fontId="22" fillId="0" borderId="24" xfId="65" applyFont="1" applyBorder="1" applyAlignment="1">
      <alignment horizontal="left" vertical="top" wrapText="1"/>
      <protection/>
    </xf>
    <xf numFmtId="3" fontId="22" fillId="0" borderId="25" xfId="65" applyNumberFormat="1" applyFont="1" applyBorder="1" applyAlignment="1">
      <alignment horizontal="right" vertical="top" wrapText="1"/>
      <protection/>
    </xf>
    <xf numFmtId="0" fontId="22" fillId="0" borderId="26" xfId="65" applyFont="1" applyBorder="1" applyAlignment="1">
      <alignment horizontal="left" vertical="top" wrapText="1"/>
      <protection/>
    </xf>
    <xf numFmtId="3" fontId="22" fillId="0" borderId="27" xfId="65" applyNumberFormat="1" applyFont="1" applyBorder="1" applyAlignment="1">
      <alignment horizontal="right" vertical="top" wrapText="1"/>
      <protection/>
    </xf>
    <xf numFmtId="0" fontId="22" fillId="34" borderId="24" xfId="65" applyFont="1" applyFill="1" applyBorder="1" applyAlignment="1">
      <alignment horizontal="left" vertical="top" wrapText="1"/>
      <protection/>
    </xf>
    <xf numFmtId="3" fontId="22" fillId="34" borderId="25" xfId="65" applyNumberFormat="1" applyFont="1" applyFill="1" applyBorder="1" applyAlignment="1">
      <alignment horizontal="right" vertical="top" wrapText="1"/>
      <protection/>
    </xf>
    <xf numFmtId="0" fontId="22" fillId="0" borderId="14" xfId="65" applyFont="1" applyBorder="1" applyAlignment="1">
      <alignment horizontal="left" vertical="top" wrapText="1"/>
      <protection/>
    </xf>
    <xf numFmtId="0" fontId="22" fillId="0" borderId="12" xfId="65" applyFont="1" applyBorder="1" applyAlignment="1">
      <alignment horizontal="left" vertical="top" wrapText="1"/>
      <protection/>
    </xf>
    <xf numFmtId="0" fontId="22" fillId="34" borderId="28" xfId="65" applyFont="1" applyFill="1" applyBorder="1" applyAlignment="1">
      <alignment horizontal="left" vertical="top" wrapText="1"/>
      <protection/>
    </xf>
    <xf numFmtId="3" fontId="22" fillId="34" borderId="29" xfId="65" applyNumberFormat="1" applyFont="1" applyFill="1" applyBorder="1" applyAlignment="1">
      <alignment horizontal="right" vertical="top" wrapText="1"/>
      <protection/>
    </xf>
    <xf numFmtId="0" fontId="22" fillId="0" borderId="30" xfId="65" applyFont="1" applyBorder="1" applyAlignment="1">
      <alignment horizontal="left" vertical="top" wrapText="1"/>
      <protection/>
    </xf>
    <xf numFmtId="3" fontId="22" fillId="0" borderId="31" xfId="65" applyNumberFormat="1" applyFont="1" applyBorder="1" applyAlignment="1">
      <alignment horizontal="right" vertical="top" wrapText="1"/>
      <protection/>
    </xf>
    <xf numFmtId="0" fontId="19" fillId="0" borderId="0" xfId="65" applyFont="1" applyBorder="1" applyAlignment="1">
      <alignment horizontal="left" vertical="top" wrapText="1"/>
      <protection/>
    </xf>
    <xf numFmtId="0" fontId="22" fillId="0" borderId="32" xfId="65" applyFont="1" applyBorder="1" applyAlignment="1">
      <alignment horizontal="left" vertical="top" wrapText="1"/>
      <protection/>
    </xf>
    <xf numFmtId="3" fontId="22" fillId="0" borderId="32" xfId="65" applyNumberFormat="1" applyFont="1" applyBorder="1" applyAlignment="1">
      <alignment horizontal="right" vertical="top" wrapText="1"/>
      <protection/>
    </xf>
    <xf numFmtId="0" fontId="17" fillId="0" borderId="32" xfId="65" applyFont="1" applyBorder="1" applyAlignment="1">
      <alignment horizontal="left" vertical="top" wrapText="1"/>
      <protection/>
    </xf>
    <xf numFmtId="0" fontId="19" fillId="0" borderId="15" xfId="65" applyFont="1" applyBorder="1" applyAlignment="1">
      <alignment horizontal="left" vertical="top" wrapText="1"/>
      <protection/>
    </xf>
    <xf numFmtId="0" fontId="22" fillId="0" borderId="33" xfId="65" applyFont="1" applyBorder="1" applyAlignment="1">
      <alignment horizontal="left" vertical="top" wrapText="1"/>
      <protection/>
    </xf>
    <xf numFmtId="3" fontId="22" fillId="0" borderId="34" xfId="65" applyNumberFormat="1" applyFont="1" applyBorder="1" applyAlignment="1">
      <alignment horizontal="right" vertical="top" wrapText="1"/>
      <protection/>
    </xf>
    <xf numFmtId="0" fontId="22" fillId="0" borderId="35" xfId="65" applyFont="1" applyBorder="1" applyAlignment="1">
      <alignment horizontal="left" vertical="top" wrapText="1"/>
      <protection/>
    </xf>
    <xf numFmtId="3" fontId="17" fillId="35" borderId="25" xfId="65" applyNumberFormat="1" applyFont="1" applyFill="1" applyBorder="1" applyAlignment="1">
      <alignment horizontal="right" vertical="top" wrapText="1"/>
      <protection/>
    </xf>
    <xf numFmtId="0" fontId="25" fillId="0" borderId="26" xfId="65" applyFont="1" applyBorder="1" applyAlignment="1">
      <alignment horizontal="left" vertical="top" wrapText="1"/>
      <protection/>
    </xf>
    <xf numFmtId="3" fontId="25" fillId="0" borderId="27" xfId="65" applyNumberFormat="1" applyFont="1" applyBorder="1" applyAlignment="1">
      <alignment horizontal="right" vertical="top" wrapText="1"/>
      <protection/>
    </xf>
    <xf numFmtId="0" fontId="19" fillId="0" borderId="12" xfId="65" applyFont="1" applyBorder="1" applyAlignment="1">
      <alignment horizontal="left" vertical="top" wrapText="1"/>
      <protection/>
    </xf>
    <xf numFmtId="3" fontId="22" fillId="0" borderId="36" xfId="65" applyNumberFormat="1" applyFont="1" applyBorder="1" applyAlignment="1">
      <alignment horizontal="right" vertical="top" wrapText="1"/>
      <protection/>
    </xf>
    <xf numFmtId="0" fontId="15" fillId="0" borderId="0" xfId="65" applyFont="1" applyBorder="1" applyAlignment="1">
      <alignment vertical="top" wrapText="1"/>
      <protection/>
    </xf>
    <xf numFmtId="0" fontId="15" fillId="0" borderId="37" xfId="65" applyFont="1" applyBorder="1" applyAlignment="1">
      <alignment vertical="top" wrapText="1"/>
      <protection/>
    </xf>
    <xf numFmtId="3" fontId="22" fillId="0" borderId="38" xfId="65" applyNumberFormat="1" applyFont="1" applyBorder="1" applyAlignment="1">
      <alignment horizontal="right" vertical="top" wrapText="1"/>
      <protection/>
    </xf>
    <xf numFmtId="0" fontId="17" fillId="35" borderId="39" xfId="65" applyFont="1" applyFill="1" applyBorder="1" applyAlignment="1">
      <alignment horizontal="left" vertical="top" wrapText="1"/>
      <protection/>
    </xf>
    <xf numFmtId="3" fontId="17" fillId="35" borderId="40" xfId="65" applyNumberFormat="1" applyFont="1" applyFill="1" applyBorder="1" applyAlignment="1">
      <alignment horizontal="right" vertical="top" wrapText="1"/>
      <protection/>
    </xf>
    <xf numFmtId="0" fontId="22" fillId="0" borderId="41" xfId="65" applyFont="1" applyBorder="1" applyAlignment="1">
      <alignment horizontal="left" vertical="top" wrapText="1"/>
      <protection/>
    </xf>
    <xf numFmtId="0" fontId="21" fillId="0" borderId="0" xfId="65" applyFont="1">
      <alignment/>
      <protection/>
    </xf>
    <xf numFmtId="0" fontId="21" fillId="0" borderId="0" xfId="65" applyFont="1" applyFill="1" applyAlignment="1">
      <alignment/>
      <protection/>
    </xf>
    <xf numFmtId="0" fontId="21" fillId="0" borderId="0" xfId="65" applyFont="1" applyFill="1" applyAlignment="1">
      <alignment horizontal="left"/>
      <protection/>
    </xf>
    <xf numFmtId="0" fontId="21" fillId="0" borderId="0" xfId="65" applyFont="1" applyBorder="1" applyAlignment="1">
      <alignment/>
      <protection/>
    </xf>
    <xf numFmtId="0" fontId="21" fillId="0" borderId="0" xfId="65" applyFont="1" applyFill="1" applyBorder="1" applyAlignment="1">
      <alignment/>
      <protection/>
    </xf>
    <xf numFmtId="0" fontId="12" fillId="0" borderId="0" xfId="65" applyFont="1" applyFill="1" applyBorder="1">
      <alignment/>
      <protection/>
    </xf>
    <xf numFmtId="0" fontId="19" fillId="0" borderId="0" xfId="65" applyFont="1" applyFill="1" applyAlignment="1">
      <alignment horizontal="center" vertical="top" wrapText="1"/>
      <protection/>
    </xf>
    <xf numFmtId="0" fontId="15" fillId="0" borderId="0" xfId="65" applyFont="1" applyAlignment="1">
      <alignment horizontal="center" vertical="top" wrapText="1"/>
      <protection/>
    </xf>
    <xf numFmtId="0" fontId="15" fillId="0" borderId="0" xfId="65" applyFont="1" applyFill="1" applyAlignment="1">
      <alignment horizontal="center" vertical="top" wrapText="1"/>
      <protection/>
    </xf>
    <xf numFmtId="0" fontId="15" fillId="0" borderId="0" xfId="65" applyFont="1" applyAlignment="1">
      <alignment horizontal="left" vertical="top" wrapText="1"/>
      <protection/>
    </xf>
    <xf numFmtId="0" fontId="15" fillId="0" borderId="42" xfId="65" applyFont="1" applyBorder="1" applyAlignment="1">
      <alignment horizontal="center" wrapText="1"/>
      <protection/>
    </xf>
    <xf numFmtId="0" fontId="15" fillId="0" borderId="0" xfId="65" applyFont="1" applyFill="1" applyBorder="1" applyAlignment="1">
      <alignment horizontal="center" wrapText="1"/>
      <protection/>
    </xf>
    <xf numFmtId="0" fontId="15" fillId="0" borderId="43" xfId="65" applyFont="1" applyBorder="1" applyAlignment="1">
      <alignment horizontal="left" vertical="top" wrapText="1"/>
      <protection/>
    </xf>
    <xf numFmtId="167" fontId="22" fillId="36" borderId="44" xfId="44" applyNumberFormat="1" applyFont="1" applyFill="1" applyBorder="1" applyAlignment="1">
      <alignment horizontal="right" vertical="top" wrapText="1"/>
    </xf>
    <xf numFmtId="167" fontId="22" fillId="36" borderId="45" xfId="44" applyNumberFormat="1" applyFont="1" applyFill="1" applyBorder="1" applyAlignment="1">
      <alignment horizontal="right" vertical="top" wrapText="1"/>
    </xf>
    <xf numFmtId="167" fontId="22" fillId="0" borderId="0" xfId="44" applyNumberFormat="1" applyFont="1" applyFill="1" applyBorder="1" applyAlignment="1">
      <alignment horizontal="right" vertical="top" wrapText="1"/>
    </xf>
    <xf numFmtId="167" fontId="22" fillId="36" borderId="46" xfId="44" applyNumberFormat="1" applyFont="1" applyFill="1" applyBorder="1" applyAlignment="1">
      <alignment horizontal="right" vertical="top" wrapText="1"/>
    </xf>
    <xf numFmtId="167" fontId="22" fillId="36" borderId="47" xfId="44" applyNumberFormat="1" applyFont="1" applyFill="1" applyBorder="1" applyAlignment="1">
      <alignment horizontal="right" vertical="top" wrapText="1"/>
    </xf>
    <xf numFmtId="167" fontId="17" fillId="35" borderId="48" xfId="44" applyNumberFormat="1" applyFont="1" applyFill="1" applyBorder="1" applyAlignment="1">
      <alignment horizontal="right" vertical="top" wrapText="1"/>
    </xf>
    <xf numFmtId="167" fontId="22" fillId="37" borderId="49" xfId="44" applyNumberFormat="1" applyFont="1" applyFill="1" applyBorder="1" applyAlignment="1">
      <alignment horizontal="right" vertical="top" wrapText="1"/>
    </xf>
    <xf numFmtId="0" fontId="12" fillId="0" borderId="0" xfId="65" applyFont="1" applyFill="1">
      <alignment/>
      <protection/>
    </xf>
    <xf numFmtId="0" fontId="15" fillId="0" borderId="0" xfId="65" applyFont="1" applyFill="1" applyBorder="1" applyAlignment="1">
      <alignment horizontal="left" vertical="top" wrapText="1"/>
      <protection/>
    </xf>
    <xf numFmtId="167" fontId="17" fillId="0" borderId="32" xfId="44" applyNumberFormat="1" applyFont="1" applyFill="1" applyBorder="1" applyAlignment="1">
      <alignment horizontal="right" vertical="top" wrapText="1"/>
    </xf>
    <xf numFmtId="167" fontId="17" fillId="0" borderId="0" xfId="44" applyNumberFormat="1" applyFont="1" applyFill="1" applyBorder="1" applyAlignment="1">
      <alignment horizontal="right" vertical="top" wrapText="1"/>
    </xf>
    <xf numFmtId="0" fontId="19" fillId="0" borderId="0" xfId="65" applyFont="1" applyAlignment="1">
      <alignment horizontal="left" vertical="top" wrapText="1"/>
      <protection/>
    </xf>
    <xf numFmtId="167" fontId="15" fillId="0" borderId="0" xfId="44" applyNumberFormat="1" applyFont="1" applyBorder="1" applyAlignment="1">
      <alignment horizontal="right" wrapText="1"/>
    </xf>
    <xf numFmtId="167" fontId="15" fillId="0" borderId="0" xfId="44" applyNumberFormat="1" applyFont="1" applyFill="1" applyBorder="1" applyAlignment="1">
      <alignment horizontal="right" wrapText="1"/>
    </xf>
    <xf numFmtId="0" fontId="16" fillId="0" borderId="0" xfId="65" applyFont="1" applyAlignment="1">
      <alignment horizontal="left" vertical="top" wrapText="1"/>
      <protection/>
    </xf>
    <xf numFmtId="167" fontId="15" fillId="0" borderId="42" xfId="44" applyNumberFormat="1" applyFont="1" applyBorder="1" applyAlignment="1">
      <alignment horizontal="right" wrapText="1"/>
    </xf>
    <xf numFmtId="0" fontId="12" fillId="37" borderId="0" xfId="65" applyFont="1" applyFill="1">
      <alignment/>
      <protection/>
    </xf>
    <xf numFmtId="167" fontId="22" fillId="36" borderId="48" xfId="44" applyNumberFormat="1" applyFont="1" applyFill="1" applyBorder="1" applyAlignment="1">
      <alignment horizontal="right" vertical="top" wrapText="1"/>
    </xf>
    <xf numFmtId="167" fontId="22" fillId="36" borderId="49" xfId="44" applyNumberFormat="1" applyFont="1" applyFill="1" applyBorder="1" applyAlignment="1">
      <alignment horizontal="right" vertical="top" wrapText="1"/>
    </xf>
    <xf numFmtId="0" fontId="17" fillId="0" borderId="50" xfId="65" applyFont="1" applyBorder="1" applyAlignment="1">
      <alignment horizontal="right" vertical="top" wrapText="1"/>
      <protection/>
    </xf>
    <xf numFmtId="167" fontId="22" fillId="37" borderId="51" xfId="44" applyNumberFormat="1" applyFont="1" applyFill="1" applyBorder="1" applyAlignment="1">
      <alignment horizontal="right" vertical="top" wrapText="1"/>
    </xf>
    <xf numFmtId="0" fontId="17" fillId="0" borderId="43" xfId="65" applyFont="1" applyBorder="1" applyAlignment="1">
      <alignment horizontal="right" vertical="top" wrapText="1"/>
      <protection/>
    </xf>
    <xf numFmtId="167" fontId="22" fillId="36" borderId="52" xfId="44" applyNumberFormat="1" applyFont="1" applyFill="1" applyBorder="1" applyAlignment="1">
      <alignment horizontal="right" vertical="top" wrapText="1"/>
    </xf>
    <xf numFmtId="0" fontId="19" fillId="0" borderId="0" xfId="65" applyFont="1" applyFill="1" applyBorder="1" applyAlignment="1">
      <alignment horizontal="center" vertical="top" wrapText="1"/>
      <protection/>
    </xf>
    <xf numFmtId="0" fontId="17" fillId="0" borderId="43" xfId="65" applyFont="1" applyBorder="1" applyAlignment="1">
      <alignment horizontal="left" vertical="top" wrapText="1"/>
      <protection/>
    </xf>
    <xf numFmtId="165" fontId="22" fillId="0" borderId="0" xfId="65" applyNumberFormat="1" applyFont="1" applyFill="1" applyBorder="1" applyAlignment="1">
      <alignment horizontal="left" vertical="top" wrapText="1"/>
      <protection/>
    </xf>
    <xf numFmtId="0" fontId="22" fillId="0" borderId="53" xfId="65" applyFont="1" applyBorder="1" applyAlignment="1">
      <alignment horizontal="left" vertical="top" wrapText="1"/>
      <protection/>
    </xf>
    <xf numFmtId="0" fontId="22" fillId="0" borderId="0" xfId="65" applyFont="1" applyFill="1" applyBorder="1" applyAlignment="1">
      <alignment horizontal="left" vertical="top" wrapText="1"/>
      <protection/>
    </xf>
    <xf numFmtId="0" fontId="17" fillId="0" borderId="54" xfId="65" applyFont="1" applyBorder="1" applyAlignment="1">
      <alignment horizontal="left" vertical="top" wrapText="1"/>
      <protection/>
    </xf>
    <xf numFmtId="165" fontId="22" fillId="36" borderId="52" xfId="65" applyNumberFormat="1" applyFont="1" applyFill="1" applyBorder="1" applyAlignment="1">
      <alignment horizontal="left" vertical="top" wrapText="1"/>
      <protection/>
    </xf>
    <xf numFmtId="0" fontId="22" fillId="0" borderId="51" xfId="65" applyFont="1" applyBorder="1" applyAlignment="1">
      <alignment horizontal="right" vertical="top" wrapText="1"/>
      <protection/>
    </xf>
    <xf numFmtId="0" fontId="17" fillId="0" borderId="55" xfId="65" applyFont="1" applyBorder="1" applyAlignment="1">
      <alignment horizontal="left" vertical="top" wrapText="1"/>
      <protection/>
    </xf>
    <xf numFmtId="0" fontId="17" fillId="0" borderId="0" xfId="65" applyFont="1" applyFill="1" applyBorder="1" applyAlignment="1">
      <alignment horizontal="left" vertical="top" wrapText="1"/>
      <protection/>
    </xf>
    <xf numFmtId="167" fontId="22" fillId="37" borderId="53" xfId="44" applyNumberFormat="1" applyFont="1" applyFill="1" applyBorder="1" applyAlignment="1">
      <alignment horizontal="right" vertical="top" wrapText="1"/>
    </xf>
    <xf numFmtId="0" fontId="17" fillId="0" borderId="56" xfId="65" applyFont="1" applyBorder="1" applyAlignment="1">
      <alignment horizontal="left" vertical="top" wrapText="1"/>
      <protection/>
    </xf>
    <xf numFmtId="167" fontId="22" fillId="0" borderId="52" xfId="44" applyNumberFormat="1" applyFont="1" applyBorder="1" applyAlignment="1">
      <alignment horizontal="right" vertical="top" wrapText="1"/>
    </xf>
    <xf numFmtId="0" fontId="17" fillId="0" borderId="57" xfId="65" applyFont="1" applyBorder="1" applyAlignment="1">
      <alignment horizontal="left" vertical="top" wrapText="1"/>
      <protection/>
    </xf>
    <xf numFmtId="0" fontId="17" fillId="0" borderId="50" xfId="65" applyFont="1" applyBorder="1" applyAlignment="1">
      <alignment horizontal="left" vertical="top" wrapText="1"/>
      <protection/>
    </xf>
    <xf numFmtId="165" fontId="22" fillId="0" borderId="51" xfId="65" applyNumberFormat="1" applyFont="1" applyBorder="1" applyAlignment="1">
      <alignment horizontal="right" vertical="top" wrapText="1"/>
      <protection/>
    </xf>
    <xf numFmtId="0" fontId="22" fillId="0" borderId="0" xfId="65" applyFont="1" applyFill="1" applyBorder="1" applyAlignment="1">
      <alignment horizontal="right" vertical="top" wrapText="1"/>
      <protection/>
    </xf>
    <xf numFmtId="0" fontId="22" fillId="37" borderId="53" xfId="65" applyFont="1" applyFill="1" applyBorder="1" applyAlignment="1">
      <alignment horizontal="right" vertical="top" wrapText="1"/>
      <protection/>
    </xf>
    <xf numFmtId="165" fontId="22" fillId="0" borderId="52" xfId="65" applyNumberFormat="1" applyFont="1" applyBorder="1" applyAlignment="1">
      <alignment horizontal="right" vertical="top" wrapText="1"/>
      <protection/>
    </xf>
    <xf numFmtId="0" fontId="12" fillId="38" borderId="0" xfId="65" applyFont="1" applyFill="1">
      <alignment/>
      <protection/>
    </xf>
    <xf numFmtId="0" fontId="12" fillId="39" borderId="0" xfId="65" applyFont="1" applyFill="1">
      <alignment/>
      <protection/>
    </xf>
    <xf numFmtId="0" fontId="12" fillId="35" borderId="0" xfId="65" applyFont="1" applyFill="1">
      <alignment/>
      <protection/>
    </xf>
    <xf numFmtId="0" fontId="27" fillId="0" borderId="0" xfId="64" applyFont="1">
      <alignment/>
      <protection/>
    </xf>
    <xf numFmtId="0" fontId="28" fillId="0" borderId="0" xfId="64" applyFont="1" applyAlignment="1">
      <alignment horizontal="right" vertical="top" wrapText="1"/>
      <protection/>
    </xf>
    <xf numFmtId="165" fontId="6" fillId="0" borderId="11" xfId="42" applyNumberFormat="1" applyFont="1" applyFill="1" applyBorder="1" applyAlignment="1">
      <alignment horizontal="center"/>
    </xf>
    <xf numFmtId="165" fontId="24" fillId="0" borderId="11" xfId="42" applyNumberFormat="1" applyFont="1" applyFill="1" applyBorder="1" applyAlignment="1">
      <alignment horizontal="center"/>
    </xf>
    <xf numFmtId="165" fontId="8" fillId="0" borderId="37" xfId="42" applyNumberFormat="1" applyFont="1" applyFill="1" applyBorder="1" applyAlignment="1">
      <alignment horizontal="center"/>
    </xf>
    <xf numFmtId="165" fontId="8" fillId="0" borderId="10" xfId="42" applyNumberFormat="1" applyFont="1" applyFill="1" applyBorder="1" applyAlignment="1">
      <alignment horizontal="center"/>
    </xf>
    <xf numFmtId="165" fontId="8" fillId="0" borderId="11" xfId="42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left"/>
    </xf>
    <xf numFmtId="165" fontId="24" fillId="0" borderId="16" xfId="42" applyNumberFormat="1" applyFont="1" applyBorder="1" applyAlignment="1">
      <alignment horizontal="center"/>
    </xf>
    <xf numFmtId="165" fontId="6" fillId="0" borderId="15" xfId="0" applyNumberFormat="1" applyFont="1" applyBorder="1" applyAlignment="1">
      <alignment/>
    </xf>
    <xf numFmtId="4" fontId="12" fillId="0" borderId="0" xfId="64" applyNumberFormat="1" applyFont="1">
      <alignment/>
      <protection/>
    </xf>
    <xf numFmtId="1" fontId="12" fillId="0" borderId="0" xfId="64" applyNumberFormat="1" applyFont="1">
      <alignment/>
      <protection/>
    </xf>
    <xf numFmtId="3" fontId="12" fillId="0" borderId="0" xfId="64" applyNumberFormat="1" applyFont="1" applyFill="1">
      <alignment/>
      <protection/>
    </xf>
    <xf numFmtId="3" fontId="22" fillId="40" borderId="27" xfId="65" applyNumberFormat="1" applyFont="1" applyFill="1" applyBorder="1" applyAlignment="1">
      <alignment horizontal="right" vertical="top" wrapText="1"/>
      <protection/>
    </xf>
    <xf numFmtId="0" fontId="12" fillId="41" borderId="0" xfId="64" applyFont="1" applyFill="1">
      <alignment/>
      <protection/>
    </xf>
    <xf numFmtId="0" fontId="21" fillId="0" borderId="0" xfId="64" applyFont="1">
      <alignment/>
      <protection/>
    </xf>
    <xf numFmtId="3" fontId="97" fillId="0" borderId="17" xfId="64" applyNumberFormat="1" applyFont="1" applyBorder="1">
      <alignment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5" fillId="0" borderId="0" xfId="0" applyFont="1" applyAlignment="1">
      <alignment/>
    </xf>
    <xf numFmtId="0" fontId="100" fillId="42" borderId="59" xfId="0" applyFont="1" applyFill="1" applyBorder="1" applyAlignment="1">
      <alignment horizontal="center"/>
    </xf>
    <xf numFmtId="0" fontId="101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0" xfId="0" applyFont="1" applyAlignment="1">
      <alignment/>
    </xf>
    <xf numFmtId="0" fontId="102" fillId="0" borderId="61" xfId="0" applyFont="1" applyBorder="1" applyAlignment="1">
      <alignment/>
    </xf>
    <xf numFmtId="0" fontId="102" fillId="0" borderId="61" xfId="0" applyFont="1" applyBorder="1" applyAlignment="1">
      <alignment horizontal="center"/>
    </xf>
    <xf numFmtId="165" fontId="102" fillId="0" borderId="61" xfId="42" applyNumberFormat="1" applyFont="1" applyBorder="1" applyAlignment="1">
      <alignment/>
    </xf>
    <xf numFmtId="0" fontId="0" fillId="0" borderId="18" xfId="0" applyFont="1" applyBorder="1" applyAlignment="1">
      <alignment/>
    </xf>
    <xf numFmtId="0" fontId="95" fillId="42" borderId="62" xfId="0" applyFont="1" applyFill="1" applyBorder="1" applyAlignment="1">
      <alignment horizontal="center" vertical="center"/>
    </xf>
    <xf numFmtId="0" fontId="95" fillId="42" borderId="63" xfId="0" applyFont="1" applyFill="1" applyBorder="1" applyAlignment="1">
      <alignment vertical="center"/>
    </xf>
    <xf numFmtId="0" fontId="95" fillId="42" borderId="64" xfId="0" applyFont="1" applyFill="1" applyBorder="1" applyAlignment="1">
      <alignment horizontal="center" vertical="center"/>
    </xf>
    <xf numFmtId="0" fontId="95" fillId="42" borderId="65" xfId="0" applyFont="1" applyFill="1" applyBorder="1" applyAlignment="1">
      <alignment horizontal="center" vertical="center"/>
    </xf>
    <xf numFmtId="0" fontId="102" fillId="0" borderId="60" xfId="0" applyFont="1" applyBorder="1" applyAlignment="1">
      <alignment horizontal="center"/>
    </xf>
    <xf numFmtId="0" fontId="102" fillId="0" borderId="60" xfId="0" applyFont="1" applyBorder="1" applyAlignment="1">
      <alignment/>
    </xf>
    <xf numFmtId="165" fontId="102" fillId="0" borderId="60" xfId="42" applyNumberFormat="1" applyFont="1" applyBorder="1" applyAlignment="1">
      <alignment/>
    </xf>
    <xf numFmtId="0" fontId="102" fillId="0" borderId="66" xfId="0" applyFont="1" applyBorder="1" applyAlignment="1">
      <alignment horizontal="center"/>
    </xf>
    <xf numFmtId="0" fontId="102" fillId="0" borderId="66" xfId="0" applyFont="1" applyBorder="1" applyAlignment="1">
      <alignment/>
    </xf>
    <xf numFmtId="165" fontId="102" fillId="0" borderId="66" xfId="42" applyNumberFormat="1" applyFont="1" applyBorder="1" applyAlignment="1">
      <alignment/>
    </xf>
    <xf numFmtId="165" fontId="102" fillId="0" borderId="67" xfId="42" applyNumberFormat="1" applyFont="1" applyBorder="1" applyAlignment="1">
      <alignment/>
    </xf>
    <xf numFmtId="0" fontId="103" fillId="42" borderId="59" xfId="0" applyFont="1" applyFill="1" applyBorder="1" applyAlignment="1">
      <alignment/>
    </xf>
    <xf numFmtId="165" fontId="103" fillId="42" borderId="59" xfId="42" applyNumberFormat="1" applyFont="1" applyFill="1" applyBorder="1" applyAlignment="1">
      <alignment horizontal="right"/>
    </xf>
    <xf numFmtId="165" fontId="103" fillId="42" borderId="59" xfId="42" applyNumberFormat="1" applyFont="1" applyFill="1" applyBorder="1" applyAlignment="1">
      <alignment/>
    </xf>
    <xf numFmtId="165" fontId="103" fillId="42" borderId="68" xfId="42" applyNumberFormat="1" applyFont="1" applyFill="1" applyBorder="1" applyAlignment="1">
      <alignment/>
    </xf>
    <xf numFmtId="0" fontId="0" fillId="0" borderId="69" xfId="0" applyFont="1" applyBorder="1" applyAlignment="1">
      <alignment/>
    </xf>
    <xf numFmtId="0" fontId="101" fillId="0" borderId="18" xfId="0" applyFont="1" applyBorder="1" applyAlignment="1">
      <alignment/>
    </xf>
    <xf numFmtId="0" fontId="101" fillId="0" borderId="70" xfId="0" applyFont="1" applyBorder="1" applyAlignment="1">
      <alignment/>
    </xf>
    <xf numFmtId="0" fontId="95" fillId="42" borderId="59" xfId="0" applyFont="1" applyFill="1" applyBorder="1" applyAlignment="1">
      <alignment horizontal="center" vertical="center"/>
    </xf>
    <xf numFmtId="0" fontId="95" fillId="42" borderId="59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164" fontId="0" fillId="0" borderId="71" xfId="42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0" fillId="0" borderId="60" xfId="42" applyFont="1" applyBorder="1" applyAlignment="1">
      <alignment horizontal="center" vertical="center"/>
    </xf>
    <xf numFmtId="164" fontId="0" fillId="0" borderId="60" xfId="42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95" fillId="0" borderId="59" xfId="0" applyFont="1" applyBorder="1" applyAlignment="1">
      <alignment horizontal="center"/>
    </xf>
    <xf numFmtId="164" fontId="95" fillId="0" borderId="59" xfId="42" applyFont="1" applyBorder="1" applyAlignment="1">
      <alignment/>
    </xf>
    <xf numFmtId="0" fontId="11" fillId="0" borderId="0" xfId="65" applyFont="1">
      <alignment/>
      <protection/>
    </xf>
    <xf numFmtId="0" fontId="29" fillId="0" borderId="0" xfId="65" applyFont="1" applyAlignment="1">
      <alignment horizontal="left" vertical="center"/>
      <protection/>
    </xf>
    <xf numFmtId="0" fontId="30" fillId="0" borderId="0" xfId="65" applyFont="1">
      <alignment/>
      <protection/>
    </xf>
    <xf numFmtId="0" fontId="11" fillId="0" borderId="0" xfId="65">
      <alignment/>
      <protection/>
    </xf>
    <xf numFmtId="0" fontId="31" fillId="0" borderId="0" xfId="65" applyFont="1">
      <alignment/>
      <protection/>
    </xf>
    <xf numFmtId="0" fontId="32" fillId="0" borderId="0" xfId="65" applyFont="1">
      <alignment/>
      <protection/>
    </xf>
    <xf numFmtId="0" fontId="11" fillId="0" borderId="0" xfId="65" applyFont="1" applyBorder="1">
      <alignment/>
      <protection/>
    </xf>
    <xf numFmtId="0" fontId="31" fillId="0" borderId="0" xfId="65" applyFont="1" applyBorder="1" applyAlignment="1">
      <alignment horizontal="right"/>
      <protection/>
    </xf>
    <xf numFmtId="0" fontId="11" fillId="0" borderId="0" xfId="65" applyBorder="1">
      <alignment/>
      <protection/>
    </xf>
    <xf numFmtId="2" fontId="34" fillId="0" borderId="0" xfId="69" applyNumberFormat="1" applyFont="1" applyBorder="1" applyAlignment="1">
      <alignment wrapText="1"/>
      <protection/>
    </xf>
    <xf numFmtId="0" fontId="32" fillId="0" borderId="62" xfId="69" applyFont="1" applyBorder="1" applyAlignment="1">
      <alignment horizontal="center"/>
      <protection/>
    </xf>
    <xf numFmtId="2" fontId="35" fillId="0" borderId="72" xfId="69" applyNumberFormat="1" applyFont="1" applyBorder="1" applyAlignment="1">
      <alignment horizontal="center" wrapText="1"/>
      <protection/>
    </xf>
    <xf numFmtId="0" fontId="36" fillId="0" borderId="73" xfId="69" applyFont="1" applyBorder="1" applyAlignment="1">
      <alignment horizontal="center" vertical="center" wrapText="1"/>
      <protection/>
    </xf>
    <xf numFmtId="0" fontId="32" fillId="0" borderId="74" xfId="69" applyFont="1" applyBorder="1" applyAlignment="1">
      <alignment horizontal="center"/>
      <protection/>
    </xf>
    <xf numFmtId="0" fontId="32" fillId="0" borderId="75" xfId="69" applyFont="1" applyBorder="1" applyAlignment="1">
      <alignment horizontal="left" wrapText="1"/>
      <protection/>
    </xf>
    <xf numFmtId="0" fontId="32" fillId="0" borderId="75" xfId="69" applyFont="1" applyBorder="1" applyAlignment="1">
      <alignment horizontal="left"/>
      <protection/>
    </xf>
    <xf numFmtId="0" fontId="11" fillId="0" borderId="76" xfId="69" applyFont="1" applyBorder="1" applyAlignment="1">
      <alignment horizontal="center"/>
      <protection/>
    </xf>
    <xf numFmtId="0" fontId="11" fillId="0" borderId="77" xfId="69" applyFont="1" applyBorder="1" applyAlignment="1">
      <alignment horizontal="left" wrapText="1"/>
      <protection/>
    </xf>
    <xf numFmtId="0" fontId="32" fillId="0" borderId="59" xfId="69" applyFont="1" applyBorder="1" applyAlignment="1">
      <alignment horizontal="left"/>
      <protection/>
    </xf>
    <xf numFmtId="0" fontId="11" fillId="0" borderId="78" xfId="69" applyFont="1" applyBorder="1" applyAlignment="1">
      <alignment horizontal="center"/>
      <protection/>
    </xf>
    <xf numFmtId="0" fontId="30" fillId="0" borderId="77" xfId="69" applyFont="1" applyBorder="1" applyAlignment="1">
      <alignment horizontal="left" wrapText="1"/>
      <protection/>
    </xf>
    <xf numFmtId="0" fontId="32" fillId="0" borderId="79" xfId="69" applyFont="1" applyBorder="1" applyAlignment="1">
      <alignment horizontal="center"/>
      <protection/>
    </xf>
    <xf numFmtId="0" fontId="32" fillId="0" borderId="77" xfId="69" applyFont="1" applyBorder="1" applyAlignment="1">
      <alignment horizontal="left" wrapText="1"/>
      <protection/>
    </xf>
    <xf numFmtId="0" fontId="11" fillId="0" borderId="64" xfId="69" applyFont="1" applyBorder="1" applyAlignment="1">
      <alignment horizontal="left" wrapText="1"/>
      <protection/>
    </xf>
    <xf numFmtId="0" fontId="11" fillId="0" borderId="80" xfId="69" applyFont="1" applyBorder="1" applyAlignment="1">
      <alignment horizontal="center"/>
      <protection/>
    </xf>
    <xf numFmtId="0" fontId="11" fillId="0" borderId="81" xfId="69" applyFont="1" applyBorder="1" applyAlignment="1">
      <alignment horizontal="left" wrapText="1"/>
      <protection/>
    </xf>
    <xf numFmtId="0" fontId="32" fillId="0" borderId="79" xfId="69" applyFont="1" applyBorder="1" applyAlignment="1">
      <alignment horizontal="center" vertical="center"/>
      <protection/>
    </xf>
    <xf numFmtId="0" fontId="32" fillId="0" borderId="78" xfId="69" applyFont="1" applyBorder="1" applyAlignment="1">
      <alignment horizontal="center" vertical="center"/>
      <protection/>
    </xf>
    <xf numFmtId="0" fontId="11" fillId="0" borderId="77" xfId="69" applyFont="1" applyBorder="1" applyAlignment="1">
      <alignment horizontal="center" wrapText="1"/>
      <protection/>
    </xf>
    <xf numFmtId="0" fontId="32" fillId="0" borderId="76" xfId="69" applyFont="1" applyBorder="1" applyAlignment="1">
      <alignment horizontal="center"/>
      <protection/>
    </xf>
    <xf numFmtId="0" fontId="31" fillId="0" borderId="59" xfId="69" applyFont="1" applyBorder="1" applyAlignment="1">
      <alignment horizontal="left" wrapText="1"/>
      <protection/>
    </xf>
    <xf numFmtId="0" fontId="32" fillId="0" borderId="59" xfId="65" applyFont="1" applyBorder="1" applyAlignment="1">
      <alignment horizontal="left"/>
      <protection/>
    </xf>
    <xf numFmtId="0" fontId="32" fillId="0" borderId="59" xfId="65" applyFont="1" applyBorder="1">
      <alignment/>
      <protection/>
    </xf>
    <xf numFmtId="0" fontId="11" fillId="0" borderId="59" xfId="65" applyFont="1" applyBorder="1" applyAlignment="1">
      <alignment horizontal="left"/>
      <protection/>
    </xf>
    <xf numFmtId="0" fontId="32" fillId="0" borderId="78" xfId="69" applyFont="1" applyBorder="1" applyAlignment="1">
      <alignment horizontal="center"/>
      <protection/>
    </xf>
    <xf numFmtId="0" fontId="32" fillId="0" borderId="59" xfId="69" applyFont="1" applyBorder="1" applyAlignment="1">
      <alignment horizontal="left" wrapText="1"/>
      <protection/>
    </xf>
    <xf numFmtId="0" fontId="32" fillId="0" borderId="80" xfId="69" applyFont="1" applyBorder="1" applyAlignment="1">
      <alignment horizontal="center"/>
      <protection/>
    </xf>
    <xf numFmtId="0" fontId="32" fillId="0" borderId="64" xfId="69" applyFont="1" applyBorder="1" applyAlignment="1">
      <alignment horizontal="left" wrapText="1"/>
      <protection/>
    </xf>
    <xf numFmtId="0" fontId="32" fillId="0" borderId="82" xfId="69" applyFont="1" applyBorder="1" applyAlignment="1">
      <alignment horizontal="center"/>
      <protection/>
    </xf>
    <xf numFmtId="0" fontId="32" fillId="0" borderId="83" xfId="69" applyFont="1" applyBorder="1" applyAlignment="1">
      <alignment horizontal="left" wrapText="1"/>
      <protection/>
    </xf>
    <xf numFmtId="0" fontId="32" fillId="0" borderId="83" xfId="69" applyFont="1" applyBorder="1" applyAlignment="1">
      <alignment horizontal="left"/>
      <protection/>
    </xf>
    <xf numFmtId="0" fontId="32" fillId="0" borderId="0" xfId="69" applyFont="1" applyBorder="1" applyAlignment="1">
      <alignment horizontal="center"/>
      <protection/>
    </xf>
    <xf numFmtId="0" fontId="32" fillId="0" borderId="0" xfId="69" applyFont="1" applyBorder="1" applyAlignment="1">
      <alignment horizontal="left" wrapText="1"/>
      <protection/>
    </xf>
    <xf numFmtId="0" fontId="32" fillId="0" borderId="0" xfId="69" applyFont="1" applyBorder="1" applyAlignment="1">
      <alignment horizontal="left"/>
      <protection/>
    </xf>
    <xf numFmtId="0" fontId="37" fillId="0" borderId="62" xfId="69" applyFont="1" applyBorder="1">
      <alignment/>
      <protection/>
    </xf>
    <xf numFmtId="2" fontId="35" fillId="0" borderId="62" xfId="69" applyNumberFormat="1" applyFont="1" applyBorder="1" applyAlignment="1">
      <alignment horizontal="center" wrapText="1"/>
      <protection/>
    </xf>
    <xf numFmtId="0" fontId="36" fillId="0" borderId="62" xfId="69" applyFont="1" applyBorder="1" applyAlignment="1">
      <alignment horizontal="center" vertical="center" wrapText="1"/>
      <protection/>
    </xf>
    <xf numFmtId="0" fontId="36" fillId="0" borderId="84" xfId="69" applyFont="1" applyBorder="1" applyAlignment="1">
      <alignment horizontal="center"/>
      <protection/>
    </xf>
    <xf numFmtId="0" fontId="36" fillId="0" borderId="75" xfId="69" applyFont="1" applyBorder="1" applyAlignment="1">
      <alignment horizontal="left" wrapText="1"/>
      <protection/>
    </xf>
    <xf numFmtId="0" fontId="36" fillId="0" borderId="75" xfId="69" applyFont="1" applyBorder="1" applyAlignment="1">
      <alignment horizontal="left"/>
      <protection/>
    </xf>
    <xf numFmtId="0" fontId="37" fillId="0" borderId="79" xfId="69" applyFont="1" applyBorder="1" applyAlignment="1">
      <alignment horizontal="left"/>
      <protection/>
    </xf>
    <xf numFmtId="0" fontId="37" fillId="0" borderId="59" xfId="70" applyFont="1" applyFill="1" applyBorder="1" applyAlignment="1">
      <alignment horizontal="left" wrapText="1"/>
      <protection/>
    </xf>
    <xf numFmtId="0" fontId="36" fillId="0" borderId="59" xfId="69" applyFont="1" applyBorder="1" applyAlignment="1">
      <alignment horizontal="left"/>
      <protection/>
    </xf>
    <xf numFmtId="0" fontId="37" fillId="0" borderId="59" xfId="69" applyFont="1" applyBorder="1" applyAlignment="1">
      <alignment horizontal="left" wrapText="1"/>
      <protection/>
    </xf>
    <xf numFmtId="0" fontId="36" fillId="0" borderId="79" xfId="69" applyFont="1" applyBorder="1" applyAlignment="1">
      <alignment horizontal="center"/>
      <protection/>
    </xf>
    <xf numFmtId="0" fontId="36" fillId="0" borderId="59" xfId="69" applyFont="1" applyBorder="1" applyAlignment="1">
      <alignment horizontal="left" wrapText="1"/>
      <protection/>
    </xf>
    <xf numFmtId="0" fontId="37" fillId="0" borderId="79" xfId="69" applyFont="1" applyBorder="1" applyAlignment="1">
      <alignment horizontal="center"/>
      <protection/>
    </xf>
    <xf numFmtId="0" fontId="37" fillId="0" borderId="59" xfId="69" applyFont="1" applyBorder="1" applyAlignment="1">
      <alignment horizontal="left"/>
      <protection/>
    </xf>
    <xf numFmtId="0" fontId="37" fillId="0" borderId="79" xfId="69" applyFont="1" applyFill="1" applyBorder="1" applyAlignment="1">
      <alignment horizontal="center"/>
      <protection/>
    </xf>
    <xf numFmtId="0" fontId="37" fillId="0" borderId="85" xfId="65" applyFont="1" applyBorder="1">
      <alignment/>
      <protection/>
    </xf>
    <xf numFmtId="0" fontId="36" fillId="0" borderId="0" xfId="65" applyFont="1" applyBorder="1">
      <alignment/>
      <protection/>
    </xf>
    <xf numFmtId="0" fontId="37" fillId="0" borderId="0" xfId="65" applyFont="1" applyBorder="1">
      <alignment/>
      <protection/>
    </xf>
    <xf numFmtId="0" fontId="36" fillId="0" borderId="64" xfId="69" applyFont="1" applyBorder="1" applyAlignment="1">
      <alignment horizontal="center" vertical="center" wrapText="1"/>
      <protection/>
    </xf>
    <xf numFmtId="0" fontId="36" fillId="0" borderId="79" xfId="69" applyFont="1" applyBorder="1">
      <alignment/>
      <protection/>
    </xf>
    <xf numFmtId="0" fontId="37" fillId="0" borderId="79" xfId="65" applyFont="1" applyBorder="1">
      <alignment/>
      <protection/>
    </xf>
    <xf numFmtId="0" fontId="37" fillId="0" borderId="79" xfId="69" applyFont="1" applyBorder="1">
      <alignment/>
      <protection/>
    </xf>
    <xf numFmtId="0" fontId="37" fillId="0" borderId="82" xfId="69" applyFont="1" applyBorder="1">
      <alignment/>
      <protection/>
    </xf>
    <xf numFmtId="0" fontId="36" fillId="0" borderId="83" xfId="69" applyFont="1" applyBorder="1" applyAlignment="1">
      <alignment horizontal="left"/>
      <protection/>
    </xf>
    <xf numFmtId="0" fontId="37" fillId="0" borderId="83" xfId="69" applyFont="1" applyBorder="1" applyAlignment="1">
      <alignment horizontal="left"/>
      <protection/>
    </xf>
    <xf numFmtId="0" fontId="37" fillId="0" borderId="0" xfId="65" applyFont="1">
      <alignment/>
      <protection/>
    </xf>
    <xf numFmtId="0" fontId="36" fillId="0" borderId="0" xfId="69" applyFont="1" applyBorder="1" applyAlignment="1">
      <alignment horizontal="left"/>
      <protection/>
    </xf>
    <xf numFmtId="0" fontId="39" fillId="0" borderId="0" xfId="69" applyFont="1" applyBorder="1" applyAlignment="1">
      <alignment horizontal="left"/>
      <protection/>
    </xf>
    <xf numFmtId="0" fontId="11" fillId="0" borderId="0" xfId="69" applyFont="1">
      <alignment/>
      <protection/>
    </xf>
    <xf numFmtId="3" fontId="11" fillId="0" borderId="0" xfId="65" applyNumberFormat="1">
      <alignment/>
      <protection/>
    </xf>
    <xf numFmtId="0" fontId="40" fillId="0" borderId="0" xfId="65" applyFont="1">
      <alignment/>
      <protection/>
    </xf>
    <xf numFmtId="1" fontId="11" fillId="0" borderId="0" xfId="65" applyNumberFormat="1">
      <alignment/>
      <protection/>
    </xf>
    <xf numFmtId="3" fontId="11" fillId="0" borderId="0" xfId="65" applyNumberFormat="1" applyBorder="1">
      <alignment/>
      <protection/>
    </xf>
    <xf numFmtId="3" fontId="11" fillId="0" borderId="0" xfId="49" applyNumberFormat="1" applyFill="1" applyBorder="1" applyAlignment="1">
      <alignment/>
    </xf>
    <xf numFmtId="0" fontId="32" fillId="0" borderId="0" xfId="65" applyFont="1" applyBorder="1">
      <alignment/>
      <protection/>
    </xf>
    <xf numFmtId="3" fontId="30" fillId="0" borderId="86" xfId="49" applyNumberFormat="1" applyFont="1" applyBorder="1" applyAlignment="1">
      <alignment vertical="center"/>
    </xf>
    <xf numFmtId="3" fontId="30" fillId="0" borderId="87" xfId="49" applyNumberFormat="1" applyFont="1" applyBorder="1" applyAlignment="1">
      <alignment vertical="center"/>
    </xf>
    <xf numFmtId="0" fontId="30" fillId="0" borderId="87" xfId="65" applyFont="1" applyBorder="1" applyAlignment="1">
      <alignment horizontal="center" vertical="center"/>
      <protection/>
    </xf>
    <xf numFmtId="0" fontId="30" fillId="0" borderId="87" xfId="65" applyFont="1" applyBorder="1" applyAlignment="1">
      <alignment vertical="center"/>
      <protection/>
    </xf>
    <xf numFmtId="0" fontId="11" fillId="0" borderId="88" xfId="65" applyFont="1" applyBorder="1" applyAlignment="1">
      <alignment vertical="center"/>
      <protection/>
    </xf>
    <xf numFmtId="3" fontId="11" fillId="0" borderId="62" xfId="49" applyNumberFormat="1" applyBorder="1" applyAlignment="1">
      <alignment/>
    </xf>
    <xf numFmtId="0" fontId="11" fillId="0" borderId="62" xfId="65" applyBorder="1" applyAlignment="1">
      <alignment horizontal="center"/>
      <protection/>
    </xf>
    <xf numFmtId="0" fontId="11" fillId="0" borderId="62" xfId="65" applyBorder="1">
      <alignment/>
      <protection/>
    </xf>
    <xf numFmtId="3" fontId="11" fillId="0" borderId="59" xfId="49" applyNumberFormat="1" applyBorder="1" applyAlignment="1">
      <alignment/>
    </xf>
    <xf numFmtId="0" fontId="11" fillId="0" borderId="59" xfId="65" applyBorder="1" applyAlignment="1">
      <alignment horizontal="center"/>
      <protection/>
    </xf>
    <xf numFmtId="0" fontId="11" fillId="0" borderId="59" xfId="65" applyBorder="1">
      <alignment/>
      <protection/>
    </xf>
    <xf numFmtId="0" fontId="37" fillId="0" borderId="59" xfId="65" applyFont="1" applyBorder="1">
      <alignment/>
      <protection/>
    </xf>
    <xf numFmtId="14" fontId="11" fillId="0" borderId="64" xfId="65" applyNumberFormat="1" applyFont="1" applyBorder="1" applyAlignment="1">
      <alignment horizontal="center"/>
      <protection/>
    </xf>
    <xf numFmtId="0" fontId="11" fillId="0" borderId="62" xfId="65" applyFont="1" applyBorder="1" applyAlignment="1">
      <alignment horizontal="center"/>
      <protection/>
    </xf>
    <xf numFmtId="1" fontId="11" fillId="0" borderId="59" xfId="65" applyNumberFormat="1" applyBorder="1">
      <alignment/>
      <protection/>
    </xf>
    <xf numFmtId="3" fontId="37" fillId="0" borderId="0" xfId="65" applyNumberFormat="1" applyFont="1" applyBorder="1">
      <alignment/>
      <protection/>
    </xf>
    <xf numFmtId="0" fontId="11" fillId="0" borderId="59" xfId="65" applyFont="1" applyBorder="1">
      <alignment/>
      <protection/>
    </xf>
    <xf numFmtId="0" fontId="11" fillId="0" borderId="73" xfId="65" applyFont="1" applyFill="1" applyBorder="1">
      <alignment/>
      <protection/>
    </xf>
    <xf numFmtId="0" fontId="11" fillId="0" borderId="59" xfId="65" applyFill="1" applyBorder="1">
      <alignment/>
      <protection/>
    </xf>
    <xf numFmtId="0" fontId="32" fillId="0" borderId="62" xfId="65" applyFont="1" applyBorder="1">
      <alignment/>
      <protection/>
    </xf>
    <xf numFmtId="0" fontId="11" fillId="0" borderId="68" xfId="65" applyBorder="1">
      <alignment/>
      <protection/>
    </xf>
    <xf numFmtId="0" fontId="11" fillId="0" borderId="77" xfId="65" applyBorder="1">
      <alignment/>
      <protection/>
    </xf>
    <xf numFmtId="0" fontId="11" fillId="0" borderId="64" xfId="65" applyBorder="1">
      <alignment/>
      <protection/>
    </xf>
    <xf numFmtId="0" fontId="11" fillId="0" borderId="62" xfId="65" applyFont="1" applyBorder="1">
      <alignment/>
      <protection/>
    </xf>
    <xf numFmtId="0" fontId="32" fillId="0" borderId="68" xfId="65" applyFont="1" applyBorder="1">
      <alignment/>
      <protection/>
    </xf>
    <xf numFmtId="0" fontId="32" fillId="0" borderId="77" xfId="65" applyFont="1" applyBorder="1">
      <alignment/>
      <protection/>
    </xf>
    <xf numFmtId="0" fontId="100" fillId="0" borderId="0" xfId="0" applyFont="1" applyAlignment="1">
      <alignment/>
    </xf>
    <xf numFmtId="0" fontId="95" fillId="42" borderId="64" xfId="0" applyFont="1" applyFill="1" applyBorder="1" applyAlignment="1">
      <alignment horizontal="center" vertical="center"/>
    </xf>
    <xf numFmtId="165" fontId="102" fillId="0" borderId="61" xfId="42" applyNumberFormat="1" applyFont="1" applyBorder="1" applyAlignment="1">
      <alignment/>
    </xf>
    <xf numFmtId="165" fontId="102" fillId="0" borderId="6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8" fillId="0" borderId="10" xfId="42" applyNumberFormat="1" applyFont="1" applyBorder="1" applyAlignment="1">
      <alignment horizontal="center"/>
    </xf>
    <xf numFmtId="165" fontId="6" fillId="0" borderId="15" xfId="42" applyNumberFormat="1" applyFont="1" applyBorder="1" applyAlignment="1">
      <alignment/>
    </xf>
    <xf numFmtId="165" fontId="6" fillId="0" borderId="16" xfId="42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165" fontId="6" fillId="0" borderId="16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5" fontId="6" fillId="0" borderId="12" xfId="42" applyNumberFormat="1" applyFont="1" applyBorder="1" applyAlignment="1">
      <alignment horizontal="center"/>
    </xf>
    <xf numFmtId="0" fontId="13" fillId="0" borderId="0" xfId="64" applyFont="1" applyBorder="1" applyAlignment="1">
      <alignment/>
      <protection/>
    </xf>
    <xf numFmtId="0" fontId="16" fillId="0" borderId="0" xfId="64" applyFont="1" applyFill="1" applyBorder="1" applyAlignment="1">
      <alignment horizontal="center" wrapText="1"/>
      <protection/>
    </xf>
    <xf numFmtId="0" fontId="12" fillId="0" borderId="0" xfId="64" applyFont="1" applyBorder="1" applyAlignment="1">
      <alignment horizontal="justify" vertical="top" wrapText="1"/>
      <protection/>
    </xf>
    <xf numFmtId="0" fontId="15" fillId="0" borderId="0" xfId="64" applyFont="1" applyBorder="1" applyAlignment="1">
      <alignment horizontal="left" vertical="top" wrapText="1" indent="2"/>
      <protection/>
    </xf>
    <xf numFmtId="3" fontId="18" fillId="0" borderId="0" xfId="64" applyNumberFormat="1" applyFont="1" applyBorder="1" applyAlignment="1">
      <alignment horizontal="right" vertical="top" wrapText="1"/>
      <protection/>
    </xf>
    <xf numFmtId="0" fontId="15" fillId="0" borderId="0" xfId="64" applyFont="1" applyBorder="1" applyAlignment="1">
      <alignment horizontal="left" vertical="top" wrapText="1"/>
      <protection/>
    </xf>
    <xf numFmtId="3" fontId="12" fillId="0" borderId="0" xfId="64" applyNumberFormat="1" applyFont="1" applyBorder="1" applyAlignment="1">
      <alignment horizontal="right" vertical="top" wrapText="1"/>
      <protection/>
    </xf>
    <xf numFmtId="0" fontId="13" fillId="0" borderId="0" xfId="64" applyFont="1" applyBorder="1" applyAlignment="1">
      <alignment horizontal="center"/>
      <protection/>
    </xf>
    <xf numFmtId="0" fontId="17" fillId="0" borderId="0" xfId="64" applyFont="1" applyFill="1" applyBorder="1" applyAlignment="1">
      <alignment horizontal="right" vertical="top" wrapText="1"/>
      <protection/>
    </xf>
    <xf numFmtId="0" fontId="12" fillId="0" borderId="0" xfId="64" applyFont="1" applyFill="1" applyBorder="1" applyAlignment="1">
      <alignment horizontal="justify" vertical="top" wrapText="1"/>
      <protection/>
    </xf>
    <xf numFmtId="0" fontId="15" fillId="0" borderId="0" xfId="64" applyFont="1" applyFill="1" applyBorder="1" applyAlignment="1">
      <alignment horizontal="left" vertical="top" wrapText="1" indent="2"/>
      <protection/>
    </xf>
    <xf numFmtId="3" fontId="97" fillId="0" borderId="0" xfId="64" applyNumberFormat="1" applyFont="1" applyBorder="1">
      <alignment/>
      <protection/>
    </xf>
    <xf numFmtId="165" fontId="12" fillId="0" borderId="0" xfId="42" applyNumberFormat="1" applyFont="1" applyAlignment="1">
      <alignment/>
    </xf>
    <xf numFmtId="165" fontId="12" fillId="0" borderId="0" xfId="42" applyNumberFormat="1" applyFont="1" applyAlignment="1">
      <alignment horizontal="justify" vertical="top" wrapText="1"/>
    </xf>
    <xf numFmtId="165" fontId="12" fillId="0" borderId="0" xfId="42" applyNumberFormat="1" applyFont="1" applyFill="1" applyAlignment="1">
      <alignment horizontal="justify" vertical="top" wrapText="1"/>
    </xf>
    <xf numFmtId="165" fontId="11" fillId="0" borderId="0" xfId="42" applyNumberFormat="1" applyFont="1" applyAlignment="1">
      <alignment/>
    </xf>
    <xf numFmtId="165" fontId="11" fillId="0" borderId="0" xfId="42" applyNumberFormat="1" applyFont="1" applyBorder="1" applyAlignment="1">
      <alignment/>
    </xf>
    <xf numFmtId="165" fontId="36" fillId="0" borderId="73" xfId="42" applyNumberFormat="1" applyFont="1" applyBorder="1" applyAlignment="1">
      <alignment horizontal="center" vertical="center" wrapText="1"/>
    </xf>
    <xf numFmtId="165" fontId="32" fillId="0" borderId="75" xfId="42" applyNumberFormat="1" applyFont="1" applyBorder="1" applyAlignment="1">
      <alignment horizontal="left"/>
    </xf>
    <xf numFmtId="165" fontId="11" fillId="0" borderId="77" xfId="42" applyNumberFormat="1" applyFont="1" applyBorder="1" applyAlignment="1">
      <alignment horizontal="left" wrapText="1"/>
    </xf>
    <xf numFmtId="165" fontId="11" fillId="0" borderId="64" xfId="42" applyNumberFormat="1" applyFont="1" applyBorder="1" applyAlignment="1">
      <alignment horizontal="left" wrapText="1"/>
    </xf>
    <xf numFmtId="165" fontId="11" fillId="0" borderId="81" xfId="42" applyNumberFormat="1" applyFont="1" applyBorder="1" applyAlignment="1">
      <alignment horizontal="left" wrapText="1"/>
    </xf>
    <xf numFmtId="165" fontId="32" fillId="0" borderId="59" xfId="42" applyNumberFormat="1" applyFont="1" applyBorder="1" applyAlignment="1">
      <alignment horizontal="left"/>
    </xf>
    <xf numFmtId="165" fontId="11" fillId="0" borderId="59" xfId="42" applyNumberFormat="1" applyFont="1" applyBorder="1" applyAlignment="1">
      <alignment horizontal="left"/>
    </xf>
    <xf numFmtId="165" fontId="32" fillId="0" borderId="59" xfId="42" applyNumberFormat="1" applyFont="1" applyBorder="1" applyAlignment="1">
      <alignment horizontal="left" wrapText="1"/>
    </xf>
    <xf numFmtId="165" fontId="32" fillId="0" borderId="64" xfId="42" applyNumberFormat="1" applyFont="1" applyBorder="1" applyAlignment="1">
      <alignment horizontal="left" wrapText="1"/>
    </xf>
    <xf numFmtId="165" fontId="32" fillId="0" borderId="77" xfId="42" applyNumberFormat="1" applyFont="1" applyBorder="1" applyAlignment="1">
      <alignment horizontal="left" wrapText="1"/>
    </xf>
    <xf numFmtId="165" fontId="32" fillId="0" borderId="83" xfId="42" applyNumberFormat="1" applyFont="1" applyBorder="1" applyAlignment="1">
      <alignment horizontal="left"/>
    </xf>
    <xf numFmtId="165" fontId="32" fillId="0" borderId="0" xfId="42" applyNumberFormat="1" applyFont="1" applyBorder="1" applyAlignment="1">
      <alignment horizontal="left" wrapText="1"/>
    </xf>
    <xf numFmtId="165" fontId="35" fillId="0" borderId="73" xfId="42" applyNumberFormat="1" applyFont="1" applyBorder="1" applyAlignment="1">
      <alignment horizontal="center" wrapText="1"/>
    </xf>
    <xf numFmtId="165" fontId="36" fillId="0" borderId="75" xfId="42" applyNumberFormat="1" applyFont="1" applyBorder="1" applyAlignment="1">
      <alignment horizontal="left" wrapText="1"/>
    </xf>
    <xf numFmtId="165" fontId="37" fillId="0" borderId="59" xfId="42" applyNumberFormat="1" applyFont="1" applyFill="1" applyBorder="1" applyAlignment="1">
      <alignment horizontal="left" wrapText="1"/>
    </xf>
    <xf numFmtId="165" fontId="37" fillId="0" borderId="59" xfId="42" applyNumberFormat="1" applyFont="1" applyBorder="1" applyAlignment="1">
      <alignment horizontal="left" wrapText="1"/>
    </xf>
    <xf numFmtId="165" fontId="36" fillId="0" borderId="59" xfId="42" applyNumberFormat="1" applyFont="1" applyBorder="1" applyAlignment="1">
      <alignment horizontal="left" wrapText="1"/>
    </xf>
    <xf numFmtId="165" fontId="37" fillId="0" borderId="0" xfId="42" applyNumberFormat="1" applyFont="1" applyFill="1" applyBorder="1" applyAlignment="1">
      <alignment horizontal="left" wrapText="1"/>
    </xf>
    <xf numFmtId="165" fontId="37" fillId="0" borderId="59" xfId="42" applyNumberFormat="1" applyFont="1" applyBorder="1" applyAlignment="1">
      <alignment horizontal="left"/>
    </xf>
    <xf numFmtId="165" fontId="36" fillId="0" borderId="59" xfId="42" applyNumberFormat="1" applyFont="1" applyBorder="1" applyAlignment="1">
      <alignment horizontal="left"/>
    </xf>
    <xf numFmtId="165" fontId="37" fillId="0" borderId="0" xfId="42" applyNumberFormat="1" applyFont="1" applyBorder="1" applyAlignment="1">
      <alignment/>
    </xf>
    <xf numFmtId="165" fontId="37" fillId="0" borderId="83" xfId="42" applyNumberFormat="1" applyFont="1" applyBorder="1" applyAlignment="1">
      <alignment horizontal="left"/>
    </xf>
    <xf numFmtId="165" fontId="37" fillId="0" borderId="0" xfId="42" applyNumberFormat="1" applyFont="1" applyAlignment="1">
      <alignment/>
    </xf>
    <xf numFmtId="165" fontId="11" fillId="0" borderId="0" xfId="42" applyNumberFormat="1" applyFont="1" applyAlignment="1">
      <alignment/>
    </xf>
    <xf numFmtId="165" fontId="6" fillId="0" borderId="16" xfId="42" applyNumberFormat="1" applyFont="1" applyBorder="1" applyAlignment="1">
      <alignment horizontal="left"/>
    </xf>
    <xf numFmtId="165" fontId="6" fillId="0" borderId="12" xfId="42" applyNumberFormat="1" applyFont="1" applyBorder="1" applyAlignment="1">
      <alignment horizontal="left"/>
    </xf>
    <xf numFmtId="165" fontId="10" fillId="0" borderId="15" xfId="42" applyNumberFormat="1" applyFont="1" applyBorder="1" applyAlignment="1">
      <alignment/>
    </xf>
    <xf numFmtId="165" fontId="10" fillId="0" borderId="16" xfId="42" applyNumberFormat="1" applyFont="1" applyBorder="1" applyAlignment="1">
      <alignment/>
    </xf>
    <xf numFmtId="165" fontId="10" fillId="0" borderId="12" xfId="42" applyNumberFormat="1" applyFont="1" applyBorder="1" applyAlignment="1">
      <alignment/>
    </xf>
    <xf numFmtId="165" fontId="8" fillId="0" borderId="16" xfId="42" applyNumberFormat="1" applyFont="1" applyFill="1" applyBorder="1" applyAlignment="1">
      <alignment horizontal="center"/>
    </xf>
    <xf numFmtId="165" fontId="8" fillId="0" borderId="12" xfId="42" applyNumberFormat="1" applyFont="1" applyFill="1" applyBorder="1" applyAlignment="1">
      <alignment horizontal="center"/>
    </xf>
    <xf numFmtId="165" fontId="32" fillId="0" borderId="0" xfId="42" applyNumberFormat="1" applyFont="1" applyAlignment="1">
      <alignment/>
    </xf>
    <xf numFmtId="165" fontId="32" fillId="0" borderId="59" xfId="42" applyNumberFormat="1" applyFont="1" applyBorder="1" applyAlignment="1">
      <alignment/>
    </xf>
    <xf numFmtId="165" fontId="11" fillId="0" borderId="59" xfId="42" applyNumberFormat="1" applyFont="1" applyBorder="1" applyAlignment="1">
      <alignment/>
    </xf>
    <xf numFmtId="165" fontId="11" fillId="0" borderId="59" xfId="42" applyNumberFormat="1" applyFont="1" applyBorder="1" applyAlignment="1">
      <alignment/>
    </xf>
    <xf numFmtId="165" fontId="11" fillId="0" borderId="77" xfId="42" applyNumberFormat="1" applyFont="1" applyBorder="1" applyAlignment="1">
      <alignment/>
    </xf>
    <xf numFmtId="165" fontId="32" fillId="0" borderId="77" xfId="42" applyNumberFormat="1" applyFont="1" applyBorder="1" applyAlignment="1">
      <alignment/>
    </xf>
    <xf numFmtId="0" fontId="0" fillId="0" borderId="0" xfId="68" applyFont="1" applyProtection="1">
      <alignment vertical="top"/>
      <protection locked="0"/>
    </xf>
    <xf numFmtId="0" fontId="104" fillId="0" borderId="0" xfId="68" applyNumberFormat="1" applyFont="1" applyAlignment="1">
      <alignment horizontal="left" vertical="top"/>
      <protection/>
    </xf>
    <xf numFmtId="0" fontId="105" fillId="0" borderId="0" xfId="68" applyNumberFormat="1" applyFont="1" applyAlignment="1">
      <alignment vertical="top"/>
      <protection/>
    </xf>
    <xf numFmtId="4" fontId="105" fillId="0" borderId="0" xfId="68" applyNumberFormat="1" applyFont="1" applyAlignment="1">
      <alignment vertical="top"/>
      <protection/>
    </xf>
    <xf numFmtId="4" fontId="106" fillId="0" borderId="0" xfId="68" applyNumberFormat="1" applyFont="1" applyAlignment="1">
      <alignment vertical="top"/>
      <protection/>
    </xf>
    <xf numFmtId="4" fontId="105" fillId="43" borderId="0" xfId="68" applyNumberFormat="1" applyFont="1" applyFill="1" applyAlignment="1">
      <alignment vertical="top"/>
      <protection/>
    </xf>
    <xf numFmtId="4" fontId="105" fillId="44" borderId="0" xfId="68" applyNumberFormat="1" applyFont="1" applyFill="1" applyAlignment="1">
      <alignment vertical="top"/>
      <protection/>
    </xf>
    <xf numFmtId="4" fontId="105" fillId="45" borderId="0" xfId="68" applyNumberFormat="1" applyFont="1" applyFill="1" applyAlignment="1">
      <alignment vertical="top"/>
      <protection/>
    </xf>
    <xf numFmtId="4" fontId="105" fillId="46" borderId="0" xfId="68" applyNumberFormat="1" applyFont="1" applyFill="1" applyAlignment="1">
      <alignment vertical="top"/>
      <protection/>
    </xf>
    <xf numFmtId="4" fontId="0" fillId="0" borderId="0" xfId="68" applyNumberFormat="1" applyFont="1" applyProtection="1">
      <alignment vertical="top"/>
      <protection locked="0"/>
    </xf>
    <xf numFmtId="3" fontId="102" fillId="0" borderId="0" xfId="64" applyNumberFormat="1" applyFont="1" applyAlignment="1">
      <alignment horizontal="right" vertical="top" wrapText="1"/>
      <protection/>
    </xf>
    <xf numFmtId="1" fontId="17" fillId="0" borderId="0" xfId="64" applyNumberFormat="1" applyFont="1" applyAlignment="1">
      <alignment horizontal="right" vertical="top" wrapText="1"/>
      <protection/>
    </xf>
    <xf numFmtId="0" fontId="17" fillId="0" borderId="0" xfId="0" applyFont="1" applyBorder="1" applyAlignment="1">
      <alignment/>
    </xf>
    <xf numFmtId="3" fontId="22" fillId="0" borderId="0" xfId="64" applyNumberFormat="1" applyFont="1" applyBorder="1" applyAlignment="1">
      <alignment horizontal="right" vertical="top" wrapText="1"/>
      <protection/>
    </xf>
    <xf numFmtId="0" fontId="17" fillId="0" borderId="0" xfId="64" applyFont="1" applyAlignment="1">
      <alignment horizontal="left" vertical="top" wrapText="1"/>
      <protection/>
    </xf>
    <xf numFmtId="165" fontId="12" fillId="0" borderId="0" xfId="42" applyNumberFormat="1" applyFont="1" applyAlignment="1">
      <alignment vertical="top" wrapText="1"/>
    </xf>
    <xf numFmtId="165" fontId="12" fillId="0" borderId="0" xfId="42" applyNumberFormat="1" applyFont="1" applyAlignment="1">
      <alignment horizontal="right" wrapText="1"/>
    </xf>
    <xf numFmtId="0" fontId="11" fillId="0" borderId="89" xfId="65" applyBorder="1">
      <alignment/>
      <protection/>
    </xf>
    <xf numFmtId="0" fontId="11" fillId="0" borderId="90" xfId="65" applyBorder="1">
      <alignment/>
      <protection/>
    </xf>
    <xf numFmtId="0" fontId="11" fillId="0" borderId="10" xfId="65" applyBorder="1">
      <alignment/>
      <protection/>
    </xf>
    <xf numFmtId="0" fontId="11" fillId="0" borderId="85" xfId="65" applyBorder="1">
      <alignment/>
      <protection/>
    </xf>
    <xf numFmtId="0" fontId="48" fillId="0" borderId="0" xfId="65" applyFont="1" applyBorder="1">
      <alignment/>
      <protection/>
    </xf>
    <xf numFmtId="0" fontId="5" fillId="0" borderId="0" xfId="65" applyFont="1" applyBorder="1" applyAlignment="1">
      <alignment horizontal="left"/>
      <protection/>
    </xf>
    <xf numFmtId="0" fontId="11" fillId="0" borderId="37" xfId="65" applyBorder="1">
      <alignment/>
      <protection/>
    </xf>
    <xf numFmtId="0" fontId="11" fillId="0" borderId="0" xfId="65" applyFont="1" applyBorder="1" applyAlignment="1">
      <alignment horizontal="left"/>
      <protection/>
    </xf>
    <xf numFmtId="0" fontId="8" fillId="0" borderId="0" xfId="65" applyFont="1" applyBorder="1">
      <alignment/>
      <protection/>
    </xf>
    <xf numFmtId="0" fontId="32" fillId="0" borderId="0" xfId="65" applyFont="1" applyBorder="1" applyAlignment="1">
      <alignment horizontal="left"/>
      <protection/>
    </xf>
    <xf numFmtId="0" fontId="6" fillId="0" borderId="0" xfId="65" applyFont="1" applyBorder="1">
      <alignment/>
      <protection/>
    </xf>
    <xf numFmtId="14" fontId="32" fillId="0" borderId="0" xfId="65" applyNumberFormat="1" applyFont="1" applyBorder="1" applyAlignment="1">
      <alignment horizontal="left"/>
      <protection/>
    </xf>
    <xf numFmtId="0" fontId="2" fillId="0" borderId="0" xfId="65" applyFont="1" applyBorder="1">
      <alignment/>
      <protection/>
    </xf>
    <xf numFmtId="0" fontId="49" fillId="0" borderId="0" xfId="65" applyFont="1" applyBorder="1">
      <alignment/>
      <protection/>
    </xf>
    <xf numFmtId="0" fontId="50" fillId="0" borderId="0" xfId="65" applyFont="1" applyBorder="1" applyAlignment="1">
      <alignment horizontal="center"/>
      <protection/>
    </xf>
    <xf numFmtId="0" fontId="50" fillId="0" borderId="0" xfId="65" applyFont="1" applyBorder="1">
      <alignment/>
      <protection/>
    </xf>
    <xf numFmtId="0" fontId="3" fillId="0" borderId="0" xfId="65" applyFont="1" applyBorder="1" applyAlignment="1">
      <alignment horizontal="center"/>
      <protection/>
    </xf>
    <xf numFmtId="0" fontId="2" fillId="0" borderId="0" xfId="65" applyFont="1" applyBorder="1" applyAlignment="1">
      <alignment horizontal="center"/>
      <protection/>
    </xf>
    <xf numFmtId="0" fontId="51" fillId="0" borderId="0" xfId="65" applyFont="1" applyBorder="1" applyAlignment="1">
      <alignment horizontal="center"/>
      <protection/>
    </xf>
    <xf numFmtId="0" fontId="52" fillId="0" borderId="0" xfId="65" applyFont="1" applyBorder="1" applyAlignment="1">
      <alignment horizontal="left" indent="15"/>
      <protection/>
    </xf>
    <xf numFmtId="0" fontId="3" fillId="0" borderId="0" xfId="65" applyFont="1" applyBorder="1">
      <alignment/>
      <protection/>
    </xf>
    <xf numFmtId="0" fontId="2" fillId="0" borderId="0" xfId="65" applyFont="1" applyBorder="1" applyAlignment="1">
      <alignment horizontal="left" indent="15"/>
      <protection/>
    </xf>
    <xf numFmtId="0" fontId="2" fillId="0" borderId="0" xfId="65" applyFont="1">
      <alignment/>
      <protection/>
    </xf>
    <xf numFmtId="0" fontId="11" fillId="0" borderId="91" xfId="65" applyBorder="1">
      <alignment/>
      <protection/>
    </xf>
    <xf numFmtId="0" fontId="11" fillId="0" borderId="13" xfId="65" applyBorder="1">
      <alignment/>
      <protection/>
    </xf>
    <xf numFmtId="0" fontId="11" fillId="0" borderId="11" xfId="65" applyBorder="1">
      <alignment/>
      <protection/>
    </xf>
    <xf numFmtId="165" fontId="22" fillId="41" borderId="51" xfId="65" applyNumberFormat="1" applyFont="1" applyFill="1" applyBorder="1" applyAlignment="1">
      <alignment horizontal="left" vertical="top" wrapText="1"/>
      <protection/>
    </xf>
    <xf numFmtId="3" fontId="17" fillId="0" borderId="10" xfId="65" applyNumberFormat="1" applyFont="1" applyBorder="1" applyAlignment="1">
      <alignment horizontal="right" vertical="top" wrapText="1"/>
      <protection/>
    </xf>
    <xf numFmtId="0" fontId="22" fillId="0" borderId="92" xfId="65" applyFont="1" applyBorder="1" applyAlignment="1">
      <alignment horizontal="left" vertical="top" wrapText="1"/>
      <protection/>
    </xf>
    <xf numFmtId="3" fontId="22" fillId="0" borderId="93" xfId="65" applyNumberFormat="1" applyFont="1" applyBorder="1" applyAlignment="1">
      <alignment horizontal="right" vertical="top" wrapText="1"/>
      <protection/>
    </xf>
    <xf numFmtId="0" fontId="22" fillId="0" borderId="94" xfId="65" applyFont="1" applyBorder="1" applyAlignment="1">
      <alignment horizontal="left" vertical="top" wrapText="1"/>
      <protection/>
    </xf>
    <xf numFmtId="0" fontId="22" fillId="0" borderId="95" xfId="65" applyFont="1" applyBorder="1" applyAlignment="1">
      <alignment horizontal="left" vertical="top" wrapText="1"/>
      <protection/>
    </xf>
    <xf numFmtId="0" fontId="22" fillId="34" borderId="95" xfId="65" applyFont="1" applyFill="1" applyBorder="1" applyAlignment="1">
      <alignment horizontal="left" vertical="top" wrapText="1"/>
      <protection/>
    </xf>
    <xf numFmtId="0" fontId="17" fillId="35" borderId="95" xfId="65" applyFont="1" applyFill="1" applyBorder="1" applyAlignment="1">
      <alignment horizontal="left" vertical="top" wrapText="1"/>
      <protection/>
    </xf>
    <xf numFmtId="0" fontId="22" fillId="34" borderId="96" xfId="65" applyFont="1" applyFill="1" applyBorder="1" applyAlignment="1">
      <alignment horizontal="left" vertical="top" wrapText="1"/>
      <protection/>
    </xf>
    <xf numFmtId="3" fontId="22" fillId="34" borderId="40" xfId="65" applyNumberFormat="1" applyFont="1" applyFill="1" applyBorder="1" applyAlignment="1">
      <alignment horizontal="right" vertical="top" wrapText="1"/>
      <protection/>
    </xf>
    <xf numFmtId="0" fontId="53" fillId="0" borderId="0" xfId="65" applyFont="1">
      <alignment/>
      <protection/>
    </xf>
    <xf numFmtId="0" fontId="54" fillId="0" borderId="0" xfId="65" applyFont="1">
      <alignment/>
      <protection/>
    </xf>
    <xf numFmtId="0" fontId="39" fillId="0" borderId="0" xfId="65" applyFont="1">
      <alignment/>
      <protection/>
    </xf>
    <xf numFmtId="0" fontId="32" fillId="35" borderId="84" xfId="65" applyFont="1" applyFill="1" applyBorder="1" applyAlignment="1">
      <alignment horizontal="center" vertical="center"/>
      <protection/>
    </xf>
    <xf numFmtId="0" fontId="11" fillId="35" borderId="75" xfId="65" applyFill="1" applyBorder="1">
      <alignment/>
      <protection/>
    </xf>
    <xf numFmtId="0" fontId="32" fillId="35" borderId="75" xfId="65" applyFont="1" applyFill="1" applyBorder="1" applyAlignment="1">
      <alignment vertical="center" wrapText="1"/>
      <protection/>
    </xf>
    <xf numFmtId="0" fontId="39" fillId="35" borderId="97" xfId="65" applyFont="1" applyFill="1" applyBorder="1" applyAlignment="1">
      <alignment vertical="center" wrapText="1"/>
      <protection/>
    </xf>
    <xf numFmtId="0" fontId="32" fillId="47" borderId="79" xfId="65" applyFont="1" applyFill="1" applyBorder="1" applyAlignment="1">
      <alignment horizontal="center" vertical="center"/>
      <protection/>
    </xf>
    <xf numFmtId="0" fontId="11" fillId="47" borderId="59" xfId="65" applyFill="1" applyBorder="1" applyAlignment="1">
      <alignment horizontal="left" vertical="center"/>
      <protection/>
    </xf>
    <xf numFmtId="165" fontId="32" fillId="47" borderId="59" xfId="48" applyNumberFormat="1" applyFont="1" applyFill="1" applyBorder="1" applyAlignment="1">
      <alignment horizontal="center" vertical="center"/>
    </xf>
    <xf numFmtId="165" fontId="8" fillId="47" borderId="59" xfId="48" applyNumberFormat="1" applyFont="1" applyFill="1" applyBorder="1" applyAlignment="1">
      <alignment horizontal="center" vertical="center"/>
    </xf>
    <xf numFmtId="165" fontId="32" fillId="47" borderId="0" xfId="48" applyNumberFormat="1" applyFont="1" applyFill="1" applyBorder="1" applyAlignment="1">
      <alignment horizontal="center" vertical="center"/>
    </xf>
    <xf numFmtId="165" fontId="0" fillId="47" borderId="59" xfId="48" applyNumberFormat="1" applyFont="1" applyFill="1" applyBorder="1" applyAlignment="1">
      <alignment horizontal="center" vertical="center"/>
    </xf>
    <xf numFmtId="0" fontId="11" fillId="47" borderId="91" xfId="65" applyFill="1" applyBorder="1">
      <alignment/>
      <protection/>
    </xf>
    <xf numFmtId="0" fontId="11" fillId="47" borderId="13" xfId="65" applyFill="1" applyBorder="1">
      <alignment/>
      <protection/>
    </xf>
    <xf numFmtId="164" fontId="0" fillId="47" borderId="13" xfId="48" applyFont="1" applyFill="1" applyBorder="1" applyAlignment="1">
      <alignment/>
    </xf>
    <xf numFmtId="164" fontId="0" fillId="47" borderId="11" xfId="48" applyFont="1" applyFill="1" applyBorder="1" applyAlignment="1">
      <alignment/>
    </xf>
    <xf numFmtId="0" fontId="55" fillId="0" borderId="0" xfId="65" applyFont="1" applyBorder="1" applyAlignment="1">
      <alignment horizontal="left"/>
      <protection/>
    </xf>
    <xf numFmtId="0" fontId="32" fillId="0" borderId="0" xfId="65" applyFont="1" applyBorder="1" applyAlignment="1">
      <alignment horizontal="left"/>
      <protection/>
    </xf>
    <xf numFmtId="14" fontId="32" fillId="0" borderId="0" xfId="65" applyNumberFormat="1" applyFont="1" applyBorder="1" applyAlignment="1">
      <alignment horizontal="left"/>
      <protection/>
    </xf>
    <xf numFmtId="0" fontId="37" fillId="0" borderId="0" xfId="65" applyFont="1" applyBorder="1">
      <alignment/>
      <protection/>
    </xf>
    <xf numFmtId="0" fontId="4" fillId="0" borderId="58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100" fillId="0" borderId="0" xfId="0" applyFont="1" applyAlignment="1">
      <alignment/>
    </xf>
    <xf numFmtId="0" fontId="95" fillId="42" borderId="64" xfId="0" applyFont="1" applyFill="1" applyBorder="1" applyAlignment="1">
      <alignment horizontal="center" vertical="center"/>
    </xf>
    <xf numFmtId="0" fontId="105" fillId="0" borderId="0" xfId="68" applyNumberFormat="1" applyFont="1" applyAlignment="1">
      <alignment horizontal="left" vertical="top"/>
      <protection/>
    </xf>
    <xf numFmtId="3" fontId="26" fillId="0" borderId="0" xfId="65" applyNumberFormat="1" applyFont="1" applyFill="1" applyBorder="1" applyAlignment="1">
      <alignment horizontal="right"/>
      <protection/>
    </xf>
    <xf numFmtId="165" fontId="98" fillId="0" borderId="0" xfId="42" applyNumberFormat="1" applyFont="1" applyFill="1" applyAlignment="1">
      <alignment/>
    </xf>
    <xf numFmtId="165" fontId="99" fillId="0" borderId="0" xfId="42" applyNumberFormat="1" applyFont="1" applyAlignment="1">
      <alignment/>
    </xf>
    <xf numFmtId="165" fontId="99" fillId="0" borderId="0" xfId="42" applyNumberFormat="1" applyFont="1" applyFill="1" applyAlignment="1">
      <alignment/>
    </xf>
    <xf numFmtId="165" fontId="57" fillId="0" borderId="10" xfId="42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65" fontId="57" fillId="0" borderId="10" xfId="42" applyNumberFormat="1" applyFont="1" applyBorder="1" applyAlignment="1">
      <alignment horizontal="center"/>
    </xf>
    <xf numFmtId="165" fontId="57" fillId="0" borderId="11" xfId="42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165" fontId="57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1" xfId="42" applyNumberFormat="1" applyFont="1" applyFill="1" applyBorder="1" applyAlignment="1">
      <alignment horizontal="center"/>
    </xf>
    <xf numFmtId="165" fontId="4" fillId="0" borderId="11" xfId="42" applyNumberFormat="1" applyFont="1" applyBorder="1" applyAlignment="1">
      <alignment horizontal="center"/>
    </xf>
    <xf numFmtId="165" fontId="4" fillId="0" borderId="16" xfId="42" applyNumberFormat="1" applyFont="1" applyBorder="1" applyAlignment="1">
      <alignment/>
    </xf>
    <xf numFmtId="165" fontId="4" fillId="0" borderId="11" xfId="42" applyNumberFormat="1" applyFont="1" applyBorder="1" applyAlignment="1">
      <alignment/>
    </xf>
    <xf numFmtId="0" fontId="57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8" xfId="0" applyFont="1" applyBorder="1" applyAlignment="1">
      <alignment/>
    </xf>
    <xf numFmtId="0" fontId="4" fillId="0" borderId="98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8" fillId="0" borderId="11" xfId="0" applyFont="1" applyBorder="1" applyAlignment="1">
      <alignment/>
    </xf>
    <xf numFmtId="165" fontId="57" fillId="0" borderId="11" xfId="42" applyNumberFormat="1" applyFont="1" applyFill="1" applyBorder="1" applyAlignment="1">
      <alignment/>
    </xf>
    <xf numFmtId="0" fontId="57" fillId="0" borderId="13" xfId="0" applyFont="1" applyBorder="1" applyAlignment="1">
      <alignment horizontal="center" vertical="center" wrapText="1"/>
    </xf>
    <xf numFmtId="165" fontId="57" fillId="0" borderId="11" xfId="42" applyNumberFormat="1" applyFont="1" applyBorder="1" applyAlignment="1">
      <alignment/>
    </xf>
    <xf numFmtId="4" fontId="57" fillId="0" borderId="11" xfId="0" applyNumberFormat="1" applyFont="1" applyBorder="1" applyAlignment="1">
      <alignment/>
    </xf>
    <xf numFmtId="0" fontId="57" fillId="0" borderId="11" xfId="0" applyFont="1" applyBorder="1" applyAlignment="1">
      <alignment/>
    </xf>
    <xf numFmtId="0" fontId="4" fillId="0" borderId="99" xfId="0" applyFont="1" applyBorder="1" applyAlignment="1">
      <alignment horizontal="center" vertical="center" wrapText="1"/>
    </xf>
    <xf numFmtId="165" fontId="4" fillId="0" borderId="11" xfId="42" applyNumberFormat="1" applyFont="1" applyFill="1" applyBorder="1" applyAlignment="1">
      <alignment/>
    </xf>
    <xf numFmtId="3" fontId="57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6" xfId="42" applyNumberFormat="1" applyFont="1" applyFill="1" applyBorder="1" applyAlignment="1">
      <alignment/>
    </xf>
    <xf numFmtId="0" fontId="4" fillId="0" borderId="90" xfId="0" applyFont="1" applyBorder="1" applyAlignment="1">
      <alignment/>
    </xf>
    <xf numFmtId="3" fontId="57" fillId="0" borderId="12" xfId="0" applyNumberFormat="1" applyFont="1" applyFill="1" applyBorder="1" applyAlignment="1">
      <alignment/>
    </xf>
    <xf numFmtId="3" fontId="57" fillId="0" borderId="12" xfId="0" applyNumberFormat="1" applyFont="1" applyBorder="1" applyAlignment="1">
      <alignment/>
    </xf>
    <xf numFmtId="0" fontId="59" fillId="0" borderId="60" xfId="0" applyFont="1" applyFill="1" applyBorder="1" applyAlignment="1">
      <alignment/>
    </xf>
    <xf numFmtId="0" fontId="57" fillId="0" borderId="91" xfId="0" applyFont="1" applyBorder="1" applyAlignment="1">
      <alignment horizontal="center"/>
    </xf>
    <xf numFmtId="0" fontId="4" fillId="0" borderId="100" xfId="0" applyFont="1" applyBorder="1" applyAlignment="1">
      <alignment/>
    </xf>
    <xf numFmtId="0" fontId="57" fillId="0" borderId="12" xfId="0" applyFont="1" applyBorder="1" applyAlignment="1">
      <alignment/>
    </xf>
    <xf numFmtId="165" fontId="4" fillId="0" borderId="100" xfId="42" applyNumberFormat="1" applyFont="1" applyBorder="1" applyAlignment="1">
      <alignment/>
    </xf>
    <xf numFmtId="165" fontId="99" fillId="0" borderId="0" xfId="0" applyNumberFormat="1" applyFont="1" applyAlignment="1">
      <alignment/>
    </xf>
    <xf numFmtId="165" fontId="11" fillId="0" borderId="0" xfId="42" applyNumberFormat="1" applyFont="1" applyAlignment="1">
      <alignment horizontal="right"/>
    </xf>
    <xf numFmtId="0" fontId="32" fillId="0" borderId="0" xfId="65" applyFont="1" applyAlignment="1">
      <alignment horizontal="right"/>
      <protection/>
    </xf>
    <xf numFmtId="0" fontId="11" fillId="0" borderId="0" xfId="65" applyFont="1" applyAlignment="1">
      <alignment horizontal="right"/>
      <protection/>
    </xf>
    <xf numFmtId="165" fontId="36" fillId="0" borderId="73" xfId="42" applyNumberFormat="1" applyFont="1" applyBorder="1" applyAlignment="1">
      <alignment horizontal="right" vertical="center" wrapText="1"/>
    </xf>
    <xf numFmtId="165" fontId="32" fillId="0" borderId="75" xfId="42" applyNumberFormat="1" applyFont="1" applyBorder="1" applyAlignment="1">
      <alignment horizontal="right"/>
    </xf>
    <xf numFmtId="165" fontId="11" fillId="0" borderId="77" xfId="42" applyNumberFormat="1" applyFont="1" applyBorder="1" applyAlignment="1">
      <alignment horizontal="right" wrapText="1"/>
    </xf>
    <xf numFmtId="165" fontId="11" fillId="0" borderId="64" xfId="42" applyNumberFormat="1" applyFont="1" applyBorder="1" applyAlignment="1">
      <alignment horizontal="right" wrapText="1"/>
    </xf>
    <xf numFmtId="165" fontId="11" fillId="0" borderId="81" xfId="42" applyNumberFormat="1" applyFont="1" applyBorder="1" applyAlignment="1">
      <alignment horizontal="right" wrapText="1"/>
    </xf>
    <xf numFmtId="165" fontId="32" fillId="0" borderId="59" xfId="42" applyNumberFormat="1" applyFont="1" applyBorder="1" applyAlignment="1">
      <alignment horizontal="right"/>
    </xf>
    <xf numFmtId="165" fontId="11" fillId="0" borderId="59" xfId="42" applyNumberFormat="1" applyFont="1" applyBorder="1" applyAlignment="1">
      <alignment horizontal="right"/>
    </xf>
    <xf numFmtId="165" fontId="32" fillId="0" borderId="59" xfId="42" applyNumberFormat="1" applyFont="1" applyBorder="1" applyAlignment="1">
      <alignment horizontal="right" wrapText="1"/>
    </xf>
    <xf numFmtId="165" fontId="32" fillId="0" borderId="64" xfId="42" applyNumberFormat="1" applyFont="1" applyBorder="1" applyAlignment="1">
      <alignment horizontal="right" wrapText="1"/>
    </xf>
    <xf numFmtId="165" fontId="32" fillId="0" borderId="77" xfId="42" applyNumberFormat="1" applyFont="1" applyBorder="1" applyAlignment="1">
      <alignment horizontal="right" wrapText="1"/>
    </xf>
    <xf numFmtId="165" fontId="32" fillId="0" borderId="83" xfId="42" applyNumberFormat="1" applyFont="1" applyBorder="1" applyAlignment="1">
      <alignment horizontal="right"/>
    </xf>
    <xf numFmtId="165" fontId="32" fillId="0" borderId="0" xfId="42" applyNumberFormat="1" applyFont="1" applyBorder="1" applyAlignment="1">
      <alignment horizontal="right" wrapText="1"/>
    </xf>
    <xf numFmtId="165" fontId="11" fillId="0" borderId="0" xfId="42" applyNumberFormat="1" applyFont="1" applyBorder="1" applyAlignment="1">
      <alignment horizontal="right"/>
    </xf>
    <xf numFmtId="165" fontId="36" fillId="0" borderId="75" xfId="42" applyNumberFormat="1" applyFont="1" applyBorder="1" applyAlignment="1">
      <alignment horizontal="right"/>
    </xf>
    <xf numFmtId="165" fontId="37" fillId="0" borderId="59" xfId="42" applyNumberFormat="1" applyFont="1" applyFill="1" applyBorder="1" applyAlignment="1">
      <alignment horizontal="right" wrapText="1"/>
    </xf>
    <xf numFmtId="165" fontId="37" fillId="0" borderId="59" xfId="42" applyNumberFormat="1" applyFont="1" applyBorder="1" applyAlignment="1">
      <alignment horizontal="right" wrapText="1"/>
    </xf>
    <xf numFmtId="165" fontId="36" fillId="0" borderId="59" xfId="42" applyNumberFormat="1" applyFont="1" applyBorder="1" applyAlignment="1">
      <alignment horizontal="right"/>
    </xf>
    <xf numFmtId="165" fontId="36" fillId="0" borderId="59" xfId="42" applyNumberFormat="1" applyFont="1" applyBorder="1" applyAlignment="1">
      <alignment horizontal="right" wrapText="1"/>
    </xf>
    <xf numFmtId="165" fontId="11" fillId="0" borderId="0" xfId="42" applyNumberFormat="1" applyFont="1" applyAlignment="1">
      <alignment horizontal="right"/>
    </xf>
    <xf numFmtId="165" fontId="37" fillId="0" borderId="59" xfId="42" applyNumberFormat="1" applyFont="1" applyBorder="1" applyAlignment="1">
      <alignment horizontal="right"/>
    </xf>
    <xf numFmtId="165" fontId="37" fillId="0" borderId="83" xfId="42" applyNumberFormat="1" applyFont="1" applyBorder="1" applyAlignment="1">
      <alignment horizontal="right"/>
    </xf>
    <xf numFmtId="165" fontId="37" fillId="0" borderId="0" xfId="42" applyNumberFormat="1" applyFont="1" applyAlignment="1">
      <alignment horizontal="right"/>
    </xf>
    <xf numFmtId="0" fontId="60" fillId="0" borderId="0" xfId="64" applyFont="1">
      <alignment/>
      <protection/>
    </xf>
    <xf numFmtId="0" fontId="60" fillId="0" borderId="0" xfId="64" applyFont="1" applyFill="1">
      <alignment/>
      <protection/>
    </xf>
    <xf numFmtId="165" fontId="12" fillId="0" borderId="0" xfId="42" applyNumberFormat="1" applyFont="1" applyAlignment="1">
      <alignment horizontal="right" vertical="top" wrapText="1"/>
    </xf>
    <xf numFmtId="165" fontId="17" fillId="0" borderId="0" xfId="42" applyNumberFormat="1" applyFont="1" applyAlignment="1">
      <alignment vertical="top" wrapText="1"/>
    </xf>
    <xf numFmtId="165" fontId="11" fillId="0" borderId="0" xfId="65" applyNumberFormat="1">
      <alignment/>
      <protection/>
    </xf>
    <xf numFmtId="165" fontId="32" fillId="0" borderId="59" xfId="48" applyNumberFormat="1" applyFont="1" applyFill="1" applyBorder="1" applyAlignment="1">
      <alignment vertical="center"/>
    </xf>
    <xf numFmtId="0" fontId="4" fillId="0" borderId="99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01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4" fillId="0" borderId="100" xfId="0" applyFont="1" applyBorder="1" applyAlignment="1">
      <alignment/>
    </xf>
    <xf numFmtId="0" fontId="4" fillId="0" borderId="9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165" fontId="32" fillId="35" borderId="59" xfId="48" applyNumberFormat="1" applyFont="1" applyFill="1" applyBorder="1" applyAlignment="1">
      <alignment horizontal="center" vertical="center"/>
    </xf>
    <xf numFmtId="165" fontId="32" fillId="35" borderId="107" xfId="48" applyNumberFormat="1" applyFont="1" applyFill="1" applyBorder="1" applyAlignment="1">
      <alignment horizontal="center" vertical="center"/>
    </xf>
    <xf numFmtId="0" fontId="32" fillId="35" borderId="79" xfId="65" applyFont="1" applyFill="1" applyBorder="1" applyAlignment="1">
      <alignment horizontal="center" vertical="center"/>
      <protection/>
    </xf>
    <xf numFmtId="0" fontId="32" fillId="35" borderId="59" xfId="65" applyFont="1" applyFill="1" applyBorder="1" applyAlignment="1">
      <alignment horizontal="center" vertical="center"/>
      <protection/>
    </xf>
    <xf numFmtId="165" fontId="32" fillId="35" borderId="62" xfId="48" applyNumberFormat="1" applyFont="1" applyFill="1" applyBorder="1" applyAlignment="1">
      <alignment horizontal="center" vertical="center"/>
    </xf>
    <xf numFmtId="165" fontId="32" fillId="35" borderId="64" xfId="48" applyNumberFormat="1" applyFont="1" applyFill="1" applyBorder="1" applyAlignment="1">
      <alignment horizontal="center" vertical="center"/>
    </xf>
    <xf numFmtId="165" fontId="32" fillId="48" borderId="62" xfId="48" applyNumberFormat="1" applyFont="1" applyFill="1" applyBorder="1" applyAlignment="1">
      <alignment horizontal="center" vertical="center"/>
    </xf>
    <xf numFmtId="165" fontId="32" fillId="48" borderId="64" xfId="48" applyNumberFormat="1" applyFont="1" applyFill="1" applyBorder="1" applyAlignment="1">
      <alignment horizontal="center" vertical="center"/>
    </xf>
    <xf numFmtId="0" fontId="32" fillId="35" borderId="79" xfId="65" applyFont="1" applyFill="1" applyBorder="1" applyAlignment="1">
      <alignment horizontal="center" vertical="center" wrapText="1"/>
      <protection/>
    </xf>
    <xf numFmtId="0" fontId="32" fillId="35" borderId="59" xfId="65" applyFont="1" applyFill="1" applyBorder="1" applyAlignment="1">
      <alignment horizontal="center" vertical="center" wrapText="1"/>
      <protection/>
    </xf>
    <xf numFmtId="0" fontId="15" fillId="0" borderId="0" xfId="64" applyFont="1" applyFill="1" applyAlignment="1">
      <alignment horizontal="left" vertical="top" wrapText="1"/>
      <protection/>
    </xf>
    <xf numFmtId="0" fontId="16" fillId="0" borderId="0" xfId="64" applyFont="1" applyAlignment="1">
      <alignment horizontal="center" wrapText="1"/>
      <protection/>
    </xf>
    <xf numFmtId="0" fontId="15" fillId="0" borderId="0" xfId="64" applyFont="1" applyAlignment="1">
      <alignment horizontal="left" vertical="top" wrapText="1"/>
      <protection/>
    </xf>
    <xf numFmtId="0" fontId="15" fillId="47" borderId="0" xfId="64" applyFont="1" applyFill="1" applyAlignment="1">
      <alignment horizontal="left" vertical="top" wrapText="1"/>
      <protection/>
    </xf>
    <xf numFmtId="0" fontId="61" fillId="0" borderId="0" xfId="64" applyNumberFormat="1" applyFont="1" applyAlignment="1">
      <alignment horizontal="left" vertical="top" wrapText="1"/>
      <protection/>
    </xf>
    <xf numFmtId="0" fontId="6" fillId="0" borderId="58" xfId="0" applyFont="1" applyBorder="1" applyAlignment="1">
      <alignment horizontal="left"/>
    </xf>
    <xf numFmtId="0" fontId="6" fillId="0" borderId="100" xfId="0" applyFont="1" applyBorder="1" applyAlignment="1">
      <alignment horizontal="left"/>
    </xf>
    <xf numFmtId="0" fontId="8" fillId="0" borderId="99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98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99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98" xfId="0" applyFont="1" applyBorder="1" applyAlignment="1">
      <alignment/>
    </xf>
    <xf numFmtId="0" fontId="10" fillId="0" borderId="58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104" xfId="0" applyFont="1" applyBorder="1" applyAlignment="1">
      <alignment/>
    </xf>
    <xf numFmtId="0" fontId="8" fillId="0" borderId="105" xfId="0" applyFont="1" applyBorder="1" applyAlignment="1">
      <alignment/>
    </xf>
    <xf numFmtId="0" fontId="19" fillId="0" borderId="108" xfId="65" applyFont="1" applyBorder="1" applyAlignment="1">
      <alignment horizontal="center" wrapText="1"/>
      <protection/>
    </xf>
    <xf numFmtId="0" fontId="19" fillId="0" borderId="109" xfId="65" applyFont="1" applyBorder="1" applyAlignment="1">
      <alignment horizontal="center" wrapText="1"/>
      <protection/>
    </xf>
    <xf numFmtId="0" fontId="19" fillId="0" borderId="110" xfId="65" applyFont="1" applyBorder="1" applyAlignment="1">
      <alignment horizontal="center" wrapText="1"/>
      <protection/>
    </xf>
    <xf numFmtId="0" fontId="19" fillId="0" borderId="111" xfId="65" applyFont="1" applyBorder="1" applyAlignment="1">
      <alignment horizontal="center" wrapText="1"/>
      <protection/>
    </xf>
    <xf numFmtId="0" fontId="19" fillId="0" borderId="0" xfId="65" applyFont="1" applyAlignment="1">
      <alignment horizontal="center" vertical="top" wrapText="1"/>
      <protection/>
    </xf>
    <xf numFmtId="0" fontId="19" fillId="0" borderId="112" xfId="65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00" fillId="0" borderId="0" xfId="0" applyFont="1" applyAlignment="1">
      <alignment/>
    </xf>
    <xf numFmtId="0" fontId="0" fillId="0" borderId="0" xfId="0" applyFont="1" applyBorder="1" applyAlignment="1">
      <alignment/>
    </xf>
    <xf numFmtId="0" fontId="95" fillId="42" borderId="62" xfId="0" applyNumberFormat="1" applyFont="1" applyFill="1" applyBorder="1" applyAlignment="1">
      <alignment vertical="center" wrapText="1"/>
    </xf>
    <xf numFmtId="0" fontId="95" fillId="42" borderId="64" xfId="0" applyNumberFormat="1" applyFont="1" applyFill="1" applyBorder="1" applyAlignment="1">
      <alignment vertical="center" wrapText="1"/>
    </xf>
    <xf numFmtId="0" fontId="95" fillId="42" borderId="62" xfId="0" applyFont="1" applyFill="1" applyBorder="1" applyAlignment="1">
      <alignment horizontal="center" vertical="center"/>
    </xf>
    <xf numFmtId="0" fontId="95" fillId="42" borderId="64" xfId="0" applyFont="1" applyFill="1" applyBorder="1" applyAlignment="1">
      <alignment horizontal="center" vertical="center"/>
    </xf>
    <xf numFmtId="0" fontId="95" fillId="42" borderId="62" xfId="0" applyFont="1" applyFill="1" applyBorder="1" applyAlignment="1">
      <alignment horizontal="center" vertical="center" wrapText="1"/>
    </xf>
    <xf numFmtId="165" fontId="102" fillId="0" borderId="60" xfId="42" applyNumberFormat="1" applyFont="1" applyBorder="1" applyAlignment="1">
      <alignment/>
    </xf>
    <xf numFmtId="165" fontId="102" fillId="0" borderId="60" xfId="42" applyNumberFormat="1" applyFont="1" applyFill="1" applyBorder="1" applyAlignment="1">
      <alignment/>
    </xf>
    <xf numFmtId="0" fontId="102" fillId="0" borderId="0" xfId="0" applyFont="1" applyAlignment="1">
      <alignment/>
    </xf>
    <xf numFmtId="0" fontId="0" fillId="0" borderId="18" xfId="0" applyBorder="1" applyAlignment="1">
      <alignment horizontal="center"/>
    </xf>
    <xf numFmtId="165" fontId="102" fillId="0" borderId="66" xfId="42" applyNumberFormat="1" applyFont="1" applyBorder="1" applyAlignment="1">
      <alignment/>
    </xf>
    <xf numFmtId="165" fontId="103" fillId="42" borderId="59" xfId="42" applyNumberFormat="1" applyFont="1" applyFill="1" applyBorder="1" applyAlignment="1">
      <alignment horizontal="right"/>
    </xf>
    <xf numFmtId="0" fontId="100" fillId="0" borderId="0" xfId="0" applyFont="1" applyAlignment="1">
      <alignment horizontal="center"/>
    </xf>
    <xf numFmtId="0" fontId="39" fillId="0" borderId="0" xfId="65" applyFont="1" applyAlignment="1">
      <alignment horizontal="center"/>
      <protection/>
    </xf>
    <xf numFmtId="0" fontId="11" fillId="0" borderId="0" xfId="65" applyAlignment="1">
      <alignment horizontal="center"/>
      <protection/>
    </xf>
    <xf numFmtId="0" fontId="41" fillId="0" borderId="0" xfId="65" applyFont="1" applyAlignment="1">
      <alignment horizontal="center"/>
      <protection/>
    </xf>
    <xf numFmtId="0" fontId="11" fillId="0" borderId="62" xfId="65" applyFont="1" applyBorder="1" applyAlignment="1">
      <alignment horizontal="center" vertical="center"/>
      <protection/>
    </xf>
    <xf numFmtId="0" fontId="11" fillId="0" borderId="64" xfId="65" applyFont="1" applyBorder="1" applyAlignment="1">
      <alignment horizontal="center" vertical="center"/>
      <protection/>
    </xf>
    <xf numFmtId="0" fontId="40" fillId="0" borderId="62" xfId="65" applyFont="1" applyBorder="1" applyAlignment="1">
      <alignment horizontal="center" vertical="center"/>
      <protection/>
    </xf>
    <xf numFmtId="0" fontId="40" fillId="0" borderId="64" xfId="65" applyFont="1" applyBorder="1" applyAlignment="1">
      <alignment horizontal="center" vertical="center"/>
      <protection/>
    </xf>
    <xf numFmtId="0" fontId="9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59" xfId="69" applyFont="1" applyBorder="1" applyAlignment="1">
      <alignment horizontal="left"/>
      <protection/>
    </xf>
    <xf numFmtId="0" fontId="37" fillId="0" borderId="59" xfId="69" applyFont="1" applyBorder="1" applyAlignment="1">
      <alignment horizontal="left"/>
      <protection/>
    </xf>
    <xf numFmtId="0" fontId="38" fillId="0" borderId="59" xfId="69" applyFont="1" applyBorder="1" applyAlignment="1">
      <alignment horizontal="left"/>
      <protection/>
    </xf>
    <xf numFmtId="0" fontId="38" fillId="0" borderId="83" xfId="69" applyFont="1" applyBorder="1" applyAlignment="1">
      <alignment horizontal="left"/>
      <protection/>
    </xf>
    <xf numFmtId="0" fontId="37" fillId="0" borderId="59" xfId="70" applyFont="1" applyFill="1" applyBorder="1" applyAlignment="1">
      <alignment horizontal="left" wrapText="1"/>
      <protection/>
    </xf>
    <xf numFmtId="0" fontId="38" fillId="0" borderId="59" xfId="70" applyFont="1" applyFill="1" applyBorder="1" applyAlignment="1">
      <alignment horizontal="left" wrapText="1"/>
      <protection/>
    </xf>
    <xf numFmtId="0" fontId="36" fillId="0" borderId="59" xfId="70" applyFont="1" applyFill="1" applyBorder="1" applyAlignment="1">
      <alignment horizontal="left" wrapText="1"/>
      <protection/>
    </xf>
    <xf numFmtId="0" fontId="36" fillId="0" borderId="59" xfId="69" applyFont="1" applyBorder="1" applyAlignment="1">
      <alignment horizontal="left" wrapText="1"/>
      <protection/>
    </xf>
    <xf numFmtId="0" fontId="37" fillId="0" borderId="59" xfId="69" applyFont="1" applyBorder="1" applyAlignment="1">
      <alignment horizontal="left" wrapText="1"/>
      <protection/>
    </xf>
    <xf numFmtId="0" fontId="32" fillId="0" borderId="83" xfId="69" applyFont="1" applyBorder="1" applyAlignment="1">
      <alignment horizontal="left" wrapText="1"/>
      <protection/>
    </xf>
    <xf numFmtId="2" fontId="32" fillId="0" borderId="68" xfId="69" applyNumberFormat="1" applyFont="1" applyBorder="1" applyAlignment="1">
      <alignment horizontal="center" wrapText="1"/>
      <protection/>
    </xf>
    <xf numFmtId="2" fontId="32" fillId="0" borderId="70" xfId="69" applyNumberFormat="1" applyFont="1" applyBorder="1" applyAlignment="1">
      <alignment horizontal="center" wrapText="1"/>
      <protection/>
    </xf>
    <xf numFmtId="0" fontId="35" fillId="0" borderId="63" xfId="69" applyFont="1" applyBorder="1" applyAlignment="1">
      <alignment horizontal="center" wrapText="1"/>
      <protection/>
    </xf>
    <xf numFmtId="0" fontId="35" fillId="0" borderId="69" xfId="69" applyFont="1" applyBorder="1" applyAlignment="1">
      <alignment horizontal="center" wrapText="1"/>
      <protection/>
    </xf>
    <xf numFmtId="0" fontId="35" fillId="0" borderId="113" xfId="69" applyFont="1" applyBorder="1" applyAlignment="1">
      <alignment horizontal="center" wrapText="1"/>
      <protection/>
    </xf>
    <xf numFmtId="0" fontId="36" fillId="0" borderId="114" xfId="69" applyFont="1" applyBorder="1" applyAlignment="1">
      <alignment horizontal="left" wrapText="1"/>
      <protection/>
    </xf>
    <xf numFmtId="0" fontId="36" fillId="0" borderId="75" xfId="69" applyFont="1" applyBorder="1" applyAlignment="1">
      <alignment horizontal="left" wrapText="1"/>
      <protection/>
    </xf>
    <xf numFmtId="0" fontId="32" fillId="0" borderId="70" xfId="69" applyFont="1" applyBorder="1" applyAlignment="1">
      <alignment horizontal="left" wrapText="1"/>
      <protection/>
    </xf>
    <xf numFmtId="0" fontId="32" fillId="0" borderId="77" xfId="69" applyFont="1" applyBorder="1" applyAlignment="1">
      <alignment horizontal="left" wrapText="1"/>
      <protection/>
    </xf>
    <xf numFmtId="0" fontId="11" fillId="0" borderId="70" xfId="69" applyFont="1" applyBorder="1" applyAlignment="1">
      <alignment horizontal="left" wrapText="1"/>
      <protection/>
    </xf>
    <xf numFmtId="0" fontId="11" fillId="0" borderId="77" xfId="69" applyFont="1" applyBorder="1" applyAlignment="1">
      <alignment horizontal="left" wrapText="1"/>
      <protection/>
    </xf>
    <xf numFmtId="0" fontId="11" fillId="0" borderId="70" xfId="69" applyFont="1" applyBorder="1" applyAlignment="1">
      <alignment horizontal="center" wrapText="1"/>
      <protection/>
    </xf>
    <xf numFmtId="0" fontId="11" fillId="0" borderId="77" xfId="69" applyFont="1" applyBorder="1" applyAlignment="1">
      <alignment horizontal="center" wrapText="1"/>
      <protection/>
    </xf>
    <xf numFmtId="0" fontId="30" fillId="0" borderId="77" xfId="69" applyFont="1" applyBorder="1" applyAlignment="1">
      <alignment horizontal="left" wrapText="1"/>
      <protection/>
    </xf>
    <xf numFmtId="0" fontId="30" fillId="0" borderId="59" xfId="69" applyFont="1" applyBorder="1" applyAlignment="1">
      <alignment horizontal="left" wrapText="1"/>
      <protection/>
    </xf>
    <xf numFmtId="0" fontId="32" fillId="0" borderId="59" xfId="69" applyFont="1" applyBorder="1" applyAlignment="1">
      <alignment horizontal="left" wrapText="1"/>
      <protection/>
    </xf>
    <xf numFmtId="2" fontId="35" fillId="0" borderId="0" xfId="69" applyNumberFormat="1" applyFont="1" applyBorder="1" applyAlignment="1">
      <alignment horizontal="center" wrapText="1"/>
      <protection/>
    </xf>
    <xf numFmtId="2" fontId="35" fillId="0" borderId="72" xfId="69" applyNumberFormat="1" applyFont="1" applyBorder="1" applyAlignment="1">
      <alignment horizontal="center" wrapText="1"/>
      <protection/>
    </xf>
    <xf numFmtId="0" fontId="32" fillId="0" borderId="114" xfId="69" applyFont="1" applyBorder="1" applyAlignment="1">
      <alignment horizontal="left" wrapText="1"/>
      <protection/>
    </xf>
    <xf numFmtId="0" fontId="32" fillId="0" borderId="75" xfId="69" applyFont="1" applyBorder="1" applyAlignment="1">
      <alignment horizontal="left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_21.Aktivet Afatgjata Materiale  09" xfId="49"/>
    <cellStyle name="Comma_Bilanci Albavia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Migliaia 2" xfId="61"/>
    <cellStyle name="Migliaia 3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_asn_2009 Propozimet" xfId="69"/>
    <cellStyle name="Normal_Sheet2" xfId="70"/>
    <cellStyle name="Normale 2" xfId="71"/>
    <cellStyle name="Normale 3" xfId="72"/>
    <cellStyle name="Normalny_AKTYWA" xfId="73"/>
    <cellStyle name="Note" xfId="74"/>
    <cellStyle name="Output" xfId="75"/>
    <cellStyle name="Percent" xfId="76"/>
    <cellStyle name="Percent 2" xfId="77"/>
    <cellStyle name="Percentuale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9525</xdr:rowOff>
    </xdr:from>
    <xdr:to>
      <xdr:col>11</xdr:col>
      <xdr:colOff>409575</xdr:colOff>
      <xdr:row>54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9429750"/>
          <a:ext cx="10334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Data dhe Nënshkrimi i personit të tatueshëm -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Deklaroj  nën përgjegjësinë time që informacioni i mësipërm është i plotë dhe i saktë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______________________________________________________________________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161925</xdr:rowOff>
    </xdr:from>
    <xdr:to>
      <xdr:col>2</xdr:col>
      <xdr:colOff>276225</xdr:colOff>
      <xdr:row>25</xdr:row>
      <xdr:rowOff>323850</xdr:rowOff>
    </xdr:to>
    <xdr:sp>
      <xdr:nvSpPr>
        <xdr:cNvPr id="2" name="Object 1"/>
        <xdr:cNvSpPr>
          <a:spLocks/>
        </xdr:cNvSpPr>
      </xdr:nvSpPr>
      <xdr:spPr>
        <a:xfrm>
          <a:off x="190500" y="1733550"/>
          <a:ext cx="4114800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sers\PERDOR~1\AppData\Local\Temp\Rar$DI00.758\FS%20HV%202009\Bilanc%20i%20Formatuar%20HV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V\FIN%20%20HV\H%20VOKO%2010\BILANC%20HV%2010\BIL%20HV%2010%20PROVI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AQT 08"/>
      <sheetName val="KAPAK FMS"/>
      <sheetName val="B_Sheet09"/>
      <sheetName val="P&amp;L09"/>
      <sheetName val="Equity 09"/>
      <sheetName val="cash Fl  09"/>
      <sheetName val="Shenime B_Sheet"/>
      <sheetName val="Shenime P&amp;L"/>
      <sheetName val="AQT 09"/>
      <sheetName val="LISTA AQT 09"/>
      <sheetName val="AQT 08"/>
      <sheetName val="FDP TOS 09"/>
      <sheetName val="TVSH"/>
      <sheetName val="Analitike"/>
      <sheetName val="FD T Fitimit (2)"/>
      <sheetName val="B_Link B_Sheet08 "/>
      <sheetName val="B_Link P&amp;L08"/>
      <sheetName val="B_LinkEquit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 SH 10"/>
      <sheetName val="B SH 09"/>
      <sheetName val="P L 10"/>
      <sheetName val="P L 09"/>
      <sheetName val="Shenime B_Sheet 10"/>
      <sheetName val="Shenime B_Sheet"/>
      <sheetName val="Shenime P&amp;L 10"/>
      <sheetName val="Shenime P&amp;L"/>
      <sheetName val="Analitike 10"/>
      <sheetName val="Analitike"/>
      <sheetName val="FD T Fitimit 10"/>
      <sheetName val="FD T Fitimit"/>
      <sheetName val="Sheet3"/>
    </sheetNames>
    <sheetDataSet>
      <sheetData sheetId="2">
        <row r="8">
          <cell r="F8">
            <v>2972968</v>
          </cell>
        </row>
        <row r="9">
          <cell r="F9">
            <v>20000</v>
          </cell>
        </row>
        <row r="10">
          <cell r="F10">
            <v>1.03</v>
          </cell>
        </row>
        <row r="14">
          <cell r="F14">
            <v>1831824</v>
          </cell>
        </row>
        <row r="17">
          <cell r="F17">
            <v>673862</v>
          </cell>
        </row>
        <row r="18">
          <cell r="F18">
            <v>112536</v>
          </cell>
        </row>
        <row r="19">
          <cell r="F19">
            <v>21386</v>
          </cell>
        </row>
        <row r="21">
          <cell r="F21">
            <v>44955</v>
          </cell>
        </row>
        <row r="24">
          <cell r="F24">
            <v>660000</v>
          </cell>
        </row>
        <row r="25">
          <cell r="F25">
            <v>23500</v>
          </cell>
        </row>
        <row r="26">
          <cell r="F26">
            <v>44920</v>
          </cell>
        </row>
        <row r="27">
          <cell r="F27">
            <v>62000</v>
          </cell>
        </row>
        <row r="28">
          <cell r="F28">
            <v>5500.4</v>
          </cell>
        </row>
        <row r="31">
          <cell r="F31">
            <v>9863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6">
      <selection activeCell="G24" sqref="G24"/>
    </sheetView>
  </sheetViews>
  <sheetFormatPr defaultColWidth="9.140625" defaultRowHeight="15"/>
  <cols>
    <col min="1" max="1" width="2.8515625" style="228" customWidth="1"/>
    <col min="2" max="2" width="27.8515625" style="228" customWidth="1"/>
    <col min="3" max="3" width="23.140625" style="228" customWidth="1"/>
    <col min="4" max="4" width="23.00390625" style="228" customWidth="1"/>
    <col min="5" max="5" width="21.00390625" style="228" customWidth="1"/>
    <col min="6" max="9" width="23.00390625" style="228" customWidth="1"/>
    <col min="10" max="16384" width="9.140625" style="228" customWidth="1"/>
  </cols>
  <sheetData>
    <row r="1" spans="1:5" ht="30.75" customHeight="1">
      <c r="A1" s="414"/>
      <c r="B1" s="415"/>
      <c r="C1" s="415"/>
      <c r="D1" s="415"/>
      <c r="E1" s="416"/>
    </row>
    <row r="2" spans="1:5" ht="15.75">
      <c r="A2" s="417"/>
      <c r="B2" s="418" t="s">
        <v>437</v>
      </c>
      <c r="C2" s="419"/>
      <c r="D2" s="233"/>
      <c r="E2" s="420"/>
    </row>
    <row r="3" spans="1:5" ht="12.75">
      <c r="A3" s="417"/>
      <c r="B3" s="231"/>
      <c r="C3" s="421"/>
      <c r="D3" s="233"/>
      <c r="E3" s="420"/>
    </row>
    <row r="4" spans="1:5" ht="18">
      <c r="A4" s="417"/>
      <c r="B4" s="422" t="s">
        <v>438</v>
      </c>
      <c r="C4" s="467" t="s">
        <v>479</v>
      </c>
      <c r="D4" s="233"/>
      <c r="E4" s="420"/>
    </row>
    <row r="5" spans="1:5" ht="12.75">
      <c r="A5" s="417"/>
      <c r="B5" s="231"/>
      <c r="C5" s="468"/>
      <c r="D5" s="233"/>
      <c r="E5" s="420"/>
    </row>
    <row r="6" spans="1:5" ht="12.75">
      <c r="A6" s="417"/>
      <c r="B6" s="422" t="s">
        <v>439</v>
      </c>
      <c r="C6" s="468" t="s">
        <v>480</v>
      </c>
      <c r="D6" s="233"/>
      <c r="E6" s="420"/>
    </row>
    <row r="7" spans="1:5" ht="12.75">
      <c r="A7" s="417"/>
      <c r="B7" s="424"/>
      <c r="C7" s="468"/>
      <c r="D7" s="233"/>
      <c r="E7" s="420"/>
    </row>
    <row r="8" spans="1:5" ht="12.75">
      <c r="A8" s="417"/>
      <c r="B8" s="422" t="s">
        <v>440</v>
      </c>
      <c r="C8" s="468" t="s">
        <v>481</v>
      </c>
      <c r="D8" s="233"/>
      <c r="E8" s="420"/>
    </row>
    <row r="9" spans="1:5" ht="12.75">
      <c r="A9" s="417"/>
      <c r="B9" s="422"/>
      <c r="C9" s="468"/>
      <c r="D9" s="233"/>
      <c r="E9" s="420"/>
    </row>
    <row r="10" spans="1:5" ht="12.75">
      <c r="A10" s="417"/>
      <c r="B10" s="422" t="s">
        <v>441</v>
      </c>
      <c r="C10" s="469">
        <v>40807</v>
      </c>
      <c r="D10" s="233"/>
      <c r="E10" s="420"/>
    </row>
    <row r="11" spans="1:5" ht="12.75">
      <c r="A11" s="417"/>
      <c r="B11" s="424"/>
      <c r="C11" s="423"/>
      <c r="D11" s="233"/>
      <c r="E11" s="420"/>
    </row>
    <row r="12" spans="1:5" ht="12.75">
      <c r="A12" s="417"/>
      <c r="B12" s="424"/>
      <c r="C12" s="303"/>
      <c r="D12" s="233"/>
      <c r="E12" s="420"/>
    </row>
    <row r="13" spans="1:5" ht="12.75">
      <c r="A13" s="417"/>
      <c r="B13" s="422" t="s">
        <v>442</v>
      </c>
      <c r="C13" s="303" t="s">
        <v>443</v>
      </c>
      <c r="D13" s="233"/>
      <c r="E13" s="420"/>
    </row>
    <row r="14" spans="1:5" ht="12.75">
      <c r="A14" s="417"/>
      <c r="B14" s="424"/>
      <c r="C14" s="303" t="s">
        <v>444</v>
      </c>
      <c r="D14" s="233"/>
      <c r="E14" s="420"/>
    </row>
    <row r="15" spans="1:5" ht="12.75">
      <c r="A15" s="417"/>
      <c r="B15" s="424"/>
      <c r="C15" s="303" t="s">
        <v>445</v>
      </c>
      <c r="D15" s="233"/>
      <c r="E15" s="420"/>
    </row>
    <row r="16" spans="1:5" ht="12.75">
      <c r="A16" s="417"/>
      <c r="B16" s="424"/>
      <c r="C16" s="303" t="s">
        <v>482</v>
      </c>
      <c r="D16" s="233"/>
      <c r="E16" s="420"/>
    </row>
    <row r="17" spans="1:5" ht="63.75" customHeight="1">
      <c r="A17" s="417"/>
      <c r="B17" s="426"/>
      <c r="C17" s="233"/>
      <c r="D17" s="233"/>
      <c r="E17" s="420"/>
    </row>
    <row r="18" spans="1:5" ht="30">
      <c r="A18" s="417"/>
      <c r="B18" s="427" t="s">
        <v>446</v>
      </c>
      <c r="C18" s="233"/>
      <c r="D18" s="233"/>
      <c r="E18" s="420"/>
    </row>
    <row r="19" spans="1:5" ht="26.25">
      <c r="A19" s="417"/>
      <c r="B19" s="428" t="s">
        <v>447</v>
      </c>
      <c r="C19" s="233"/>
      <c r="D19" s="233"/>
      <c r="E19" s="420"/>
    </row>
    <row r="20" spans="1:5" ht="18.75" customHeight="1">
      <c r="A20" s="417"/>
      <c r="B20" s="429"/>
      <c r="C20" s="233"/>
      <c r="D20" s="233"/>
      <c r="E20" s="420"/>
    </row>
    <row r="21" spans="1:5" ht="12.75">
      <c r="A21" s="417"/>
      <c r="B21" s="430" t="s">
        <v>448</v>
      </c>
      <c r="C21" s="233"/>
      <c r="D21" s="233"/>
      <c r="E21" s="420"/>
    </row>
    <row r="22" spans="1:5" ht="18" customHeight="1">
      <c r="A22" s="417"/>
      <c r="B22" s="431"/>
      <c r="C22" s="233"/>
      <c r="D22" s="233"/>
      <c r="E22" s="420"/>
    </row>
    <row r="23" spans="1:5" ht="29.25" customHeight="1">
      <c r="A23" s="417"/>
      <c r="B23" s="432" t="s">
        <v>483</v>
      </c>
      <c r="C23" s="470"/>
      <c r="D23" s="233"/>
      <c r="E23" s="420"/>
    </row>
    <row r="24" spans="1:5" ht="85.5" customHeight="1">
      <c r="A24" s="417"/>
      <c r="B24" s="433"/>
      <c r="C24" s="233"/>
      <c r="D24" s="233"/>
      <c r="E24" s="420"/>
    </row>
    <row r="25" spans="1:5" ht="12.75">
      <c r="A25" s="417"/>
      <c r="B25" s="426" t="s">
        <v>449</v>
      </c>
      <c r="C25" s="426"/>
      <c r="D25" s="303" t="s">
        <v>450</v>
      </c>
      <c r="E25" s="420"/>
    </row>
    <row r="26" spans="1:5" ht="12.75">
      <c r="A26" s="417"/>
      <c r="B26" s="426" t="s">
        <v>451</v>
      </c>
      <c r="C26" s="233"/>
      <c r="D26" s="303" t="s">
        <v>450</v>
      </c>
      <c r="E26" s="420"/>
    </row>
    <row r="27" spans="1:5" ht="12.75">
      <c r="A27" s="417"/>
      <c r="B27" s="426" t="s">
        <v>452</v>
      </c>
      <c r="C27" s="426"/>
      <c r="D27" s="434" t="s">
        <v>484</v>
      </c>
      <c r="E27" s="420"/>
    </row>
    <row r="28" spans="1:5" ht="12.75">
      <c r="A28" s="417"/>
      <c r="B28" s="435"/>
      <c r="C28" s="435"/>
      <c r="D28" s="303" t="s">
        <v>485</v>
      </c>
      <c r="E28" s="420"/>
    </row>
    <row r="29" spans="1:5" ht="12.75">
      <c r="A29" s="417"/>
      <c r="B29" s="435"/>
      <c r="C29" s="435"/>
      <c r="D29" s="303"/>
      <c r="E29" s="420"/>
    </row>
    <row r="30" spans="1:6" ht="12.75">
      <c r="A30" s="417"/>
      <c r="B30" s="426" t="s">
        <v>453</v>
      </c>
      <c r="C30" s="233"/>
      <c r="D30" s="425">
        <v>40996</v>
      </c>
      <c r="E30" s="420"/>
      <c r="F30" s="436"/>
    </row>
    <row r="31" spans="1:5" ht="12.75">
      <c r="A31" s="417"/>
      <c r="B31" s="233"/>
      <c r="C31" s="233"/>
      <c r="D31" s="233"/>
      <c r="E31" s="420"/>
    </row>
    <row r="32" spans="1:5" ht="12.75">
      <c r="A32" s="417"/>
      <c r="B32" s="233"/>
      <c r="C32" s="233"/>
      <c r="D32" s="233"/>
      <c r="E32" s="420"/>
    </row>
    <row r="33" spans="1:5" ht="12.75">
      <c r="A33" s="417"/>
      <c r="B33" s="233"/>
      <c r="C33" s="233"/>
      <c r="D33" s="233"/>
      <c r="E33" s="420"/>
    </row>
    <row r="34" spans="1:5" ht="12.75">
      <c r="A34" s="417"/>
      <c r="B34" s="233"/>
      <c r="C34" s="233"/>
      <c r="D34" s="233"/>
      <c r="E34" s="420"/>
    </row>
    <row r="35" spans="1:5" ht="12.75">
      <c r="A35" s="417"/>
      <c r="B35" s="233"/>
      <c r="C35" s="233"/>
      <c r="D35" s="233"/>
      <c r="E35" s="420"/>
    </row>
    <row r="36" spans="1:5" ht="12.75">
      <c r="A36" s="417"/>
      <c r="B36" s="233"/>
      <c r="C36" s="233"/>
      <c r="D36" s="233"/>
      <c r="E36" s="420"/>
    </row>
    <row r="37" spans="1:5" ht="12.75">
      <c r="A37" s="417"/>
      <c r="B37" s="233"/>
      <c r="C37" s="233"/>
      <c r="D37" s="233"/>
      <c r="E37" s="420"/>
    </row>
    <row r="38" spans="1:5" ht="12.75">
      <c r="A38" s="417"/>
      <c r="B38" s="233"/>
      <c r="C38" s="233"/>
      <c r="D38" s="233"/>
      <c r="E38" s="420"/>
    </row>
    <row r="39" spans="1:5" ht="12.75">
      <c r="A39" s="417"/>
      <c r="B39" s="233"/>
      <c r="C39" s="233"/>
      <c r="D39" s="233"/>
      <c r="E39" s="420"/>
    </row>
    <row r="40" spans="1:5" ht="12.75">
      <c r="A40" s="417"/>
      <c r="B40" s="233"/>
      <c r="C40" s="233"/>
      <c r="D40" s="233"/>
      <c r="E40" s="420"/>
    </row>
    <row r="41" spans="1:5" ht="12.75">
      <c r="A41" s="417"/>
      <c r="B41" s="233"/>
      <c r="C41" s="233"/>
      <c r="D41" s="233"/>
      <c r="E41" s="420"/>
    </row>
    <row r="42" spans="1:5" ht="12.75">
      <c r="A42" s="417"/>
      <c r="B42" s="233"/>
      <c r="C42" s="233"/>
      <c r="D42" s="233"/>
      <c r="E42" s="420"/>
    </row>
    <row r="43" spans="1:5" ht="12.75">
      <c r="A43" s="417"/>
      <c r="B43" s="233"/>
      <c r="C43" s="233"/>
      <c r="D43" s="233"/>
      <c r="E43" s="420"/>
    </row>
    <row r="44" spans="1:5" ht="12.75">
      <c r="A44" s="417"/>
      <c r="B44" s="233"/>
      <c r="C44" s="233"/>
      <c r="D44" s="233"/>
      <c r="E44" s="420"/>
    </row>
    <row r="45" spans="1:5" ht="12.75">
      <c r="A45" s="417"/>
      <c r="B45" s="233"/>
      <c r="C45" s="233"/>
      <c r="D45" s="233"/>
      <c r="E45" s="420"/>
    </row>
    <row r="46" spans="1:5" ht="13.5" thickBot="1">
      <c r="A46" s="437"/>
      <c r="B46" s="438"/>
      <c r="C46" s="438"/>
      <c r="D46" s="438"/>
      <c r="E46" s="439"/>
    </row>
  </sheetData>
  <sheetProtection/>
  <printOptions/>
  <pageMargins left="0.48" right="0.2" top="0.57" bottom="0.31" header="0.24" footer="0.2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54"/>
  <sheetViews>
    <sheetView view="pageBreakPreview" zoomScale="93" zoomScaleSheetLayoutView="93" zoomScalePageLayoutView="0" workbookViewId="0" topLeftCell="B10">
      <selection activeCell="J50" sqref="J50"/>
    </sheetView>
  </sheetViews>
  <sheetFormatPr defaultColWidth="9.140625" defaultRowHeight="15"/>
  <cols>
    <col min="1" max="1" width="5.140625" style="228" customWidth="1"/>
    <col min="2" max="2" width="21.140625" style="228" customWidth="1"/>
    <col min="3" max="3" width="9.421875" style="228" customWidth="1"/>
    <col min="4" max="4" width="11.57421875" style="228" customWidth="1"/>
    <col min="5" max="5" width="14.57421875" style="228" customWidth="1"/>
    <col min="6" max="6" width="12.00390625" style="228" customWidth="1"/>
    <col min="7" max="7" width="13.421875" style="228" customWidth="1"/>
    <col min="8" max="8" width="9.140625" style="228" customWidth="1"/>
    <col min="9" max="10" width="10.140625" style="228" bestFit="1" customWidth="1"/>
    <col min="11" max="12" width="9.140625" style="228" customWidth="1"/>
    <col min="13" max="13" width="12.28125" style="228" customWidth="1"/>
    <col min="14" max="16384" width="9.140625" style="228" customWidth="1"/>
  </cols>
  <sheetData>
    <row r="1" ht="15">
      <c r="B1" s="226" t="s">
        <v>519</v>
      </c>
    </row>
    <row r="2" ht="12.75">
      <c r="B2" s="229" t="s">
        <v>520</v>
      </c>
    </row>
    <row r="3" ht="12.75">
      <c r="B3" s="229"/>
    </row>
    <row r="4" spans="2:7" ht="15.75">
      <c r="B4" s="631" t="s">
        <v>454</v>
      </c>
      <c r="C4" s="631"/>
      <c r="D4" s="631"/>
      <c r="E4" s="631"/>
      <c r="F4" s="631"/>
      <c r="G4" s="631"/>
    </row>
    <row r="6" spans="1:7" ht="12.75">
      <c r="A6" s="632" t="s">
        <v>0</v>
      </c>
      <c r="B6" s="634" t="s">
        <v>322</v>
      </c>
      <c r="C6" s="632" t="s">
        <v>321</v>
      </c>
      <c r="D6" s="317" t="s">
        <v>202</v>
      </c>
      <c r="E6" s="632" t="s">
        <v>203</v>
      </c>
      <c r="F6" s="632" t="s">
        <v>320</v>
      </c>
      <c r="G6" s="317" t="s">
        <v>202</v>
      </c>
    </row>
    <row r="7" spans="1:9" ht="12.75">
      <c r="A7" s="633"/>
      <c r="B7" s="635"/>
      <c r="C7" s="633"/>
      <c r="D7" s="316">
        <v>40909</v>
      </c>
      <c r="E7" s="633"/>
      <c r="F7" s="633"/>
      <c r="G7" s="316">
        <v>41274</v>
      </c>
      <c r="H7" s="233"/>
      <c r="I7" s="233"/>
    </row>
    <row r="8" spans="1:9" ht="12.75">
      <c r="A8" s="313">
        <v>1</v>
      </c>
      <c r="B8" s="315" t="s">
        <v>22</v>
      </c>
      <c r="C8" s="313"/>
      <c r="D8" s="312"/>
      <c r="E8" s="312"/>
      <c r="F8" s="312"/>
      <c r="G8" s="312"/>
      <c r="H8" s="233"/>
      <c r="I8" s="233"/>
    </row>
    <row r="9" spans="1:9" ht="12.75">
      <c r="A9" s="313">
        <v>2</v>
      </c>
      <c r="B9" s="294" t="s">
        <v>456</v>
      </c>
      <c r="C9" s="313"/>
      <c r="D9" s="312"/>
      <c r="E9" s="312"/>
      <c r="F9" s="312"/>
      <c r="G9" s="312"/>
      <c r="H9" s="319"/>
      <c r="I9" s="301"/>
    </row>
    <row r="10" spans="1:9" ht="12.75">
      <c r="A10" s="313">
        <v>3</v>
      </c>
      <c r="B10" s="315" t="s">
        <v>323</v>
      </c>
      <c r="C10" s="313"/>
      <c r="D10" s="312"/>
      <c r="E10" s="312"/>
      <c r="F10" s="312"/>
      <c r="G10" s="312"/>
      <c r="H10" s="319"/>
      <c r="I10" s="301"/>
    </row>
    <row r="11" spans="1:9" ht="12.75">
      <c r="A11" s="313">
        <v>4</v>
      </c>
      <c r="B11" s="315" t="s">
        <v>317</v>
      </c>
      <c r="C11" s="313"/>
      <c r="D11" s="312"/>
      <c r="E11" s="312"/>
      <c r="F11" s="312"/>
      <c r="G11" s="312"/>
      <c r="H11" s="319"/>
      <c r="I11" s="301"/>
    </row>
    <row r="12" spans="1:9" ht="12.75">
      <c r="A12" s="313">
        <v>5</v>
      </c>
      <c r="B12" s="315" t="s">
        <v>316</v>
      </c>
      <c r="C12" s="313"/>
      <c r="D12" s="312"/>
      <c r="E12" s="312"/>
      <c r="F12" s="312"/>
      <c r="G12" s="312"/>
      <c r="H12" s="319"/>
      <c r="I12" s="301"/>
    </row>
    <row r="13" spans="1:9" ht="12.75">
      <c r="A13" s="313">
        <v>1</v>
      </c>
      <c r="B13" s="315" t="s">
        <v>315</v>
      </c>
      <c r="C13" s="313"/>
      <c r="D13" s="312"/>
      <c r="E13" s="312"/>
      <c r="F13" s="312"/>
      <c r="G13" s="312"/>
      <c r="H13" s="319"/>
      <c r="I13" s="301"/>
    </row>
    <row r="14" spans="1:9" ht="12.75">
      <c r="A14" s="313">
        <v>2</v>
      </c>
      <c r="B14" s="314"/>
      <c r="C14" s="313"/>
      <c r="D14" s="312"/>
      <c r="E14" s="312"/>
      <c r="F14" s="312"/>
      <c r="G14" s="312"/>
      <c r="H14" s="233"/>
      <c r="I14" s="233"/>
    </row>
    <row r="15" spans="1:9" ht="12.75">
      <c r="A15" s="313">
        <v>3</v>
      </c>
      <c r="B15" s="314"/>
      <c r="C15" s="313"/>
      <c r="D15" s="312"/>
      <c r="E15" s="312"/>
      <c r="F15" s="312"/>
      <c r="G15" s="312"/>
      <c r="H15" s="233"/>
      <c r="I15" s="233"/>
    </row>
    <row r="16" spans="1:9" ht="13.5" thickBot="1">
      <c r="A16" s="310">
        <v>4</v>
      </c>
      <c r="B16" s="311"/>
      <c r="C16" s="310"/>
      <c r="D16" s="309"/>
      <c r="E16" s="309"/>
      <c r="F16" s="309"/>
      <c r="G16" s="309"/>
      <c r="H16" s="233"/>
      <c r="I16" s="233"/>
    </row>
    <row r="17" spans="1:9" ht="13.5" thickBot="1">
      <c r="A17" s="308"/>
      <c r="B17" s="307" t="s">
        <v>314</v>
      </c>
      <c r="C17" s="306"/>
      <c r="D17" s="305">
        <f>SUM(D8:D16)</f>
        <v>0</v>
      </c>
      <c r="E17" s="305">
        <f>SUM(E8:E16)</f>
        <v>0</v>
      </c>
      <c r="F17" s="305">
        <f>SUM(F8:F16)</f>
        <v>0</v>
      </c>
      <c r="G17" s="304">
        <f>SUM(G8:G16)</f>
        <v>0</v>
      </c>
      <c r="I17" s="298"/>
    </row>
    <row r="19" ht="12.75">
      <c r="G19" s="228">
        <v>0</v>
      </c>
    </row>
    <row r="20" spans="2:9" ht="15.75">
      <c r="B20" s="631" t="s">
        <v>455</v>
      </c>
      <c r="C20" s="631"/>
      <c r="D20" s="631"/>
      <c r="E20" s="631"/>
      <c r="F20" s="631"/>
      <c r="G20" s="631"/>
      <c r="I20" s="298"/>
    </row>
    <row r="22" spans="1:7" ht="12.75">
      <c r="A22" s="632" t="s">
        <v>0</v>
      </c>
      <c r="B22" s="634" t="s">
        <v>322</v>
      </c>
      <c r="C22" s="632" t="s">
        <v>321</v>
      </c>
      <c r="D22" s="317" t="s">
        <v>202</v>
      </c>
      <c r="E22" s="632" t="s">
        <v>203</v>
      </c>
      <c r="F22" s="632" t="s">
        <v>320</v>
      </c>
      <c r="G22" s="317" t="s">
        <v>202</v>
      </c>
    </row>
    <row r="23" spans="1:7" ht="12.75">
      <c r="A23" s="633"/>
      <c r="B23" s="635"/>
      <c r="C23" s="633"/>
      <c r="D23" s="316">
        <v>40909</v>
      </c>
      <c r="E23" s="633"/>
      <c r="F23" s="633"/>
      <c r="G23" s="316">
        <v>41274</v>
      </c>
    </row>
    <row r="24" spans="1:7" ht="12.75">
      <c r="A24" s="313">
        <v>1</v>
      </c>
      <c r="B24" s="315" t="s">
        <v>22</v>
      </c>
      <c r="C24" s="313"/>
      <c r="D24" s="312"/>
      <c r="E24" s="312"/>
      <c r="F24" s="312"/>
      <c r="G24" s="312"/>
    </row>
    <row r="25" spans="1:7" ht="12.75">
      <c r="A25" s="313">
        <v>2</v>
      </c>
      <c r="B25" s="294" t="s">
        <v>319</v>
      </c>
      <c r="C25" s="313"/>
      <c r="D25" s="312"/>
      <c r="E25" s="312"/>
      <c r="F25" s="312"/>
      <c r="G25" s="312"/>
    </row>
    <row r="26" spans="1:7" ht="12.75">
      <c r="A26" s="313">
        <v>3</v>
      </c>
      <c r="B26" s="315" t="s">
        <v>318</v>
      </c>
      <c r="C26" s="313"/>
      <c r="D26" s="312"/>
      <c r="E26" s="318"/>
      <c r="F26" s="312"/>
      <c r="G26" s="312"/>
    </row>
    <row r="27" spans="1:7" ht="12.75">
      <c r="A27" s="313">
        <v>4</v>
      </c>
      <c r="B27" s="315" t="s">
        <v>317</v>
      </c>
      <c r="C27" s="313"/>
      <c r="D27" s="312"/>
      <c r="E27" s="312"/>
      <c r="F27" s="312"/>
      <c r="G27" s="312"/>
    </row>
    <row r="28" spans="1:7" ht="12.75">
      <c r="A28" s="313">
        <v>5</v>
      </c>
      <c r="B28" s="315" t="s">
        <v>316</v>
      </c>
      <c r="C28" s="313"/>
      <c r="D28" s="312"/>
      <c r="E28" s="318"/>
      <c r="F28" s="312"/>
      <c r="G28" s="312"/>
    </row>
    <row r="29" spans="1:7" ht="12.75">
      <c r="A29" s="313">
        <v>1</v>
      </c>
      <c r="B29" s="315" t="s">
        <v>315</v>
      </c>
      <c r="C29" s="313"/>
      <c r="D29" s="312"/>
      <c r="E29" s="312"/>
      <c r="F29" s="312"/>
      <c r="G29" s="312"/>
    </row>
    <row r="30" spans="1:7" ht="12.75">
      <c r="A30" s="313">
        <v>2</v>
      </c>
      <c r="B30" s="314"/>
      <c r="C30" s="313"/>
      <c r="D30" s="312"/>
      <c r="E30" s="312"/>
      <c r="F30" s="312"/>
      <c r="G30" s="312"/>
    </row>
    <row r="31" spans="1:7" ht="12.75">
      <c r="A31" s="313">
        <v>3</v>
      </c>
      <c r="B31" s="314"/>
      <c r="C31" s="313"/>
      <c r="D31" s="312"/>
      <c r="E31" s="312"/>
      <c r="F31" s="312"/>
      <c r="G31" s="312"/>
    </row>
    <row r="32" spans="1:7" ht="13.5" thickBot="1">
      <c r="A32" s="310">
        <v>4</v>
      </c>
      <c r="B32" s="311"/>
      <c r="C32" s="310"/>
      <c r="D32" s="309"/>
      <c r="E32" s="309"/>
      <c r="F32" s="309"/>
      <c r="G32" s="309"/>
    </row>
    <row r="33" spans="1:10" ht="13.5" thickBot="1">
      <c r="A33" s="308"/>
      <c r="B33" s="307" t="s">
        <v>314</v>
      </c>
      <c r="C33" s="306"/>
      <c r="D33" s="305">
        <f>SUM(D24:D32)</f>
        <v>0</v>
      </c>
      <c r="E33" s="305">
        <f>SUM(E24:E32)</f>
        <v>0</v>
      </c>
      <c r="F33" s="305">
        <f>SUM(F24:F32)</f>
        <v>0</v>
      </c>
      <c r="G33" s="304">
        <f>SUM(G24:G32)</f>
        <v>0</v>
      </c>
      <c r="H33" s="300"/>
      <c r="I33" s="298"/>
      <c r="J33" s="298"/>
    </row>
    <row r="34" ht="12.75">
      <c r="G34" s="300"/>
    </row>
    <row r="36" spans="2:7" ht="15.75">
      <c r="B36" s="631" t="s">
        <v>457</v>
      </c>
      <c r="C36" s="631"/>
      <c r="D36" s="631"/>
      <c r="E36" s="631"/>
      <c r="F36" s="631"/>
      <c r="G36" s="631"/>
    </row>
    <row r="38" spans="1:7" ht="12.75">
      <c r="A38" s="632" t="s">
        <v>0</v>
      </c>
      <c r="B38" s="634" t="s">
        <v>322</v>
      </c>
      <c r="C38" s="632" t="s">
        <v>321</v>
      </c>
      <c r="D38" s="317" t="s">
        <v>202</v>
      </c>
      <c r="E38" s="632" t="s">
        <v>203</v>
      </c>
      <c r="F38" s="632" t="s">
        <v>320</v>
      </c>
      <c r="G38" s="317" t="s">
        <v>202</v>
      </c>
    </row>
    <row r="39" spans="1:7" ht="12.75">
      <c r="A39" s="633"/>
      <c r="B39" s="635"/>
      <c r="C39" s="633"/>
      <c r="D39" s="316">
        <v>40909</v>
      </c>
      <c r="E39" s="633"/>
      <c r="F39" s="633"/>
      <c r="G39" s="316">
        <v>41274</v>
      </c>
    </row>
    <row r="40" spans="1:7" ht="12.75">
      <c r="A40" s="313">
        <v>1</v>
      </c>
      <c r="B40" s="294" t="s">
        <v>22</v>
      </c>
      <c r="C40" s="313"/>
      <c r="D40" s="312"/>
      <c r="E40" s="312"/>
      <c r="F40" s="312"/>
      <c r="G40" s="312"/>
    </row>
    <row r="41" spans="1:14" ht="12.75">
      <c r="A41" s="313">
        <v>2</v>
      </c>
      <c r="B41" s="315" t="s">
        <v>319</v>
      </c>
      <c r="C41" s="313"/>
      <c r="D41" s="312"/>
      <c r="E41" s="312"/>
      <c r="F41" s="312"/>
      <c r="G41" s="312"/>
      <c r="M41" s="233"/>
      <c r="N41" s="233"/>
    </row>
    <row r="42" spans="1:14" ht="12.75">
      <c r="A42" s="313">
        <v>3</v>
      </c>
      <c r="B42" s="315" t="s">
        <v>318</v>
      </c>
      <c r="C42" s="313"/>
      <c r="D42" s="312"/>
      <c r="E42" s="300"/>
      <c r="F42" s="312"/>
      <c r="G42" s="312"/>
      <c r="M42" s="233"/>
      <c r="N42" s="233"/>
    </row>
    <row r="43" spans="1:14" ht="12.75">
      <c r="A43" s="313">
        <v>4</v>
      </c>
      <c r="B43" s="315" t="s">
        <v>317</v>
      </c>
      <c r="C43" s="313"/>
      <c r="D43" s="312"/>
      <c r="E43" s="312"/>
      <c r="F43" s="312"/>
      <c r="G43" s="312"/>
      <c r="M43" s="233"/>
      <c r="N43" s="233"/>
    </row>
    <row r="44" spans="1:14" ht="12.75">
      <c r="A44" s="313">
        <v>5</v>
      </c>
      <c r="B44" s="315" t="s">
        <v>316</v>
      </c>
      <c r="C44" s="313"/>
      <c r="D44" s="312"/>
      <c r="E44" s="312"/>
      <c r="F44" s="312"/>
      <c r="G44" s="312"/>
      <c r="M44" s="233"/>
      <c r="N44" s="233"/>
    </row>
    <row r="45" spans="1:14" ht="12.75">
      <c r="A45" s="313">
        <v>1</v>
      </c>
      <c r="B45" s="315" t="s">
        <v>315</v>
      </c>
      <c r="C45" s="313"/>
      <c r="D45" s="312"/>
      <c r="E45" s="312"/>
      <c r="F45" s="312"/>
      <c r="G45" s="312"/>
      <c r="M45" s="233"/>
      <c r="N45" s="233"/>
    </row>
    <row r="46" spans="1:14" ht="12.75">
      <c r="A46" s="313">
        <v>2</v>
      </c>
      <c r="B46" s="315"/>
      <c r="C46" s="313"/>
      <c r="D46" s="312"/>
      <c r="E46" s="312"/>
      <c r="F46" s="312"/>
      <c r="G46" s="312"/>
      <c r="M46" s="233"/>
      <c r="N46" s="233"/>
    </row>
    <row r="47" spans="1:14" ht="12.75">
      <c r="A47" s="313">
        <v>3</v>
      </c>
      <c r="B47" s="314"/>
      <c r="C47" s="313"/>
      <c r="D47" s="312"/>
      <c r="E47" s="312"/>
      <c r="F47" s="312"/>
      <c r="G47" s="312"/>
      <c r="M47" s="233"/>
      <c r="N47" s="233"/>
    </row>
    <row r="48" spans="1:14" ht="13.5" thickBot="1">
      <c r="A48" s="310">
        <v>4</v>
      </c>
      <c r="B48" s="311"/>
      <c r="C48" s="310"/>
      <c r="D48" s="309"/>
      <c r="E48" s="309"/>
      <c r="F48" s="309"/>
      <c r="G48" s="309"/>
      <c r="M48" s="233"/>
      <c r="N48" s="233"/>
    </row>
    <row r="49" spans="1:14" ht="13.5" thickBot="1">
      <c r="A49" s="308"/>
      <c r="B49" s="307" t="s">
        <v>314</v>
      </c>
      <c r="C49" s="306"/>
      <c r="D49" s="305">
        <f>SUM(D40:D48)</f>
        <v>0</v>
      </c>
      <c r="E49" s="305">
        <f>SUM(E40:E48)</f>
        <v>0</v>
      </c>
      <c r="F49" s="305">
        <f>SUM(F40:F48)</f>
        <v>0</v>
      </c>
      <c r="G49" s="304">
        <f>SUM(G40:G48)</f>
        <v>0</v>
      </c>
      <c r="I49" s="300"/>
      <c r="J49" s="298"/>
      <c r="M49" s="303"/>
      <c r="N49" s="233"/>
    </row>
    <row r="50" spans="6:10" s="233" customFormat="1" ht="12.75">
      <c r="F50" s="301"/>
      <c r="G50" s="302"/>
      <c r="J50" s="301"/>
    </row>
    <row r="51" spans="4:14" ht="15.75">
      <c r="D51" s="298"/>
      <c r="E51" s="629" t="s">
        <v>252</v>
      </c>
      <c r="F51" s="629"/>
      <c r="G51" s="629"/>
      <c r="I51" s="300"/>
      <c r="M51" s="233"/>
      <c r="N51" s="233"/>
    </row>
    <row r="52" spans="4:14" ht="15">
      <c r="D52" s="298"/>
      <c r="F52" s="299" t="s">
        <v>523</v>
      </c>
      <c r="G52" s="298"/>
      <c r="I52" s="298"/>
      <c r="M52" s="233"/>
      <c r="N52" s="233"/>
    </row>
    <row r="53" spans="13:14" ht="12.75">
      <c r="M53" s="233"/>
      <c r="N53" s="233"/>
    </row>
    <row r="54" spans="5:7" ht="12.75">
      <c r="E54" s="630"/>
      <c r="F54" s="630"/>
      <c r="G54" s="630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1:G51"/>
    <mergeCell ref="E54:G54"/>
    <mergeCell ref="B36:G36"/>
    <mergeCell ref="A38:A39"/>
    <mergeCell ref="B38:B39"/>
    <mergeCell ref="C38:C39"/>
    <mergeCell ref="E38:E39"/>
    <mergeCell ref="F38:F39"/>
  </mergeCells>
  <printOptions/>
  <pageMargins left="0.55" right="0.75" top="1" bottom="1" header="0.5" footer="0.5"/>
  <pageSetup horizontalDpi="300" verticalDpi="300" orientation="portrait" scale="94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F27"/>
  <sheetViews>
    <sheetView zoomScalePageLayoutView="0" workbookViewId="0" topLeftCell="A1">
      <selection activeCell="N23" sqref="N23"/>
    </sheetView>
  </sheetViews>
  <sheetFormatPr defaultColWidth="9.140625" defaultRowHeight="15"/>
  <cols>
    <col min="3" max="3" width="14.8515625" style="0" bestFit="1" customWidth="1"/>
    <col min="4" max="4" width="12.00390625" style="0" bestFit="1" customWidth="1"/>
    <col min="5" max="5" width="10.57421875" style="0" bestFit="1" customWidth="1"/>
    <col min="6" max="6" width="14.00390625" style="0" bestFit="1" customWidth="1"/>
  </cols>
  <sheetData>
    <row r="1" spans="2:3" s="190" customFormat="1" ht="15.75">
      <c r="B1" s="473" t="s">
        <v>524</v>
      </c>
      <c r="C1" s="213"/>
    </row>
    <row r="2" spans="2:3" s="190" customFormat="1" ht="15.75">
      <c r="B2" s="473" t="s">
        <v>521</v>
      </c>
      <c r="C2" s="214"/>
    </row>
    <row r="3" spans="2:3" s="190" customFormat="1" ht="15.75">
      <c r="B3" s="330" t="s">
        <v>463</v>
      </c>
      <c r="C3" s="214"/>
    </row>
    <row r="5" spans="2:6" s="190" customFormat="1" ht="15.75">
      <c r="B5" s="628" t="s">
        <v>217</v>
      </c>
      <c r="C5" s="628"/>
      <c r="D5" s="628"/>
      <c r="E5" s="628"/>
      <c r="F5" s="628"/>
    </row>
    <row r="6" ht="15">
      <c r="F6" s="188" t="s">
        <v>397</v>
      </c>
    </row>
    <row r="8" spans="2:6" ht="60">
      <c r="B8" s="215" t="s">
        <v>0</v>
      </c>
      <c r="C8" s="216" t="s">
        <v>218</v>
      </c>
      <c r="D8" s="216" t="s">
        <v>219</v>
      </c>
      <c r="E8" s="216" t="s">
        <v>220</v>
      </c>
      <c r="F8" s="216" t="s">
        <v>221</v>
      </c>
    </row>
    <row r="9" spans="2:6" ht="15">
      <c r="B9" s="217">
        <v>1</v>
      </c>
      <c r="C9" s="217" t="s">
        <v>462</v>
      </c>
      <c r="D9" s="217">
        <v>37766535301</v>
      </c>
      <c r="E9" s="218"/>
      <c r="F9" s="218">
        <f>'AP FFM'!D28</f>
        <v>63070.23</v>
      </c>
    </row>
    <row r="10" spans="2:6" ht="15">
      <c r="B10" s="219">
        <v>2</v>
      </c>
      <c r="C10" s="217" t="s">
        <v>462</v>
      </c>
      <c r="D10" s="219">
        <v>37766535302</v>
      </c>
      <c r="E10" s="220">
        <v>16938.76</v>
      </c>
      <c r="F10" s="221">
        <v>2364481.51</v>
      </c>
    </row>
    <row r="11" spans="2:6" ht="15">
      <c r="B11" s="191"/>
      <c r="C11" s="191"/>
      <c r="D11" s="191"/>
      <c r="E11" s="191"/>
      <c r="F11" s="191"/>
    </row>
    <row r="12" spans="2:6" ht="15">
      <c r="B12" s="191"/>
      <c r="C12" s="191"/>
      <c r="D12" s="191"/>
      <c r="E12" s="191"/>
      <c r="F12" s="191"/>
    </row>
    <row r="13" spans="2:6" ht="15">
      <c r="B13" s="191"/>
      <c r="C13" s="191"/>
      <c r="D13" s="191"/>
      <c r="E13" s="191"/>
      <c r="F13" s="191"/>
    </row>
    <row r="14" spans="2:6" ht="15">
      <c r="B14" s="191"/>
      <c r="C14" s="191"/>
      <c r="D14" s="191"/>
      <c r="E14" s="191"/>
      <c r="F14" s="191"/>
    </row>
    <row r="15" spans="2:6" ht="15">
      <c r="B15" s="191"/>
      <c r="C15" s="191"/>
      <c r="D15" s="191"/>
      <c r="E15" s="191"/>
      <c r="F15" s="191"/>
    </row>
    <row r="16" spans="2:6" ht="15">
      <c r="B16" s="191"/>
      <c r="C16" s="191"/>
      <c r="D16" s="191"/>
      <c r="E16" s="191"/>
      <c r="F16" s="191"/>
    </row>
    <row r="17" spans="2:6" ht="15">
      <c r="B17" s="191"/>
      <c r="C17" s="191"/>
      <c r="D17" s="191"/>
      <c r="E17" s="191"/>
      <c r="F17" s="191"/>
    </row>
    <row r="18" spans="2:6" ht="15">
      <c r="B18" s="191"/>
      <c r="C18" s="191"/>
      <c r="D18" s="191"/>
      <c r="E18" s="191"/>
      <c r="F18" s="191"/>
    </row>
    <row r="19" spans="2:6" ht="15">
      <c r="B19" s="191"/>
      <c r="C19" s="191"/>
      <c r="D19" s="191"/>
      <c r="E19" s="191"/>
      <c r="F19" s="191"/>
    </row>
    <row r="20" spans="2:6" ht="15">
      <c r="B20" s="191"/>
      <c r="C20" s="191"/>
      <c r="D20" s="191"/>
      <c r="E20" s="191"/>
      <c r="F20" s="191"/>
    </row>
    <row r="21" spans="2:6" ht="15">
      <c r="B21" s="191"/>
      <c r="C21" s="191"/>
      <c r="D21" s="191"/>
      <c r="E21" s="191"/>
      <c r="F21" s="191"/>
    </row>
    <row r="22" spans="2:6" ht="15">
      <c r="B22" s="191"/>
      <c r="C22" s="191"/>
      <c r="D22" s="191"/>
      <c r="E22" s="191"/>
      <c r="F22" s="191"/>
    </row>
    <row r="23" spans="2:6" ht="15">
      <c r="B23" s="222"/>
      <c r="C23" s="222"/>
      <c r="D23" s="222"/>
      <c r="E23" s="223" t="s">
        <v>198</v>
      </c>
      <c r="F23" s="224">
        <f>SUM(F9:F22)</f>
        <v>2427551.7399999998</v>
      </c>
    </row>
    <row r="25" spans="4:6" ht="15">
      <c r="D25" s="636" t="s">
        <v>222</v>
      </c>
      <c r="E25" s="636"/>
      <c r="F25" s="636"/>
    </row>
    <row r="26" spans="4:6" ht="15">
      <c r="D26" s="637" t="s">
        <v>522</v>
      </c>
      <c r="E26" s="637"/>
      <c r="F26" s="637"/>
    </row>
    <row r="27" spans="4:6" ht="15">
      <c r="D27" s="637" t="s">
        <v>223</v>
      </c>
      <c r="E27" s="637"/>
      <c r="F27" s="637"/>
    </row>
  </sheetData>
  <sheetProtection/>
  <mergeCells count="4">
    <mergeCell ref="B5:F5"/>
    <mergeCell ref="D25:F25"/>
    <mergeCell ref="D26:F26"/>
    <mergeCell ref="D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9"/>
  <sheetViews>
    <sheetView view="pageBreakPreview" zoomScale="87" zoomScaleSheetLayoutView="87" zoomScalePageLayoutView="0" workbookViewId="0" topLeftCell="A76">
      <selection activeCell="I102" sqref="I102"/>
    </sheetView>
  </sheetViews>
  <sheetFormatPr defaultColWidth="9.140625" defaultRowHeight="15" outlineLevelCol="1"/>
  <cols>
    <col min="1" max="1" width="2.8515625" style="228" customWidth="1"/>
    <col min="2" max="2" width="9.140625" style="228" customWidth="1"/>
    <col min="3" max="3" width="11.28125" style="228" customWidth="1"/>
    <col min="4" max="4" width="14.7109375" style="228" customWidth="1"/>
    <col min="5" max="5" width="12.7109375" style="228" customWidth="1"/>
    <col min="6" max="6" width="12.421875" style="228" customWidth="1"/>
    <col min="7" max="7" width="10.8515625" style="228" customWidth="1"/>
    <col min="8" max="8" width="11.57421875" style="228" customWidth="1"/>
    <col min="9" max="9" width="11.57421875" style="383" customWidth="1"/>
    <col min="10" max="10" width="14.28125" style="540" bestFit="1" customWidth="1"/>
    <col min="11" max="11" width="15.421875" style="228" hidden="1" customWidth="1" outlineLevel="1"/>
    <col min="12" max="12" width="4.7109375" style="228" customWidth="1" collapsed="1"/>
    <col min="13" max="16" width="9.140625" style="228" customWidth="1"/>
    <col min="17" max="17" width="53.421875" style="228" customWidth="1"/>
    <col min="18" max="16384" width="9.140625" style="228" customWidth="1"/>
  </cols>
  <sheetData>
    <row r="1" spans="1:11" ht="15">
      <c r="A1" s="225"/>
      <c r="B1" s="226" t="s">
        <v>519</v>
      </c>
      <c r="C1" s="227"/>
      <c r="D1" s="227"/>
      <c r="E1" s="225"/>
      <c r="F1" s="225"/>
      <c r="G1" s="225"/>
      <c r="H1" s="225"/>
      <c r="I1" s="358"/>
      <c r="J1" s="519"/>
      <c r="K1" s="225"/>
    </row>
    <row r="2" spans="1:11" ht="12.75">
      <c r="A2" s="225"/>
      <c r="B2" s="229" t="s">
        <v>520</v>
      </c>
      <c r="C2" s="227"/>
      <c r="D2" s="227"/>
      <c r="E2" s="225"/>
      <c r="F2" s="225"/>
      <c r="G2" s="225"/>
      <c r="H2" s="225"/>
      <c r="I2" s="358"/>
      <c r="J2" s="519"/>
      <c r="K2" s="225"/>
    </row>
    <row r="3" spans="1:10" ht="12.75">
      <c r="A3" s="225"/>
      <c r="B3" s="230"/>
      <c r="C3" s="225"/>
      <c r="D3" s="225"/>
      <c r="E3" s="225"/>
      <c r="F3" s="225"/>
      <c r="G3" s="225"/>
      <c r="H3" s="225"/>
      <c r="I3" s="358"/>
      <c r="J3" s="520" t="s">
        <v>224</v>
      </c>
    </row>
    <row r="4" spans="1:10" ht="12.75">
      <c r="A4" s="225"/>
      <c r="B4" s="230"/>
      <c r="C4" s="225"/>
      <c r="D4" s="225"/>
      <c r="E4" s="225"/>
      <c r="F4" s="225"/>
      <c r="G4" s="225"/>
      <c r="H4" s="225"/>
      <c r="I4" s="358"/>
      <c r="J4" s="521"/>
    </row>
    <row r="5" spans="1:17" ht="12.75">
      <c r="A5" s="231"/>
      <c r="B5" s="231"/>
      <c r="C5" s="231"/>
      <c r="D5" s="231"/>
      <c r="E5" s="231"/>
      <c r="F5" s="231"/>
      <c r="G5" s="231"/>
      <c r="H5" s="231"/>
      <c r="I5" s="359"/>
      <c r="J5" s="232" t="s">
        <v>225</v>
      </c>
      <c r="L5" s="233"/>
      <c r="M5" s="233"/>
      <c r="N5" s="233"/>
      <c r="O5" s="233"/>
      <c r="P5" s="233"/>
      <c r="Q5" s="233"/>
    </row>
    <row r="6" spans="1:17" ht="15.75">
      <c r="A6" s="648" t="s">
        <v>226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234"/>
      <c r="M6" s="234"/>
      <c r="N6" s="234"/>
      <c r="O6" s="234"/>
      <c r="P6" s="234"/>
      <c r="Q6" s="234"/>
    </row>
    <row r="7" spans="1:11" ht="36" customHeight="1" thickBot="1">
      <c r="A7" s="235"/>
      <c r="B7" s="664" t="s">
        <v>52</v>
      </c>
      <c r="C7" s="664"/>
      <c r="D7" s="664"/>
      <c r="E7" s="664"/>
      <c r="F7" s="665"/>
      <c r="G7" s="236" t="s">
        <v>227</v>
      </c>
      <c r="H7" s="236" t="s">
        <v>228</v>
      </c>
      <c r="I7" s="360" t="s">
        <v>398</v>
      </c>
      <c r="J7" s="522" t="s">
        <v>229</v>
      </c>
      <c r="K7" s="237" t="s">
        <v>230</v>
      </c>
    </row>
    <row r="8" spans="1:11" ht="16.5" customHeight="1">
      <c r="A8" s="238">
        <v>1</v>
      </c>
      <c r="B8" s="666" t="s">
        <v>231</v>
      </c>
      <c r="C8" s="667"/>
      <c r="D8" s="667"/>
      <c r="E8" s="667"/>
      <c r="F8" s="667"/>
      <c r="G8" s="239">
        <v>70</v>
      </c>
      <c r="H8" s="239">
        <v>11100</v>
      </c>
      <c r="I8" s="361">
        <f>SUM(I9:I14)</f>
        <v>0</v>
      </c>
      <c r="J8" s="523">
        <f>SUM(J9:J14)</f>
        <v>0</v>
      </c>
      <c r="K8" s="240">
        <f>SUM(K9:K11)</f>
        <v>2992968</v>
      </c>
    </row>
    <row r="9" spans="1:11" ht="16.5" customHeight="1">
      <c r="A9" s="241" t="s">
        <v>78</v>
      </c>
      <c r="B9" s="657" t="s">
        <v>232</v>
      </c>
      <c r="C9" s="657"/>
      <c r="D9" s="657"/>
      <c r="E9" s="657"/>
      <c r="F9" s="658"/>
      <c r="G9" s="242" t="s">
        <v>233</v>
      </c>
      <c r="H9" s="242">
        <v>11101</v>
      </c>
      <c r="I9" s="362"/>
      <c r="J9" s="524"/>
      <c r="K9" s="243"/>
    </row>
    <row r="10" spans="1:11" ht="16.5" customHeight="1">
      <c r="A10" s="244" t="s">
        <v>234</v>
      </c>
      <c r="B10" s="657" t="s">
        <v>235</v>
      </c>
      <c r="C10" s="657"/>
      <c r="D10" s="657"/>
      <c r="E10" s="657"/>
      <c r="F10" s="658"/>
      <c r="G10" s="242">
        <v>704</v>
      </c>
      <c r="H10" s="242">
        <v>11102</v>
      </c>
      <c r="I10" s="362">
        <f>'P &amp; L 12'!F9</f>
        <v>0</v>
      </c>
      <c r="J10" s="524">
        <f>'P &amp; L 12'!$G$9</f>
        <v>0</v>
      </c>
      <c r="K10" s="243">
        <f>'[3]P L 10'!$F$9</f>
        <v>20000</v>
      </c>
    </row>
    <row r="11" spans="1:11" ht="16.5" customHeight="1">
      <c r="A11" s="244" t="s">
        <v>236</v>
      </c>
      <c r="B11" s="657" t="s">
        <v>237</v>
      </c>
      <c r="C11" s="657"/>
      <c r="D11" s="657"/>
      <c r="E11" s="657"/>
      <c r="F11" s="658"/>
      <c r="G11" s="245">
        <v>705</v>
      </c>
      <c r="H11" s="242">
        <v>11103</v>
      </c>
      <c r="I11" s="362">
        <f>'P &amp; L 12'!F8</f>
        <v>0</v>
      </c>
      <c r="J11" s="524">
        <f>'P &amp; L 12'!$G$8</f>
        <v>0</v>
      </c>
      <c r="K11" s="243">
        <f>'[3]P L 10'!$F$8</f>
        <v>2972968</v>
      </c>
    </row>
    <row r="12" spans="1:11" ht="16.5" customHeight="1">
      <c r="A12" s="246">
        <v>2</v>
      </c>
      <c r="B12" s="655" t="s">
        <v>238</v>
      </c>
      <c r="C12" s="655"/>
      <c r="D12" s="655"/>
      <c r="E12" s="655"/>
      <c r="F12" s="656"/>
      <c r="G12" s="247">
        <v>708</v>
      </c>
      <c r="H12" s="248">
        <v>11104</v>
      </c>
      <c r="I12" s="363"/>
      <c r="J12" s="525"/>
      <c r="K12" s="243"/>
    </row>
    <row r="13" spans="1:11" ht="16.5" customHeight="1">
      <c r="A13" s="249" t="s">
        <v>78</v>
      </c>
      <c r="B13" s="657" t="s">
        <v>239</v>
      </c>
      <c r="C13" s="657"/>
      <c r="D13" s="657"/>
      <c r="E13" s="657"/>
      <c r="F13" s="658"/>
      <c r="G13" s="242">
        <v>7081</v>
      </c>
      <c r="H13" s="250">
        <v>111041</v>
      </c>
      <c r="I13" s="364"/>
      <c r="J13" s="526"/>
      <c r="K13" s="243"/>
    </row>
    <row r="14" spans="1:11" ht="16.5" customHeight="1">
      <c r="A14" s="249" t="s">
        <v>79</v>
      </c>
      <c r="B14" s="657" t="s">
        <v>240</v>
      </c>
      <c r="C14" s="657"/>
      <c r="D14" s="657"/>
      <c r="E14" s="657"/>
      <c r="F14" s="658"/>
      <c r="G14" s="242">
        <v>7082</v>
      </c>
      <c r="H14" s="250">
        <v>111042</v>
      </c>
      <c r="I14" s="364">
        <f>'P &amp; L 12'!F11</f>
        <v>0</v>
      </c>
      <c r="J14" s="526">
        <f>'P &amp; L 12'!$G$11</f>
        <v>0</v>
      </c>
      <c r="K14" s="243"/>
    </row>
    <row r="15" spans="1:11" ht="16.5" customHeight="1">
      <c r="A15" s="249" t="s">
        <v>177</v>
      </c>
      <c r="B15" s="657" t="s">
        <v>241</v>
      </c>
      <c r="C15" s="657"/>
      <c r="D15" s="657"/>
      <c r="E15" s="657"/>
      <c r="F15" s="658"/>
      <c r="G15" s="242">
        <v>7083</v>
      </c>
      <c r="H15" s="250">
        <v>111043</v>
      </c>
      <c r="I15" s="364"/>
      <c r="J15" s="526"/>
      <c r="K15" s="243"/>
    </row>
    <row r="16" spans="1:11" ht="29.25" customHeight="1">
      <c r="A16" s="251">
        <v>3</v>
      </c>
      <c r="B16" s="655" t="s">
        <v>242</v>
      </c>
      <c r="C16" s="655"/>
      <c r="D16" s="655"/>
      <c r="E16" s="655"/>
      <c r="F16" s="656"/>
      <c r="G16" s="247">
        <v>71</v>
      </c>
      <c r="H16" s="248">
        <v>11201</v>
      </c>
      <c r="I16" s="363"/>
      <c r="J16" s="525"/>
      <c r="K16" s="243"/>
    </row>
    <row r="17" spans="1:11" ht="16.5" customHeight="1">
      <c r="A17" s="252"/>
      <c r="B17" s="659" t="s">
        <v>243</v>
      </c>
      <c r="C17" s="659"/>
      <c r="D17" s="659"/>
      <c r="E17" s="659"/>
      <c r="F17" s="660"/>
      <c r="G17" s="253"/>
      <c r="H17" s="242">
        <v>112011</v>
      </c>
      <c r="I17" s="362"/>
      <c r="J17" s="524"/>
      <c r="K17" s="243"/>
    </row>
    <row r="18" spans="1:11" ht="16.5" customHeight="1">
      <c r="A18" s="252"/>
      <c r="B18" s="659" t="s">
        <v>244</v>
      </c>
      <c r="C18" s="659"/>
      <c r="D18" s="659"/>
      <c r="E18" s="659"/>
      <c r="F18" s="660"/>
      <c r="G18" s="253"/>
      <c r="H18" s="242">
        <v>112012</v>
      </c>
      <c r="I18" s="362"/>
      <c r="J18" s="524"/>
      <c r="K18" s="243"/>
    </row>
    <row r="19" spans="1:11" ht="16.5" customHeight="1">
      <c r="A19" s="254">
        <v>4</v>
      </c>
      <c r="B19" s="655" t="s">
        <v>245</v>
      </c>
      <c r="C19" s="655"/>
      <c r="D19" s="655"/>
      <c r="E19" s="655"/>
      <c r="F19" s="656"/>
      <c r="G19" s="255">
        <v>72</v>
      </c>
      <c r="H19" s="256">
        <v>11300</v>
      </c>
      <c r="I19" s="365"/>
      <c r="J19" s="527"/>
      <c r="K19" s="243"/>
    </row>
    <row r="20" spans="1:11" ht="16.5" customHeight="1">
      <c r="A20" s="244"/>
      <c r="B20" s="661" t="s">
        <v>246</v>
      </c>
      <c r="C20" s="662"/>
      <c r="D20" s="662"/>
      <c r="E20" s="662"/>
      <c r="F20" s="662"/>
      <c r="G20" s="257"/>
      <c r="H20" s="258">
        <v>11301</v>
      </c>
      <c r="I20" s="366"/>
      <c r="J20" s="528"/>
      <c r="K20" s="243"/>
    </row>
    <row r="21" spans="1:11" ht="16.5" customHeight="1">
      <c r="A21" s="259">
        <v>5</v>
      </c>
      <c r="B21" s="656" t="s">
        <v>247</v>
      </c>
      <c r="C21" s="663"/>
      <c r="D21" s="663"/>
      <c r="E21" s="663"/>
      <c r="F21" s="663"/>
      <c r="G21" s="260">
        <v>73</v>
      </c>
      <c r="H21" s="260">
        <v>11400</v>
      </c>
      <c r="I21" s="367"/>
      <c r="J21" s="529">
        <f>'P &amp; L 12'!$G$10</f>
        <v>0</v>
      </c>
      <c r="K21" s="243"/>
    </row>
    <row r="22" spans="1:11" ht="16.5" customHeight="1">
      <c r="A22" s="261">
        <v>6</v>
      </c>
      <c r="B22" s="656" t="s">
        <v>248</v>
      </c>
      <c r="C22" s="663"/>
      <c r="D22" s="663"/>
      <c r="E22" s="663"/>
      <c r="F22" s="663"/>
      <c r="G22" s="260">
        <v>75</v>
      </c>
      <c r="H22" s="262">
        <v>11500</v>
      </c>
      <c r="I22" s="368"/>
      <c r="J22" s="530"/>
      <c r="K22" s="243">
        <f>'[3]P L 10'!$F$10</f>
        <v>1.03</v>
      </c>
    </row>
    <row r="23" spans="1:11" ht="16.5" customHeight="1">
      <c r="A23" s="259">
        <v>7</v>
      </c>
      <c r="B23" s="655" t="s">
        <v>249</v>
      </c>
      <c r="C23" s="655"/>
      <c r="D23" s="655"/>
      <c r="E23" s="655"/>
      <c r="F23" s="656"/>
      <c r="G23" s="247">
        <v>77</v>
      </c>
      <c r="H23" s="247">
        <v>11600</v>
      </c>
      <c r="I23" s="369"/>
      <c r="J23" s="531"/>
      <c r="K23" s="243"/>
    </row>
    <row r="24" spans="1:11" ht="16.5" customHeight="1" thickBot="1">
      <c r="A24" s="263" t="s">
        <v>250</v>
      </c>
      <c r="B24" s="647" t="s">
        <v>251</v>
      </c>
      <c r="C24" s="647"/>
      <c r="D24" s="647"/>
      <c r="E24" s="647"/>
      <c r="F24" s="647"/>
      <c r="G24" s="264"/>
      <c r="H24" s="264">
        <v>11800</v>
      </c>
      <c r="I24" s="370">
        <f>I8+I21</f>
        <v>0</v>
      </c>
      <c r="J24" s="532">
        <f>J8+J21</f>
        <v>0</v>
      </c>
      <c r="K24" s="265">
        <f>K8+K22</f>
        <v>2992969.03</v>
      </c>
    </row>
    <row r="25" spans="1:11" ht="16.5" customHeight="1">
      <c r="A25" s="266"/>
      <c r="B25" s="267"/>
      <c r="C25" s="267"/>
      <c r="D25" s="267"/>
      <c r="E25" s="267"/>
      <c r="F25" s="267"/>
      <c r="G25" s="267"/>
      <c r="H25" s="267"/>
      <c r="I25" s="371">
        <f>I24-'P &amp; L 12'!F7</f>
        <v>0</v>
      </c>
      <c r="J25" s="533">
        <f>J24-'P &amp; L 12'!G7</f>
        <v>0</v>
      </c>
      <c r="K25" s="268"/>
    </row>
    <row r="26" spans="1:11" ht="16.5" customHeight="1">
      <c r="A26" s="266"/>
      <c r="B26" s="267"/>
      <c r="C26" s="267"/>
      <c r="D26" s="267"/>
      <c r="E26" s="267"/>
      <c r="F26" s="267"/>
      <c r="G26" s="267"/>
      <c r="H26" s="267"/>
      <c r="I26" s="371"/>
      <c r="J26" s="533"/>
      <c r="K26" s="268"/>
    </row>
    <row r="27" spans="1:11" ht="16.5" customHeight="1">
      <c r="A27" s="266"/>
      <c r="B27" s="267"/>
      <c r="C27" s="267"/>
      <c r="D27" s="267"/>
      <c r="E27" s="267"/>
      <c r="F27" s="267"/>
      <c r="G27" s="267"/>
      <c r="H27" s="267"/>
      <c r="I27" s="371"/>
      <c r="J27" s="533"/>
      <c r="K27" s="268"/>
    </row>
    <row r="28" spans="1:11" ht="16.5" customHeight="1">
      <c r="A28" s="266"/>
      <c r="B28" s="267"/>
      <c r="C28" s="267"/>
      <c r="D28" s="267"/>
      <c r="E28" s="267"/>
      <c r="F28" s="267"/>
      <c r="G28" s="267"/>
      <c r="H28" s="267"/>
      <c r="I28" s="371"/>
      <c r="J28" s="533"/>
      <c r="K28" s="268" t="s">
        <v>252</v>
      </c>
    </row>
    <row r="29" spans="1:11" ht="16.5" customHeight="1">
      <c r="A29" s="266"/>
      <c r="B29" s="267"/>
      <c r="C29" s="267"/>
      <c r="D29" s="267"/>
      <c r="E29" s="267"/>
      <c r="F29" s="267"/>
      <c r="G29" s="267"/>
      <c r="H29" s="267"/>
      <c r="I29" s="371"/>
      <c r="J29" s="533"/>
      <c r="K29" s="268"/>
    </row>
    <row r="30" spans="1:11" ht="16.5" customHeight="1">
      <c r="A30" s="266"/>
      <c r="B30" s="267"/>
      <c r="C30" s="267"/>
      <c r="D30" s="267"/>
      <c r="E30" s="267"/>
      <c r="F30" s="267"/>
      <c r="G30" s="267"/>
      <c r="H30" s="267"/>
      <c r="I30" s="371"/>
      <c r="J30" s="533"/>
      <c r="K30" s="268" t="s">
        <v>253</v>
      </c>
    </row>
    <row r="31" spans="1:11" ht="16.5" customHeight="1">
      <c r="A31" s="266"/>
      <c r="B31" s="267"/>
      <c r="C31" s="267"/>
      <c r="D31" s="267"/>
      <c r="E31" s="267"/>
      <c r="F31" s="267"/>
      <c r="G31" s="267"/>
      <c r="H31" s="267"/>
      <c r="I31" s="371"/>
      <c r="J31" s="533"/>
      <c r="K31" s="268"/>
    </row>
    <row r="32" spans="1:11" ht="16.5" customHeight="1">
      <c r="A32" s="266"/>
      <c r="B32" s="267"/>
      <c r="C32" s="267"/>
      <c r="D32" s="267"/>
      <c r="E32" s="267"/>
      <c r="F32" s="267"/>
      <c r="G32" s="267"/>
      <c r="H32" s="267"/>
      <c r="I32" s="371"/>
      <c r="J32" s="533"/>
      <c r="K32" s="268"/>
    </row>
    <row r="33" spans="1:11" ht="16.5" customHeight="1">
      <c r="A33" s="266"/>
      <c r="B33" s="267"/>
      <c r="C33" s="267"/>
      <c r="D33" s="267"/>
      <c r="E33" s="267"/>
      <c r="F33" s="267"/>
      <c r="G33" s="267"/>
      <c r="H33" s="267"/>
      <c r="I33" s="371"/>
      <c r="J33" s="533"/>
      <c r="K33" s="268"/>
    </row>
    <row r="34" spans="1:11" ht="16.5" customHeight="1">
      <c r="A34" s="266"/>
      <c r="B34" s="267"/>
      <c r="C34" s="267"/>
      <c r="D34" s="267"/>
      <c r="E34" s="267"/>
      <c r="F34" s="267"/>
      <c r="G34" s="267"/>
      <c r="H34" s="267"/>
      <c r="I34" s="371"/>
      <c r="J34" s="533"/>
      <c r="K34" s="268"/>
    </row>
    <row r="35" spans="1:11" ht="16.5" customHeight="1">
      <c r="A35" s="266"/>
      <c r="B35" s="267"/>
      <c r="C35" s="267"/>
      <c r="D35" s="267"/>
      <c r="E35" s="267"/>
      <c r="F35" s="267"/>
      <c r="G35" s="267"/>
      <c r="H35" s="267"/>
      <c r="I35" s="371"/>
      <c r="J35" s="533"/>
      <c r="K35" s="268"/>
    </row>
    <row r="36" spans="1:11" ht="16.5" customHeight="1">
      <c r="A36" s="266"/>
      <c r="B36" s="267"/>
      <c r="C36" s="267"/>
      <c r="D36" s="267"/>
      <c r="E36" s="267"/>
      <c r="F36" s="267"/>
      <c r="G36" s="267"/>
      <c r="H36" s="267"/>
      <c r="I36" s="371"/>
      <c r="J36" s="533"/>
      <c r="K36" s="268"/>
    </row>
    <row r="37" spans="1:11" ht="16.5" customHeight="1">
      <c r="A37" s="266"/>
      <c r="B37" s="267"/>
      <c r="C37" s="267"/>
      <c r="D37" s="267"/>
      <c r="E37" s="267"/>
      <c r="F37" s="267"/>
      <c r="G37" s="267"/>
      <c r="H37" s="267"/>
      <c r="I37" s="371"/>
      <c r="J37" s="533"/>
      <c r="K37" s="268"/>
    </row>
    <row r="38" spans="1:11" ht="16.5" customHeight="1">
      <c r="A38" s="266"/>
      <c r="B38" s="267"/>
      <c r="C38" s="267"/>
      <c r="D38" s="267"/>
      <c r="E38" s="267"/>
      <c r="F38" s="267"/>
      <c r="G38" s="267"/>
      <c r="H38" s="267"/>
      <c r="I38" s="371"/>
      <c r="J38" s="533"/>
      <c r="K38" s="268"/>
    </row>
    <row r="39" spans="1:11" ht="16.5" customHeight="1">
      <c r="A39" s="266"/>
      <c r="B39" s="267"/>
      <c r="C39" s="267"/>
      <c r="D39" s="267"/>
      <c r="E39" s="267"/>
      <c r="F39" s="267"/>
      <c r="G39" s="267"/>
      <c r="H39" s="267"/>
      <c r="I39" s="371"/>
      <c r="J39" s="533"/>
      <c r="K39" s="268"/>
    </row>
    <row r="40" spans="1:11" ht="16.5" customHeight="1">
      <c r="A40" s="266"/>
      <c r="B40" s="267"/>
      <c r="C40" s="267"/>
      <c r="D40" s="267"/>
      <c r="E40" s="267"/>
      <c r="F40" s="267"/>
      <c r="G40" s="267"/>
      <c r="H40" s="267"/>
      <c r="I40" s="371"/>
      <c r="J40" s="533"/>
      <c r="K40" s="268"/>
    </row>
    <row r="41" spans="1:11" ht="16.5" customHeight="1">
      <c r="A41" s="266"/>
      <c r="B41" s="267"/>
      <c r="C41" s="267"/>
      <c r="D41" s="267"/>
      <c r="E41" s="267"/>
      <c r="F41" s="267"/>
      <c r="G41" s="267"/>
      <c r="H41" s="267"/>
      <c r="I41" s="371"/>
      <c r="J41" s="533"/>
      <c r="K41" s="268"/>
    </row>
    <row r="42" spans="1:11" ht="16.5" customHeight="1">
      <c r="A42" s="266"/>
      <c r="B42" s="267"/>
      <c r="C42" s="267"/>
      <c r="D42" s="267"/>
      <c r="E42" s="267"/>
      <c r="F42" s="267"/>
      <c r="G42" s="267"/>
      <c r="H42" s="267"/>
      <c r="I42" s="371"/>
      <c r="J42" s="533"/>
      <c r="K42" s="268"/>
    </row>
    <row r="43" spans="1:11" ht="16.5" customHeight="1">
      <c r="A43" s="266"/>
      <c r="B43" s="267"/>
      <c r="C43" s="267"/>
      <c r="D43" s="267"/>
      <c r="E43" s="267"/>
      <c r="F43" s="267"/>
      <c r="G43" s="267"/>
      <c r="H43" s="267"/>
      <c r="I43" s="371"/>
      <c r="J43" s="533"/>
      <c r="K43" s="268"/>
    </row>
    <row r="44" spans="1:11" ht="16.5" customHeight="1">
      <c r="A44" s="266"/>
      <c r="B44" s="267"/>
      <c r="C44" s="267"/>
      <c r="D44" s="267"/>
      <c r="E44" s="267"/>
      <c r="F44" s="267"/>
      <c r="G44" s="267"/>
      <c r="H44" s="267"/>
      <c r="I44" s="371"/>
      <c r="J44" s="533"/>
      <c r="K44" s="268"/>
    </row>
    <row r="45" spans="1:11" ht="16.5" customHeight="1">
      <c r="A45" s="266"/>
      <c r="B45" s="267"/>
      <c r="C45" s="267"/>
      <c r="D45" s="267"/>
      <c r="E45" s="267"/>
      <c r="F45" s="267"/>
      <c r="G45" s="267"/>
      <c r="H45" s="267"/>
      <c r="I45" s="371"/>
      <c r="J45" s="533"/>
      <c r="K45" s="268"/>
    </row>
    <row r="46" spans="1:11" ht="16.5" customHeight="1">
      <c r="A46" s="266"/>
      <c r="B46" s="267"/>
      <c r="C46" s="267"/>
      <c r="D46" s="267"/>
      <c r="E46" s="267"/>
      <c r="F46" s="267"/>
      <c r="G46" s="267"/>
      <c r="H46" s="267"/>
      <c r="I46" s="371"/>
      <c r="J46" s="533"/>
      <c r="K46" s="268"/>
    </row>
    <row r="47" spans="1:11" ht="16.5" customHeight="1">
      <c r="A47" s="266"/>
      <c r="B47" s="267"/>
      <c r="C47" s="267"/>
      <c r="D47" s="267"/>
      <c r="E47" s="267"/>
      <c r="F47" s="267"/>
      <c r="G47" s="267"/>
      <c r="H47" s="267"/>
      <c r="I47" s="371"/>
      <c r="J47" s="533"/>
      <c r="K47" s="268"/>
    </row>
    <row r="48" spans="1:11" ht="16.5" customHeight="1">
      <c r="A48" s="266"/>
      <c r="B48" s="267"/>
      <c r="C48" s="267"/>
      <c r="D48" s="267"/>
      <c r="E48" s="267"/>
      <c r="F48" s="267"/>
      <c r="G48" s="267"/>
      <c r="H48" s="267"/>
      <c r="I48" s="371"/>
      <c r="J48" s="533"/>
      <c r="K48" s="268"/>
    </row>
    <row r="49" spans="1:11" ht="16.5" customHeight="1">
      <c r="A49" s="266"/>
      <c r="B49" s="267"/>
      <c r="C49" s="267"/>
      <c r="D49" s="267"/>
      <c r="E49" s="267"/>
      <c r="F49" s="267"/>
      <c r="G49" s="267"/>
      <c r="H49" s="267"/>
      <c r="I49" s="371"/>
      <c r="J49" s="533"/>
      <c r="K49" s="268"/>
    </row>
    <row r="50" spans="1:11" ht="16.5" customHeight="1">
      <c r="A50" s="266"/>
      <c r="B50" s="267"/>
      <c r="C50" s="267"/>
      <c r="D50" s="267"/>
      <c r="E50" s="267"/>
      <c r="F50" s="267"/>
      <c r="G50" s="267"/>
      <c r="H50" s="267"/>
      <c r="I50" s="371"/>
      <c r="J50" s="533"/>
      <c r="K50" s="268"/>
    </row>
    <row r="51" spans="1:11" ht="16.5" customHeight="1">
      <c r="A51" s="266"/>
      <c r="B51" s="267"/>
      <c r="C51" s="267"/>
      <c r="D51" s="267"/>
      <c r="E51" s="267"/>
      <c r="F51" s="267"/>
      <c r="G51" s="267"/>
      <c r="H51" s="267"/>
      <c r="I51" s="371"/>
      <c r="J51" s="533"/>
      <c r="K51" s="268"/>
    </row>
    <row r="52" spans="1:11" ht="15">
      <c r="A52" s="225"/>
      <c r="B52" s="226" t="s">
        <v>519</v>
      </c>
      <c r="C52" s="227"/>
      <c r="D52" s="227"/>
      <c r="E52" s="225"/>
      <c r="F52" s="225"/>
      <c r="G52" s="225"/>
      <c r="H52" s="225"/>
      <c r="I52" s="358"/>
      <c r="J52" s="519"/>
      <c r="K52" s="225"/>
    </row>
    <row r="53" spans="1:11" ht="12.75">
      <c r="A53" s="225"/>
      <c r="B53" s="229" t="s">
        <v>520</v>
      </c>
      <c r="C53" s="227"/>
      <c r="D53" s="227"/>
      <c r="E53" s="225"/>
      <c r="F53" s="225"/>
      <c r="G53" s="225"/>
      <c r="H53" s="225"/>
      <c r="I53" s="358"/>
      <c r="J53" s="519"/>
      <c r="K53" s="225"/>
    </row>
    <row r="54" spans="1:11" ht="12.75">
      <c r="A54" s="225"/>
      <c r="B54" s="230"/>
      <c r="C54" s="225"/>
      <c r="D54" s="225"/>
      <c r="E54" s="225"/>
      <c r="F54" s="225"/>
      <c r="G54" s="225"/>
      <c r="H54" s="225"/>
      <c r="I54" s="358"/>
      <c r="J54" s="519"/>
      <c r="K54" s="230" t="s">
        <v>254</v>
      </c>
    </row>
    <row r="55" spans="1:17" ht="12.75" customHeight="1">
      <c r="A55" s="231"/>
      <c r="B55" s="231"/>
      <c r="C55" s="231"/>
      <c r="D55" s="231"/>
      <c r="E55" s="231"/>
      <c r="F55" s="231"/>
      <c r="G55" s="231"/>
      <c r="H55" s="231"/>
      <c r="I55" s="359"/>
      <c r="J55" s="534"/>
      <c r="K55" s="232" t="s">
        <v>225</v>
      </c>
      <c r="L55" s="233"/>
      <c r="M55" s="233"/>
      <c r="N55" s="233"/>
      <c r="O55" s="233"/>
      <c r="P55" s="233"/>
      <c r="Q55" s="233"/>
    </row>
    <row r="56" spans="1:11" ht="12.75">
      <c r="A56" s="648" t="s">
        <v>226</v>
      </c>
      <c r="B56" s="649"/>
      <c r="C56" s="649"/>
      <c r="D56" s="649"/>
      <c r="E56" s="649"/>
      <c r="F56" s="649"/>
      <c r="G56" s="649"/>
      <c r="H56" s="649"/>
      <c r="I56" s="649"/>
      <c r="J56" s="649"/>
      <c r="K56" s="649"/>
    </row>
    <row r="57" spans="1:11" ht="24.75" customHeight="1" thickBot="1">
      <c r="A57" s="269"/>
      <c r="B57" s="650" t="s">
        <v>255</v>
      </c>
      <c r="C57" s="651"/>
      <c r="D57" s="651"/>
      <c r="E57" s="651"/>
      <c r="F57" s="652"/>
      <c r="G57" s="270" t="s">
        <v>227</v>
      </c>
      <c r="H57" s="270" t="s">
        <v>228</v>
      </c>
      <c r="I57" s="372"/>
      <c r="J57" s="522" t="s">
        <v>398</v>
      </c>
      <c r="K57" s="271" t="s">
        <v>230</v>
      </c>
    </row>
    <row r="58" spans="1:11" ht="16.5" customHeight="1">
      <c r="A58" s="272">
        <v>1</v>
      </c>
      <c r="B58" s="653" t="s">
        <v>256</v>
      </c>
      <c r="C58" s="654"/>
      <c r="D58" s="654"/>
      <c r="E58" s="654"/>
      <c r="F58" s="654"/>
      <c r="G58" s="273">
        <v>60</v>
      </c>
      <c r="H58" s="273">
        <v>12100</v>
      </c>
      <c r="I58" s="373"/>
      <c r="J58" s="535"/>
      <c r="K58" s="274">
        <f>SUM(K61:K62)</f>
        <v>668962.79</v>
      </c>
    </row>
    <row r="59" spans="1:11" ht="16.5" customHeight="1">
      <c r="A59" s="275" t="s">
        <v>257</v>
      </c>
      <c r="B59" s="642" t="s">
        <v>258</v>
      </c>
      <c r="C59" s="642" t="s">
        <v>259</v>
      </c>
      <c r="D59" s="642"/>
      <c r="E59" s="642"/>
      <c r="F59" s="642"/>
      <c r="G59" s="276" t="s">
        <v>260</v>
      </c>
      <c r="H59" s="276">
        <v>12101</v>
      </c>
      <c r="I59" s="374"/>
      <c r="J59" s="536"/>
      <c r="K59" s="277"/>
    </row>
    <row r="60" spans="1:11" ht="12" customHeight="1">
      <c r="A60" s="275" t="s">
        <v>234</v>
      </c>
      <c r="B60" s="642" t="s">
        <v>261</v>
      </c>
      <c r="C60" s="642" t="s">
        <v>259</v>
      </c>
      <c r="D60" s="642"/>
      <c r="E60" s="642"/>
      <c r="F60" s="642"/>
      <c r="G60" s="276"/>
      <c r="H60" s="278">
        <v>12102</v>
      </c>
      <c r="I60" s="375"/>
      <c r="J60" s="537"/>
      <c r="K60" s="277"/>
    </row>
    <row r="61" spans="1:11" ht="16.5" customHeight="1">
      <c r="A61" s="275" t="s">
        <v>236</v>
      </c>
      <c r="B61" s="642" t="s">
        <v>262</v>
      </c>
      <c r="C61" s="642" t="s">
        <v>259</v>
      </c>
      <c r="D61" s="642"/>
      <c r="E61" s="642"/>
      <c r="F61" s="642"/>
      <c r="G61" s="276" t="s">
        <v>263</v>
      </c>
      <c r="H61" s="276">
        <v>12103</v>
      </c>
      <c r="I61" s="374"/>
      <c r="J61" s="536"/>
      <c r="K61" s="277">
        <f>'[3]P L 10'!$F$14</f>
        <v>1831824</v>
      </c>
    </row>
    <row r="62" spans="1:11" ht="16.5" customHeight="1">
      <c r="A62" s="275" t="s">
        <v>264</v>
      </c>
      <c r="B62" s="644" t="s">
        <v>265</v>
      </c>
      <c r="C62" s="642" t="s">
        <v>259</v>
      </c>
      <c r="D62" s="642"/>
      <c r="E62" s="642"/>
      <c r="F62" s="642"/>
      <c r="G62" s="276"/>
      <c r="H62" s="278">
        <v>12104</v>
      </c>
      <c r="I62" s="375"/>
      <c r="J62" s="537"/>
      <c r="K62" s="277">
        <v>-1162861.21</v>
      </c>
    </row>
    <row r="63" spans="1:11" ht="16.5" customHeight="1">
      <c r="A63" s="275" t="s">
        <v>266</v>
      </c>
      <c r="B63" s="642" t="s">
        <v>267</v>
      </c>
      <c r="C63" s="642" t="s">
        <v>259</v>
      </c>
      <c r="D63" s="642"/>
      <c r="E63" s="642"/>
      <c r="F63" s="642"/>
      <c r="G63" s="276" t="s">
        <v>268</v>
      </c>
      <c r="H63" s="278">
        <v>12105</v>
      </c>
      <c r="I63" s="375"/>
      <c r="J63" s="537"/>
      <c r="K63" s="277"/>
    </row>
    <row r="64" spans="1:11" ht="16.5" customHeight="1">
      <c r="A64" s="279">
        <v>2</v>
      </c>
      <c r="B64" s="645" t="s">
        <v>269</v>
      </c>
      <c r="C64" s="645"/>
      <c r="D64" s="645"/>
      <c r="E64" s="645"/>
      <c r="F64" s="645"/>
      <c r="G64" s="280">
        <v>64</v>
      </c>
      <c r="H64" s="280">
        <v>12200</v>
      </c>
      <c r="I64" s="376"/>
      <c r="J64" s="538"/>
      <c r="K64" s="277">
        <f>SUM(K65:K66)</f>
        <v>786398</v>
      </c>
    </row>
    <row r="65" spans="1:11" ht="16.5" customHeight="1">
      <c r="A65" s="281" t="s">
        <v>270</v>
      </c>
      <c r="B65" s="645" t="s">
        <v>271</v>
      </c>
      <c r="C65" s="646"/>
      <c r="D65" s="646"/>
      <c r="E65" s="646"/>
      <c r="F65" s="646"/>
      <c r="G65" s="278">
        <v>641</v>
      </c>
      <c r="H65" s="278">
        <v>12201</v>
      </c>
      <c r="I65" s="375"/>
      <c r="J65" s="537"/>
      <c r="K65" s="277">
        <f>'[3]P L 10'!$F$17</f>
        <v>673862</v>
      </c>
    </row>
    <row r="66" spans="1:11" ht="16.5" customHeight="1">
      <c r="A66" s="281" t="s">
        <v>272</v>
      </c>
      <c r="B66" s="646" t="s">
        <v>273</v>
      </c>
      <c r="C66" s="646"/>
      <c r="D66" s="646"/>
      <c r="E66" s="646"/>
      <c r="F66" s="646"/>
      <c r="G66" s="278">
        <v>644</v>
      </c>
      <c r="H66" s="278">
        <v>12202</v>
      </c>
      <c r="I66" s="375"/>
      <c r="J66" s="537"/>
      <c r="K66" s="277">
        <f>'[3]P L 10'!$F$18</f>
        <v>112536</v>
      </c>
    </row>
    <row r="67" spans="1:11" ht="16.5" customHeight="1">
      <c r="A67" s="279">
        <v>3</v>
      </c>
      <c r="B67" s="645" t="s">
        <v>274</v>
      </c>
      <c r="C67" s="645"/>
      <c r="D67" s="645"/>
      <c r="E67" s="645"/>
      <c r="F67" s="645"/>
      <c r="G67" s="280">
        <v>68</v>
      </c>
      <c r="H67" s="280">
        <v>12300</v>
      </c>
      <c r="I67" s="376"/>
      <c r="J67" s="539"/>
      <c r="K67" s="277">
        <f>'[3]P L 10'!$F$19</f>
        <v>21386</v>
      </c>
    </row>
    <row r="68" spans="1:11" ht="16.5" customHeight="1">
      <c r="A68" s="279">
        <v>4</v>
      </c>
      <c r="B68" s="645" t="s">
        <v>275</v>
      </c>
      <c r="C68" s="645"/>
      <c r="D68" s="645"/>
      <c r="E68" s="645"/>
      <c r="F68" s="645"/>
      <c r="G68" s="280">
        <v>61</v>
      </c>
      <c r="H68" s="280">
        <v>12400</v>
      </c>
      <c r="I68" s="376"/>
      <c r="J68" s="538"/>
      <c r="K68" s="277">
        <f>SUM(K69:K83)</f>
        <v>805818.4</v>
      </c>
    </row>
    <row r="69" spans="1:11" ht="16.5" customHeight="1">
      <c r="A69" s="281" t="s">
        <v>78</v>
      </c>
      <c r="B69" s="639" t="s">
        <v>276</v>
      </c>
      <c r="C69" s="639"/>
      <c r="D69" s="639"/>
      <c r="E69" s="639"/>
      <c r="F69" s="639"/>
      <c r="G69" s="276"/>
      <c r="H69" s="276">
        <v>12401</v>
      </c>
      <c r="I69" s="374"/>
      <c r="J69" s="536"/>
      <c r="K69" s="277"/>
    </row>
    <row r="70" spans="1:11" ht="16.5" customHeight="1">
      <c r="A70" s="281" t="s">
        <v>79</v>
      </c>
      <c r="B70" s="639" t="s">
        <v>277</v>
      </c>
      <c r="C70" s="639"/>
      <c r="D70" s="639"/>
      <c r="E70" s="639"/>
      <c r="F70" s="639"/>
      <c r="G70" s="282">
        <v>611</v>
      </c>
      <c r="H70" s="276">
        <v>12402</v>
      </c>
      <c r="I70" s="374"/>
      <c r="J70" s="536"/>
      <c r="K70" s="277">
        <f>'[3]P L 10'!$F$21</f>
        <v>44955</v>
      </c>
    </row>
    <row r="71" spans="1:11" ht="16.5" customHeight="1">
      <c r="A71" s="281" t="s">
        <v>177</v>
      </c>
      <c r="B71" s="639" t="s">
        <v>278</v>
      </c>
      <c r="C71" s="639"/>
      <c r="D71" s="639"/>
      <c r="E71" s="639"/>
      <c r="F71" s="639"/>
      <c r="G71" s="276">
        <v>613</v>
      </c>
      <c r="H71" s="276">
        <v>12403</v>
      </c>
      <c r="I71" s="374"/>
      <c r="J71" s="536"/>
      <c r="K71" s="277">
        <f>'[3]P L 10'!$F$24</f>
        <v>660000</v>
      </c>
    </row>
    <row r="72" spans="1:11" ht="16.5" customHeight="1">
      <c r="A72" s="281" t="s">
        <v>279</v>
      </c>
      <c r="B72" s="639" t="s">
        <v>191</v>
      </c>
      <c r="C72" s="639"/>
      <c r="D72" s="639"/>
      <c r="E72" s="639"/>
      <c r="F72" s="639"/>
      <c r="G72" s="282">
        <v>615</v>
      </c>
      <c r="H72" s="276">
        <v>12404</v>
      </c>
      <c r="I72" s="374"/>
      <c r="J72" s="536"/>
      <c r="K72" s="280">
        <f>'[3]P L 10'!$F$27</f>
        <v>62000</v>
      </c>
    </row>
    <row r="73" spans="1:11" ht="16.5" customHeight="1">
      <c r="A73" s="281" t="s">
        <v>280</v>
      </c>
      <c r="B73" s="639" t="s">
        <v>281</v>
      </c>
      <c r="C73" s="639"/>
      <c r="D73" s="639"/>
      <c r="E73" s="639"/>
      <c r="F73" s="639"/>
      <c r="G73" s="282">
        <v>616</v>
      </c>
      <c r="H73" s="276">
        <v>12405</v>
      </c>
      <c r="I73" s="374"/>
      <c r="J73" s="536"/>
      <c r="K73" s="277">
        <f>'[3]P L 10'!$F$28</f>
        <v>5500.4</v>
      </c>
    </row>
    <row r="74" spans="1:11" ht="16.5" customHeight="1">
      <c r="A74" s="281" t="s">
        <v>282</v>
      </c>
      <c r="B74" s="639" t="s">
        <v>283</v>
      </c>
      <c r="C74" s="639"/>
      <c r="D74" s="639"/>
      <c r="E74" s="639"/>
      <c r="F74" s="639"/>
      <c r="G74" s="282">
        <v>617</v>
      </c>
      <c r="H74" s="276">
        <v>12406</v>
      </c>
      <c r="I74" s="374"/>
      <c r="J74" s="536"/>
      <c r="K74" s="277"/>
    </row>
    <row r="75" spans="1:11" ht="16.5" customHeight="1">
      <c r="A75" s="281" t="s">
        <v>284</v>
      </c>
      <c r="B75" s="642" t="s">
        <v>285</v>
      </c>
      <c r="C75" s="642" t="s">
        <v>259</v>
      </c>
      <c r="D75" s="642"/>
      <c r="E75" s="642"/>
      <c r="F75" s="642"/>
      <c r="G75" s="282">
        <v>618</v>
      </c>
      <c r="H75" s="276">
        <v>12407</v>
      </c>
      <c r="I75" s="374"/>
      <c r="J75" s="536"/>
      <c r="K75" s="277">
        <f>'[3]P L 10'!$F$25</f>
        <v>23500</v>
      </c>
    </row>
    <row r="76" spans="1:11" ht="16.5" customHeight="1">
      <c r="A76" s="281" t="s">
        <v>286</v>
      </c>
      <c r="B76" s="642" t="s">
        <v>287</v>
      </c>
      <c r="C76" s="642"/>
      <c r="D76" s="642"/>
      <c r="E76" s="642"/>
      <c r="F76" s="642"/>
      <c r="G76" s="282">
        <v>623</v>
      </c>
      <c r="H76" s="276">
        <v>12408</v>
      </c>
      <c r="I76" s="374"/>
      <c r="J76" s="536"/>
      <c r="K76" s="277"/>
    </row>
    <row r="77" spans="1:11" ht="16.5" customHeight="1">
      <c r="A77" s="281" t="s">
        <v>85</v>
      </c>
      <c r="B77" s="642" t="s">
        <v>288</v>
      </c>
      <c r="C77" s="642"/>
      <c r="D77" s="642"/>
      <c r="E77" s="642"/>
      <c r="F77" s="642"/>
      <c r="G77" s="282">
        <v>624</v>
      </c>
      <c r="H77" s="276">
        <v>12409</v>
      </c>
      <c r="I77" s="374"/>
      <c r="J77" s="536"/>
      <c r="K77" s="277"/>
    </row>
    <row r="78" spans="1:11" ht="16.5" customHeight="1">
      <c r="A78" s="281" t="s">
        <v>289</v>
      </c>
      <c r="B78" s="642" t="s">
        <v>290</v>
      </c>
      <c r="C78" s="642"/>
      <c r="D78" s="642"/>
      <c r="E78" s="642"/>
      <c r="F78" s="642"/>
      <c r="G78" s="282">
        <v>625</v>
      </c>
      <c r="H78" s="276">
        <v>12410</v>
      </c>
      <c r="I78" s="374"/>
      <c r="J78" s="536"/>
      <c r="K78" s="277"/>
    </row>
    <row r="79" spans="1:11" ht="16.5" customHeight="1">
      <c r="A79" s="281" t="s">
        <v>291</v>
      </c>
      <c r="B79" s="642" t="s">
        <v>292</v>
      </c>
      <c r="C79" s="642"/>
      <c r="D79" s="642"/>
      <c r="E79" s="642"/>
      <c r="F79" s="642"/>
      <c r="G79" s="282">
        <v>626</v>
      </c>
      <c r="H79" s="276">
        <v>12411</v>
      </c>
      <c r="I79" s="377"/>
      <c r="K79" s="277"/>
    </row>
    <row r="80" spans="1:11" ht="16.5" customHeight="1">
      <c r="A80" s="283" t="s">
        <v>293</v>
      </c>
      <c r="B80" s="642" t="s">
        <v>294</v>
      </c>
      <c r="C80" s="642"/>
      <c r="D80" s="642"/>
      <c r="E80" s="642"/>
      <c r="F80" s="642"/>
      <c r="G80" s="282">
        <v>627</v>
      </c>
      <c r="H80" s="276">
        <v>12412</v>
      </c>
      <c r="I80" s="374"/>
      <c r="J80" s="536"/>
      <c r="K80" s="277"/>
    </row>
    <row r="81" spans="1:11" ht="16.5" customHeight="1">
      <c r="A81" s="281"/>
      <c r="B81" s="643" t="s">
        <v>295</v>
      </c>
      <c r="C81" s="643"/>
      <c r="D81" s="643"/>
      <c r="E81" s="643"/>
      <c r="F81" s="643"/>
      <c r="G81" s="282">
        <v>6271</v>
      </c>
      <c r="H81" s="282">
        <v>124121</v>
      </c>
      <c r="I81" s="378"/>
      <c r="J81" s="541"/>
      <c r="K81" s="277"/>
    </row>
    <row r="82" spans="1:11" ht="16.5" customHeight="1">
      <c r="A82" s="281"/>
      <c r="B82" s="643" t="s">
        <v>296</v>
      </c>
      <c r="C82" s="643"/>
      <c r="D82" s="643"/>
      <c r="E82" s="643"/>
      <c r="F82" s="643"/>
      <c r="G82" s="282">
        <v>6272</v>
      </c>
      <c r="H82" s="282">
        <v>124122</v>
      </c>
      <c r="I82" s="378"/>
      <c r="J82" s="541"/>
      <c r="K82" s="277"/>
    </row>
    <row r="83" spans="1:11" ht="16.5" customHeight="1">
      <c r="A83" s="281" t="s">
        <v>297</v>
      </c>
      <c r="B83" s="642" t="s">
        <v>298</v>
      </c>
      <c r="C83" s="642"/>
      <c r="D83" s="642"/>
      <c r="E83" s="642"/>
      <c r="F83" s="642"/>
      <c r="G83" s="282">
        <v>628</v>
      </c>
      <c r="H83" s="282">
        <v>12413</v>
      </c>
      <c r="I83" s="378"/>
      <c r="J83" s="541"/>
      <c r="K83" s="277">
        <f>'[3]P L 10'!$F$31</f>
        <v>9863</v>
      </c>
    </row>
    <row r="84" spans="1:11" ht="16.5" customHeight="1">
      <c r="A84" s="279">
        <v>5</v>
      </c>
      <c r="B84" s="644" t="s">
        <v>299</v>
      </c>
      <c r="C84" s="642"/>
      <c r="D84" s="642"/>
      <c r="E84" s="642"/>
      <c r="F84" s="642"/>
      <c r="G84" s="277">
        <v>63</v>
      </c>
      <c r="H84" s="277">
        <v>12500</v>
      </c>
      <c r="I84" s="379"/>
      <c r="J84" s="538"/>
      <c r="K84" s="277">
        <f>SUM(K85:K88)</f>
        <v>44920</v>
      </c>
    </row>
    <row r="85" spans="1:11" ht="16.5" customHeight="1">
      <c r="A85" s="281" t="s">
        <v>78</v>
      </c>
      <c r="B85" s="642" t="s">
        <v>300</v>
      </c>
      <c r="C85" s="642"/>
      <c r="D85" s="642"/>
      <c r="E85" s="642"/>
      <c r="F85" s="642"/>
      <c r="G85" s="282">
        <v>632</v>
      </c>
      <c r="H85" s="282">
        <v>12501</v>
      </c>
      <c r="I85" s="378"/>
      <c r="J85" s="541"/>
      <c r="K85" s="277"/>
    </row>
    <row r="86" spans="1:11" ht="16.5" customHeight="1">
      <c r="A86" s="281" t="s">
        <v>79</v>
      </c>
      <c r="B86" s="642" t="s">
        <v>301</v>
      </c>
      <c r="C86" s="642"/>
      <c r="D86" s="642"/>
      <c r="E86" s="642"/>
      <c r="F86" s="642"/>
      <c r="G86" s="282">
        <v>633</v>
      </c>
      <c r="H86" s="282">
        <v>12502</v>
      </c>
      <c r="I86" s="378"/>
      <c r="J86" s="541"/>
      <c r="K86" s="277"/>
    </row>
    <row r="87" spans="1:11" ht="16.5" customHeight="1">
      <c r="A87" s="281" t="s">
        <v>177</v>
      </c>
      <c r="B87" s="642" t="s">
        <v>302</v>
      </c>
      <c r="C87" s="642"/>
      <c r="D87" s="642"/>
      <c r="E87" s="642"/>
      <c r="F87" s="642"/>
      <c r="G87" s="282">
        <v>634</v>
      </c>
      <c r="H87" s="282">
        <v>12503</v>
      </c>
      <c r="I87" s="378"/>
      <c r="J87" s="541"/>
      <c r="K87" s="277">
        <f>'[3]P L 10'!$F$26</f>
        <v>44920</v>
      </c>
    </row>
    <row r="88" spans="1:11" ht="16.5" customHeight="1">
      <c r="A88" s="281" t="s">
        <v>279</v>
      </c>
      <c r="B88" s="642" t="s">
        <v>303</v>
      </c>
      <c r="C88" s="642"/>
      <c r="D88" s="642"/>
      <c r="E88" s="642"/>
      <c r="F88" s="642"/>
      <c r="G88" s="282" t="s">
        <v>304</v>
      </c>
      <c r="H88" s="282">
        <v>12504</v>
      </c>
      <c r="I88" s="378"/>
      <c r="J88" s="541"/>
      <c r="K88" s="277"/>
    </row>
    <row r="89" spans="1:11" ht="12.75" customHeight="1">
      <c r="A89" s="279" t="s">
        <v>305</v>
      </c>
      <c r="B89" s="645" t="s">
        <v>306</v>
      </c>
      <c r="C89" s="645"/>
      <c r="D89" s="645"/>
      <c r="E89" s="645"/>
      <c r="F89" s="645"/>
      <c r="G89" s="282"/>
      <c r="H89" s="282">
        <v>12600</v>
      </c>
      <c r="I89" s="378"/>
      <c r="J89" s="538"/>
      <c r="K89" s="277">
        <f>K58+K64+K67+K68+K84</f>
        <v>2327485.19</v>
      </c>
    </row>
    <row r="90" spans="1:11" ht="16.5" customHeight="1">
      <c r="A90" s="284"/>
      <c r="B90" s="285" t="s">
        <v>307</v>
      </c>
      <c r="C90" s="286"/>
      <c r="D90" s="286"/>
      <c r="E90" s="286"/>
      <c r="F90" s="286"/>
      <c r="G90" s="286"/>
      <c r="H90" s="286"/>
      <c r="I90" s="380"/>
      <c r="J90" s="522" t="s">
        <v>398</v>
      </c>
      <c r="K90" s="287" t="s">
        <v>230</v>
      </c>
    </row>
    <row r="91" spans="1:11" ht="16.5" customHeight="1">
      <c r="A91" s="288">
        <v>1</v>
      </c>
      <c r="B91" s="638" t="s">
        <v>308</v>
      </c>
      <c r="C91" s="638"/>
      <c r="D91" s="638"/>
      <c r="E91" s="638"/>
      <c r="F91" s="638"/>
      <c r="G91" s="277"/>
      <c r="H91" s="277">
        <v>14000</v>
      </c>
      <c r="I91" s="379"/>
      <c r="J91" s="538">
        <v>1</v>
      </c>
      <c r="K91" s="277">
        <v>1</v>
      </c>
    </row>
    <row r="92" spans="1:11" ht="16.5" customHeight="1">
      <c r="A92" s="288">
        <v>2</v>
      </c>
      <c r="B92" s="638" t="s">
        <v>309</v>
      </c>
      <c r="C92" s="638"/>
      <c r="D92" s="638"/>
      <c r="E92" s="638"/>
      <c r="F92" s="638"/>
      <c r="G92" s="277"/>
      <c r="H92" s="277">
        <v>15000</v>
      </c>
      <c r="I92" s="379"/>
      <c r="J92" s="538"/>
      <c r="K92" s="277"/>
    </row>
    <row r="93" spans="1:11" ht="16.5" customHeight="1">
      <c r="A93" s="289" t="s">
        <v>78</v>
      </c>
      <c r="B93" s="639" t="s">
        <v>310</v>
      </c>
      <c r="C93" s="639"/>
      <c r="D93" s="639"/>
      <c r="E93" s="639"/>
      <c r="F93" s="639"/>
      <c r="G93" s="277"/>
      <c r="H93" s="282">
        <v>15001</v>
      </c>
      <c r="I93" s="378"/>
      <c r="J93" s="541"/>
      <c r="K93" s="277"/>
    </row>
    <row r="94" spans="1:11" ht="16.5" customHeight="1">
      <c r="A94" s="289"/>
      <c r="B94" s="640" t="s">
        <v>311</v>
      </c>
      <c r="C94" s="640"/>
      <c r="D94" s="640"/>
      <c r="E94" s="640"/>
      <c r="F94" s="640"/>
      <c r="G94" s="277"/>
      <c r="H94" s="282">
        <v>150011</v>
      </c>
      <c r="I94" s="378"/>
      <c r="J94" s="541"/>
      <c r="K94" s="277"/>
    </row>
    <row r="95" spans="1:11" ht="16.5" customHeight="1">
      <c r="A95" s="290" t="s">
        <v>79</v>
      </c>
      <c r="B95" s="639" t="s">
        <v>312</v>
      </c>
      <c r="C95" s="639"/>
      <c r="D95" s="639"/>
      <c r="E95" s="639"/>
      <c r="F95" s="639"/>
      <c r="G95" s="277"/>
      <c r="H95" s="282">
        <v>15002</v>
      </c>
      <c r="I95" s="378"/>
      <c r="J95" s="541"/>
      <c r="K95" s="277"/>
    </row>
    <row r="96" spans="1:11" ht="13.5" thickBot="1">
      <c r="A96" s="291"/>
      <c r="B96" s="641" t="s">
        <v>313</v>
      </c>
      <c r="C96" s="641"/>
      <c r="D96" s="641"/>
      <c r="E96" s="641"/>
      <c r="F96" s="641"/>
      <c r="G96" s="292"/>
      <c r="H96" s="293">
        <v>150021</v>
      </c>
      <c r="I96" s="381"/>
      <c r="J96" s="542"/>
      <c r="K96" s="292"/>
    </row>
    <row r="97" spans="1:11" ht="12.75">
      <c r="A97" s="294"/>
      <c r="B97" s="294"/>
      <c r="C97" s="294"/>
      <c r="D97" s="294"/>
      <c r="E97" s="294"/>
      <c r="F97" s="294"/>
      <c r="G97" s="294"/>
      <c r="H97" s="294"/>
      <c r="I97" s="382"/>
      <c r="J97" s="543"/>
      <c r="K97" s="295" t="s">
        <v>252</v>
      </c>
    </row>
    <row r="98" spans="1:11" ht="15.75">
      <c r="A98" s="225"/>
      <c r="B98" s="225"/>
      <c r="C98" s="225"/>
      <c r="D98" s="225"/>
      <c r="E98" s="225"/>
      <c r="F98" s="225"/>
      <c r="G98" s="225"/>
      <c r="H98" s="225"/>
      <c r="I98" s="358"/>
      <c r="J98" s="519"/>
      <c r="K98" s="296"/>
    </row>
    <row r="99" spans="1:11" ht="12.75">
      <c r="A99" s="225"/>
      <c r="B99" s="225"/>
      <c r="C99" s="225"/>
      <c r="D99" s="225"/>
      <c r="E99" s="225"/>
      <c r="F99" s="225"/>
      <c r="G99" s="225"/>
      <c r="H99" s="225"/>
      <c r="I99" s="358"/>
      <c r="J99" s="519"/>
      <c r="K99" s="225"/>
    </row>
    <row r="100" spans="1:11" ht="12.75">
      <c r="A100" s="225"/>
      <c r="B100" s="225"/>
      <c r="C100" s="225"/>
      <c r="D100" s="225"/>
      <c r="E100" s="225"/>
      <c r="F100" s="225"/>
      <c r="G100" s="225"/>
      <c r="H100" s="225"/>
      <c r="I100" s="358"/>
      <c r="J100" s="519"/>
      <c r="K100" s="225"/>
    </row>
    <row r="101" spans="1:11" ht="12.75">
      <c r="A101" s="225"/>
      <c r="B101" s="225"/>
      <c r="C101" s="225"/>
      <c r="D101" s="225"/>
      <c r="E101" s="225"/>
      <c r="F101" s="225"/>
      <c r="G101" s="225"/>
      <c r="H101" s="225"/>
      <c r="I101" s="358"/>
      <c r="J101" s="519"/>
      <c r="K101" s="225"/>
    </row>
    <row r="102" spans="1:11" ht="12.75">
      <c r="A102" s="225"/>
      <c r="B102" s="297"/>
      <c r="C102" s="225"/>
      <c r="D102" s="225"/>
      <c r="E102" s="225"/>
      <c r="F102" s="225"/>
      <c r="G102" s="225"/>
      <c r="H102" s="225"/>
      <c r="I102" s="358"/>
      <c r="J102" s="519"/>
      <c r="K102" s="225"/>
    </row>
    <row r="103" spans="1:11" ht="12.75">
      <c r="A103" s="225"/>
      <c r="B103" s="297"/>
      <c r="C103" s="225"/>
      <c r="D103" s="225"/>
      <c r="E103" s="225"/>
      <c r="F103" s="225"/>
      <c r="G103" s="225"/>
      <c r="H103" s="225"/>
      <c r="I103" s="358"/>
      <c r="J103" s="519"/>
      <c r="K103" s="225"/>
    </row>
    <row r="104" spans="1:11" ht="12.75">
      <c r="A104" s="225"/>
      <c r="B104" s="297"/>
      <c r="C104" s="225"/>
      <c r="D104" s="225"/>
      <c r="E104" s="225"/>
      <c r="F104" s="225"/>
      <c r="G104" s="225"/>
      <c r="H104" s="225"/>
      <c r="I104" s="358"/>
      <c r="J104" s="519"/>
      <c r="K104" s="225"/>
    </row>
    <row r="105" spans="1:11" ht="12.75">
      <c r="A105" s="225"/>
      <c r="B105" s="297"/>
      <c r="C105" s="225"/>
      <c r="D105" s="225"/>
      <c r="E105" s="225"/>
      <c r="F105" s="225"/>
      <c r="G105" s="225"/>
      <c r="H105" s="225"/>
      <c r="I105" s="358"/>
      <c r="J105" s="519"/>
      <c r="K105" s="225"/>
    </row>
    <row r="106" spans="1:11" ht="12.75">
      <c r="A106" s="225"/>
      <c r="B106" s="225"/>
      <c r="C106" s="225"/>
      <c r="D106" s="225"/>
      <c r="E106" s="225"/>
      <c r="F106" s="225"/>
      <c r="G106" s="225"/>
      <c r="H106" s="225"/>
      <c r="I106" s="358"/>
      <c r="J106" s="519"/>
      <c r="K106" s="225"/>
    </row>
    <row r="107" spans="1:11" ht="12.75">
      <c r="A107" s="225"/>
      <c r="B107" s="225"/>
      <c r="C107" s="225"/>
      <c r="D107" s="225"/>
      <c r="E107" s="225"/>
      <c r="F107" s="225"/>
      <c r="G107" s="225"/>
      <c r="H107" s="225"/>
      <c r="I107" s="358"/>
      <c r="J107" s="519"/>
      <c r="K107" s="225"/>
    </row>
    <row r="108" spans="1:11" ht="12.75">
      <c r="A108" s="225"/>
      <c r="B108" s="225"/>
      <c r="C108" s="225"/>
      <c r="D108" s="225"/>
      <c r="E108" s="225"/>
      <c r="F108" s="225"/>
      <c r="G108" s="225"/>
      <c r="H108" s="225"/>
      <c r="I108" s="358"/>
      <c r="J108" s="519"/>
      <c r="K108" s="225"/>
    </row>
    <row r="109" spans="1:11" ht="12.75">
      <c r="A109" s="225"/>
      <c r="B109" s="225"/>
      <c r="C109" s="225"/>
      <c r="D109" s="225"/>
      <c r="E109" s="225"/>
      <c r="F109" s="225"/>
      <c r="G109" s="225"/>
      <c r="H109" s="225"/>
      <c r="I109" s="358"/>
      <c r="J109" s="519"/>
      <c r="K109" s="225"/>
    </row>
    <row r="110" spans="1:11" ht="12.75">
      <c r="A110" s="225"/>
      <c r="B110" s="225"/>
      <c r="C110" s="225"/>
      <c r="D110" s="225"/>
      <c r="E110" s="225"/>
      <c r="F110" s="225"/>
      <c r="G110" s="225"/>
      <c r="H110" s="225"/>
      <c r="I110" s="358"/>
      <c r="J110" s="519"/>
      <c r="K110" s="225"/>
    </row>
    <row r="111" spans="1:11" ht="12.75">
      <c r="A111" s="225"/>
      <c r="B111" s="225"/>
      <c r="C111" s="225"/>
      <c r="D111" s="225"/>
      <c r="E111" s="225"/>
      <c r="F111" s="225"/>
      <c r="G111" s="225"/>
      <c r="H111" s="225"/>
      <c r="I111" s="358"/>
      <c r="J111" s="519"/>
      <c r="K111" s="225"/>
    </row>
    <row r="112" spans="1:11" ht="12.75">
      <c r="A112" s="225"/>
      <c r="B112" s="225"/>
      <c r="C112" s="225"/>
      <c r="D112" s="225"/>
      <c r="E112" s="225"/>
      <c r="F112" s="225"/>
      <c r="G112" s="225"/>
      <c r="H112" s="225"/>
      <c r="I112" s="358"/>
      <c r="J112" s="519"/>
      <c r="K112" s="225"/>
    </row>
    <row r="113" spans="1:11" ht="12.75">
      <c r="A113" s="225"/>
      <c r="B113" s="225"/>
      <c r="C113" s="225"/>
      <c r="D113" s="225"/>
      <c r="E113" s="225"/>
      <c r="F113" s="225"/>
      <c r="G113" s="225"/>
      <c r="H113" s="225"/>
      <c r="I113" s="358"/>
      <c r="J113" s="519"/>
      <c r="K113" s="225"/>
    </row>
    <row r="114" spans="1:11" ht="12.75">
      <c r="A114" s="225"/>
      <c r="B114" s="225"/>
      <c r="C114" s="225"/>
      <c r="D114" s="225"/>
      <c r="E114" s="225"/>
      <c r="F114" s="225"/>
      <c r="G114" s="225"/>
      <c r="H114" s="225"/>
      <c r="I114" s="358"/>
      <c r="J114" s="519"/>
      <c r="K114" s="225"/>
    </row>
    <row r="115" spans="1:11" ht="12.75">
      <c r="A115" s="225"/>
      <c r="B115" s="225"/>
      <c r="C115" s="225"/>
      <c r="D115" s="225"/>
      <c r="E115" s="225"/>
      <c r="F115" s="225"/>
      <c r="G115" s="225"/>
      <c r="H115" s="225"/>
      <c r="I115" s="358"/>
      <c r="J115" s="519"/>
      <c r="K115" s="225"/>
    </row>
    <row r="116" spans="1:11" ht="12.75">
      <c r="A116" s="225"/>
      <c r="B116" s="225"/>
      <c r="C116" s="225"/>
      <c r="D116" s="225"/>
      <c r="E116" s="225"/>
      <c r="F116" s="225"/>
      <c r="G116" s="225"/>
      <c r="H116" s="225"/>
      <c r="I116" s="358"/>
      <c r="J116" s="519"/>
      <c r="K116" s="225"/>
    </row>
    <row r="117" spans="1:11" ht="12.75">
      <c r="A117" s="225"/>
      <c r="B117" s="225"/>
      <c r="C117" s="225"/>
      <c r="D117" s="225"/>
      <c r="E117" s="225"/>
      <c r="F117" s="225"/>
      <c r="G117" s="225"/>
      <c r="H117" s="225"/>
      <c r="I117" s="358"/>
      <c r="J117" s="519"/>
      <c r="K117" s="225"/>
    </row>
    <row r="118" spans="1:11" ht="12.75">
      <c r="A118" s="225"/>
      <c r="B118" s="225"/>
      <c r="C118" s="225"/>
      <c r="D118" s="225"/>
      <c r="E118" s="225"/>
      <c r="F118" s="225"/>
      <c r="G118" s="225"/>
      <c r="H118" s="225"/>
      <c r="I118" s="358"/>
      <c r="J118" s="519"/>
      <c r="K118" s="225"/>
    </row>
    <row r="119" spans="1:11" ht="12.75">
      <c r="A119" s="225"/>
      <c r="B119" s="225"/>
      <c r="C119" s="225"/>
      <c r="D119" s="225"/>
      <c r="E119" s="225"/>
      <c r="F119" s="225"/>
      <c r="G119" s="225"/>
      <c r="H119" s="225"/>
      <c r="I119" s="358"/>
      <c r="J119" s="519"/>
      <c r="K119" s="225"/>
    </row>
    <row r="120" spans="1:11" ht="12.75">
      <c r="A120" s="225"/>
      <c r="B120" s="225"/>
      <c r="C120" s="225"/>
      <c r="D120" s="225"/>
      <c r="E120" s="225"/>
      <c r="F120" s="225"/>
      <c r="G120" s="225"/>
      <c r="H120" s="225"/>
      <c r="I120" s="358"/>
      <c r="J120" s="519"/>
      <c r="K120" s="225"/>
    </row>
    <row r="121" spans="1:11" ht="12.75">
      <c r="A121" s="225"/>
      <c r="B121" s="225"/>
      <c r="C121" s="225"/>
      <c r="D121" s="225"/>
      <c r="E121" s="225"/>
      <c r="F121" s="225"/>
      <c r="G121" s="225"/>
      <c r="H121" s="225"/>
      <c r="I121" s="358"/>
      <c r="J121" s="519"/>
      <c r="K121" s="225"/>
    </row>
    <row r="122" spans="1:11" ht="12.75">
      <c r="A122" s="225"/>
      <c r="B122" s="225"/>
      <c r="C122" s="225"/>
      <c r="D122" s="225"/>
      <c r="E122" s="225"/>
      <c r="F122" s="225"/>
      <c r="G122" s="225"/>
      <c r="H122" s="225"/>
      <c r="I122" s="358"/>
      <c r="J122" s="519"/>
      <c r="K122" s="225"/>
    </row>
    <row r="123" spans="1:11" ht="12.75">
      <c r="A123" s="225"/>
      <c r="B123" s="225"/>
      <c r="C123" s="225"/>
      <c r="D123" s="225"/>
      <c r="E123" s="225"/>
      <c r="F123" s="225"/>
      <c r="G123" s="225"/>
      <c r="H123" s="225"/>
      <c r="I123" s="358"/>
      <c r="J123" s="519"/>
      <c r="K123" s="225"/>
    </row>
    <row r="124" spans="1:11" ht="12.75">
      <c r="A124" s="225"/>
      <c r="B124" s="225"/>
      <c r="C124" s="225"/>
      <c r="D124" s="225"/>
      <c r="E124" s="225"/>
      <c r="F124" s="225"/>
      <c r="G124" s="225"/>
      <c r="H124" s="225"/>
      <c r="I124" s="358"/>
      <c r="J124" s="519"/>
      <c r="K124" s="225"/>
    </row>
    <row r="125" spans="1:11" ht="12.75">
      <c r="A125" s="225"/>
      <c r="B125" s="225"/>
      <c r="C125" s="225"/>
      <c r="D125" s="225"/>
      <c r="E125" s="225"/>
      <c r="F125" s="225"/>
      <c r="G125" s="225"/>
      <c r="H125" s="225"/>
      <c r="I125" s="358"/>
      <c r="J125" s="519"/>
      <c r="K125" s="225"/>
    </row>
    <row r="126" spans="1:11" ht="12.75">
      <c r="A126" s="225"/>
      <c r="B126" s="225"/>
      <c r="C126" s="225"/>
      <c r="D126" s="225"/>
      <c r="E126" s="225"/>
      <c r="F126" s="225"/>
      <c r="G126" s="225"/>
      <c r="H126" s="225"/>
      <c r="I126" s="358"/>
      <c r="J126" s="519"/>
      <c r="K126" s="225"/>
    </row>
    <row r="127" spans="1:11" ht="12.75">
      <c r="A127" s="225"/>
      <c r="B127" s="225"/>
      <c r="C127" s="225"/>
      <c r="D127" s="225"/>
      <c r="E127" s="225"/>
      <c r="F127" s="225"/>
      <c r="G127" s="225"/>
      <c r="H127" s="225"/>
      <c r="I127" s="358"/>
      <c r="J127" s="519"/>
      <c r="K127" s="225"/>
    </row>
    <row r="128" spans="1:11" ht="12.75">
      <c r="A128" s="225"/>
      <c r="B128" s="225"/>
      <c r="C128" s="225"/>
      <c r="D128" s="225"/>
      <c r="E128" s="225"/>
      <c r="F128" s="225"/>
      <c r="G128" s="225"/>
      <c r="H128" s="225"/>
      <c r="I128" s="358"/>
      <c r="J128" s="519"/>
      <c r="K128" s="225"/>
    </row>
    <row r="129" spans="1:11" ht="12.75">
      <c r="A129" s="225"/>
      <c r="B129" s="225"/>
      <c r="C129" s="225"/>
      <c r="D129" s="225"/>
      <c r="E129" s="225"/>
      <c r="F129" s="225"/>
      <c r="G129" s="225"/>
      <c r="H129" s="225"/>
      <c r="I129" s="358"/>
      <c r="J129" s="519"/>
      <c r="K129" s="225"/>
    </row>
    <row r="130" spans="1:11" ht="12.75">
      <c r="A130" s="225"/>
      <c r="B130" s="225"/>
      <c r="C130" s="225"/>
      <c r="D130" s="225"/>
      <c r="E130" s="225"/>
      <c r="F130" s="225"/>
      <c r="G130" s="225"/>
      <c r="H130" s="225"/>
      <c r="I130" s="358"/>
      <c r="J130" s="519"/>
      <c r="K130" s="225"/>
    </row>
    <row r="131" spans="1:11" ht="12.75">
      <c r="A131" s="225"/>
      <c r="B131" s="225"/>
      <c r="C131" s="225"/>
      <c r="D131" s="225"/>
      <c r="E131" s="225"/>
      <c r="F131" s="225"/>
      <c r="G131" s="225"/>
      <c r="H131" s="225"/>
      <c r="I131" s="358"/>
      <c r="J131" s="519"/>
      <c r="K131" s="225"/>
    </row>
    <row r="132" spans="1:11" ht="12.75">
      <c r="A132" s="225"/>
      <c r="B132" s="225"/>
      <c r="C132" s="225"/>
      <c r="D132" s="225"/>
      <c r="E132" s="225"/>
      <c r="F132" s="225"/>
      <c r="G132" s="225"/>
      <c r="H132" s="225"/>
      <c r="I132" s="358"/>
      <c r="J132" s="519"/>
      <c r="K132" s="225"/>
    </row>
    <row r="133" spans="1:11" ht="12.75">
      <c r="A133" s="225"/>
      <c r="B133" s="225"/>
      <c r="C133" s="225"/>
      <c r="D133" s="225"/>
      <c r="E133" s="225"/>
      <c r="F133" s="225"/>
      <c r="G133" s="225"/>
      <c r="H133" s="225"/>
      <c r="I133" s="358"/>
      <c r="J133" s="519"/>
      <c r="K133" s="225"/>
    </row>
    <row r="134" spans="1:11" ht="12.75">
      <c r="A134" s="225"/>
      <c r="B134" s="225"/>
      <c r="C134" s="225"/>
      <c r="D134" s="225"/>
      <c r="E134" s="225"/>
      <c r="F134" s="225"/>
      <c r="G134" s="225"/>
      <c r="H134" s="225"/>
      <c r="I134" s="358"/>
      <c r="J134" s="519"/>
      <c r="K134" s="225"/>
    </row>
    <row r="135" spans="1:11" ht="12.75">
      <c r="A135" s="225"/>
      <c r="B135" s="225"/>
      <c r="C135" s="225"/>
      <c r="D135" s="225"/>
      <c r="E135" s="225"/>
      <c r="F135" s="225"/>
      <c r="G135" s="225"/>
      <c r="H135" s="225"/>
      <c r="I135" s="358"/>
      <c r="J135" s="519"/>
      <c r="K135" s="225"/>
    </row>
    <row r="136" spans="1:11" ht="12.75">
      <c r="A136" s="225"/>
      <c r="B136" s="225"/>
      <c r="C136" s="225"/>
      <c r="D136" s="225"/>
      <c r="E136" s="225"/>
      <c r="F136" s="225"/>
      <c r="G136" s="225"/>
      <c r="H136" s="225"/>
      <c r="I136" s="358"/>
      <c r="J136" s="519"/>
      <c r="K136" s="225"/>
    </row>
    <row r="137" spans="1:11" ht="12.75">
      <c r="A137" s="225"/>
      <c r="B137" s="225"/>
      <c r="C137" s="225"/>
      <c r="D137" s="225"/>
      <c r="E137" s="225"/>
      <c r="F137" s="225"/>
      <c r="G137" s="225"/>
      <c r="H137" s="225"/>
      <c r="I137" s="358"/>
      <c r="J137" s="519"/>
      <c r="K137" s="225"/>
    </row>
    <row r="138" spans="1:11" ht="12.75">
      <c r="A138" s="225"/>
      <c r="B138" s="225"/>
      <c r="C138" s="225"/>
      <c r="D138" s="225"/>
      <c r="E138" s="225"/>
      <c r="F138" s="225"/>
      <c r="G138" s="225"/>
      <c r="H138" s="225"/>
      <c r="I138" s="358"/>
      <c r="J138" s="519"/>
      <c r="K138" s="225"/>
    </row>
    <row r="139" spans="1:11" ht="12.75">
      <c r="A139" s="225"/>
      <c r="B139" s="225"/>
      <c r="C139" s="225"/>
      <c r="D139" s="225"/>
      <c r="E139" s="225"/>
      <c r="F139" s="225"/>
      <c r="G139" s="225"/>
      <c r="H139" s="225"/>
      <c r="I139" s="358"/>
      <c r="J139" s="519"/>
      <c r="K139" s="225"/>
    </row>
    <row r="140" spans="1:11" ht="12.75">
      <c r="A140" s="225"/>
      <c r="B140" s="225"/>
      <c r="C140" s="225"/>
      <c r="D140" s="225"/>
      <c r="E140" s="225"/>
      <c r="F140" s="225"/>
      <c r="G140" s="225"/>
      <c r="H140" s="225"/>
      <c r="I140" s="358"/>
      <c r="J140" s="519"/>
      <c r="K140" s="225"/>
    </row>
    <row r="141" spans="1:11" ht="12.75">
      <c r="A141" s="225"/>
      <c r="B141" s="225"/>
      <c r="C141" s="225"/>
      <c r="D141" s="225"/>
      <c r="E141" s="225"/>
      <c r="F141" s="225"/>
      <c r="G141" s="225"/>
      <c r="H141" s="225"/>
      <c r="I141" s="358"/>
      <c r="J141" s="519"/>
      <c r="K141" s="225"/>
    </row>
    <row r="142" spans="1:11" ht="12.75">
      <c r="A142" s="225"/>
      <c r="B142" s="225"/>
      <c r="C142" s="225"/>
      <c r="D142" s="225"/>
      <c r="E142" s="225"/>
      <c r="F142" s="225"/>
      <c r="G142" s="225"/>
      <c r="H142" s="225"/>
      <c r="I142" s="358"/>
      <c r="J142" s="519"/>
      <c r="K142" s="225"/>
    </row>
    <row r="143" spans="1:11" ht="12.75">
      <c r="A143" s="225"/>
      <c r="B143" s="225"/>
      <c r="C143" s="225"/>
      <c r="D143" s="225"/>
      <c r="E143" s="225"/>
      <c r="F143" s="225"/>
      <c r="G143" s="225"/>
      <c r="H143" s="225"/>
      <c r="I143" s="358"/>
      <c r="J143" s="519"/>
      <c r="K143" s="225"/>
    </row>
    <row r="144" spans="1:11" ht="12.75">
      <c r="A144" s="225"/>
      <c r="B144" s="225"/>
      <c r="C144" s="225"/>
      <c r="D144" s="225"/>
      <c r="E144" s="225"/>
      <c r="F144" s="225"/>
      <c r="G144" s="225"/>
      <c r="H144" s="225"/>
      <c r="I144" s="358"/>
      <c r="J144" s="519"/>
      <c r="K144" s="225"/>
    </row>
    <row r="145" spans="1:11" ht="12.75">
      <c r="A145" s="225"/>
      <c r="B145" s="225"/>
      <c r="C145" s="225"/>
      <c r="D145" s="225"/>
      <c r="E145" s="225"/>
      <c r="F145" s="225"/>
      <c r="G145" s="225"/>
      <c r="H145" s="225"/>
      <c r="I145" s="358"/>
      <c r="J145" s="519"/>
      <c r="K145" s="225"/>
    </row>
    <row r="146" spans="1:11" ht="12.75">
      <c r="A146" s="225"/>
      <c r="B146" s="225"/>
      <c r="C146" s="225"/>
      <c r="D146" s="225"/>
      <c r="E146" s="225"/>
      <c r="F146" s="225"/>
      <c r="G146" s="225"/>
      <c r="H146" s="225"/>
      <c r="I146" s="358"/>
      <c r="J146" s="519"/>
      <c r="K146" s="225"/>
    </row>
    <row r="147" spans="1:11" ht="12.75">
      <c r="A147" s="225"/>
      <c r="B147" s="225"/>
      <c r="C147" s="225"/>
      <c r="D147" s="225"/>
      <c r="E147" s="225"/>
      <c r="F147" s="225"/>
      <c r="G147" s="225"/>
      <c r="H147" s="225"/>
      <c r="I147" s="358"/>
      <c r="J147" s="519"/>
      <c r="K147" s="225"/>
    </row>
    <row r="148" spans="1:11" ht="12.75">
      <c r="A148" s="225"/>
      <c r="B148" s="225"/>
      <c r="C148" s="225"/>
      <c r="D148" s="225"/>
      <c r="E148" s="225"/>
      <c r="F148" s="225"/>
      <c r="G148" s="225"/>
      <c r="H148" s="225"/>
      <c r="I148" s="358"/>
      <c r="J148" s="519"/>
      <c r="K148" s="225"/>
    </row>
    <row r="149" spans="1:11" ht="12.75">
      <c r="A149" s="225"/>
      <c r="B149" s="225"/>
      <c r="C149" s="225"/>
      <c r="D149" s="225"/>
      <c r="E149" s="225"/>
      <c r="F149" s="225"/>
      <c r="G149" s="225"/>
      <c r="H149" s="225"/>
      <c r="I149" s="358"/>
      <c r="J149" s="519"/>
      <c r="K149" s="225"/>
    </row>
    <row r="150" spans="1:11" ht="12.75">
      <c r="A150" s="225"/>
      <c r="B150" s="225"/>
      <c r="C150" s="225"/>
      <c r="D150" s="225"/>
      <c r="E150" s="225"/>
      <c r="F150" s="225"/>
      <c r="G150" s="225"/>
      <c r="H150" s="225"/>
      <c r="I150" s="358"/>
      <c r="J150" s="519"/>
      <c r="K150" s="225"/>
    </row>
    <row r="151" spans="1:11" ht="12.75">
      <c r="A151" s="225"/>
      <c r="B151" s="225"/>
      <c r="C151" s="225"/>
      <c r="D151" s="225"/>
      <c r="E151" s="225"/>
      <c r="F151" s="225"/>
      <c r="G151" s="225"/>
      <c r="H151" s="225"/>
      <c r="I151" s="358"/>
      <c r="J151" s="519"/>
      <c r="K151" s="225"/>
    </row>
    <row r="152" spans="1:11" ht="12.75">
      <c r="A152" s="225"/>
      <c r="B152" s="225"/>
      <c r="C152" s="225"/>
      <c r="D152" s="225"/>
      <c r="E152" s="225"/>
      <c r="F152" s="225"/>
      <c r="G152" s="225"/>
      <c r="H152" s="225"/>
      <c r="I152" s="358"/>
      <c r="J152" s="519"/>
      <c r="K152" s="225"/>
    </row>
    <row r="153" spans="1:11" ht="12.75">
      <c r="A153" s="225"/>
      <c r="B153" s="225"/>
      <c r="C153" s="225"/>
      <c r="D153" s="225"/>
      <c r="E153" s="225"/>
      <c r="F153" s="225"/>
      <c r="G153" s="225"/>
      <c r="H153" s="225"/>
      <c r="I153" s="358"/>
      <c r="J153" s="519"/>
      <c r="K153" s="225"/>
    </row>
    <row r="154" spans="1:11" ht="12.75">
      <c r="A154" s="225"/>
      <c r="B154" s="225"/>
      <c r="C154" s="225"/>
      <c r="D154" s="225"/>
      <c r="E154" s="225"/>
      <c r="F154" s="225"/>
      <c r="G154" s="225"/>
      <c r="H154" s="225"/>
      <c r="I154" s="358"/>
      <c r="J154" s="519"/>
      <c r="K154" s="225"/>
    </row>
    <row r="155" spans="1:11" ht="12.75">
      <c r="A155" s="225"/>
      <c r="B155" s="225"/>
      <c r="C155" s="225"/>
      <c r="D155" s="225"/>
      <c r="E155" s="225"/>
      <c r="F155" s="225"/>
      <c r="G155" s="225"/>
      <c r="H155" s="225"/>
      <c r="I155" s="358"/>
      <c r="J155" s="519"/>
      <c r="K155" s="225"/>
    </row>
    <row r="156" spans="1:11" ht="12.75">
      <c r="A156" s="225"/>
      <c r="B156" s="225"/>
      <c r="C156" s="225"/>
      <c r="D156" s="225"/>
      <c r="E156" s="225"/>
      <c r="F156" s="225"/>
      <c r="G156" s="225"/>
      <c r="H156" s="225"/>
      <c r="I156" s="358"/>
      <c r="J156" s="519"/>
      <c r="K156" s="225"/>
    </row>
    <row r="157" spans="1:11" ht="12.75">
      <c r="A157" s="225"/>
      <c r="B157" s="225"/>
      <c r="C157" s="225"/>
      <c r="D157" s="225"/>
      <c r="E157" s="225"/>
      <c r="F157" s="225"/>
      <c r="G157" s="225"/>
      <c r="H157" s="225"/>
      <c r="I157" s="358"/>
      <c r="J157" s="519"/>
      <c r="K157" s="225"/>
    </row>
    <row r="158" spans="1:11" ht="12.75">
      <c r="A158" s="225"/>
      <c r="B158" s="225"/>
      <c r="C158" s="225"/>
      <c r="D158" s="225"/>
      <c r="E158" s="225"/>
      <c r="F158" s="225"/>
      <c r="G158" s="225"/>
      <c r="H158" s="225"/>
      <c r="I158" s="358"/>
      <c r="J158" s="519"/>
      <c r="K158" s="225"/>
    </row>
    <row r="159" spans="1:11" ht="12.75">
      <c r="A159" s="225"/>
      <c r="B159" s="225"/>
      <c r="C159" s="225"/>
      <c r="D159" s="225"/>
      <c r="E159" s="225"/>
      <c r="F159" s="225"/>
      <c r="G159" s="225"/>
      <c r="H159" s="225"/>
      <c r="I159" s="358"/>
      <c r="J159" s="519"/>
      <c r="K159" s="225"/>
    </row>
    <row r="160" spans="1:11" ht="12.75">
      <c r="A160" s="225"/>
      <c r="B160" s="225"/>
      <c r="C160" s="225"/>
      <c r="D160" s="225"/>
      <c r="E160" s="225"/>
      <c r="F160" s="225"/>
      <c r="G160" s="225"/>
      <c r="H160" s="225"/>
      <c r="I160" s="358"/>
      <c r="J160" s="519"/>
      <c r="K160" s="225"/>
    </row>
    <row r="161" spans="1:11" ht="12.75">
      <c r="A161" s="225"/>
      <c r="B161" s="225"/>
      <c r="C161" s="225"/>
      <c r="D161" s="225"/>
      <c r="E161" s="225"/>
      <c r="F161" s="225"/>
      <c r="G161" s="225"/>
      <c r="H161" s="225"/>
      <c r="I161" s="358"/>
      <c r="J161" s="519"/>
      <c r="K161" s="225"/>
    </row>
    <row r="162" spans="1:11" ht="12.75">
      <c r="A162" s="225"/>
      <c r="B162" s="225"/>
      <c r="C162" s="225"/>
      <c r="D162" s="225"/>
      <c r="E162" s="225"/>
      <c r="F162" s="225"/>
      <c r="G162" s="225"/>
      <c r="H162" s="225"/>
      <c r="I162" s="358"/>
      <c r="J162" s="519"/>
      <c r="K162" s="225"/>
    </row>
    <row r="163" spans="1:11" ht="12.75">
      <c r="A163" s="225"/>
      <c r="B163" s="225"/>
      <c r="C163" s="225"/>
      <c r="D163" s="225"/>
      <c r="E163" s="225"/>
      <c r="F163" s="225"/>
      <c r="G163" s="225"/>
      <c r="H163" s="225"/>
      <c r="I163" s="358"/>
      <c r="J163" s="519"/>
      <c r="K163" s="225"/>
    </row>
    <row r="164" spans="1:11" ht="12.75">
      <c r="A164" s="225"/>
      <c r="B164" s="225"/>
      <c r="C164" s="225"/>
      <c r="D164" s="225"/>
      <c r="E164" s="225"/>
      <c r="F164" s="225"/>
      <c r="G164" s="225"/>
      <c r="H164" s="225"/>
      <c r="I164" s="358"/>
      <c r="J164" s="519"/>
      <c r="K164" s="225"/>
    </row>
    <row r="165" spans="1:11" ht="12.75">
      <c r="A165" s="225"/>
      <c r="B165" s="225"/>
      <c r="C165" s="225"/>
      <c r="D165" s="225"/>
      <c r="E165" s="225"/>
      <c r="F165" s="225"/>
      <c r="G165" s="225"/>
      <c r="H165" s="225"/>
      <c r="I165" s="358"/>
      <c r="J165" s="519"/>
      <c r="K165" s="225"/>
    </row>
    <row r="166" spans="1:11" ht="12.75">
      <c r="A166" s="225"/>
      <c r="B166" s="225"/>
      <c r="C166" s="225"/>
      <c r="D166" s="225"/>
      <c r="E166" s="225"/>
      <c r="F166" s="225"/>
      <c r="G166" s="225"/>
      <c r="H166" s="225"/>
      <c r="I166" s="358"/>
      <c r="J166" s="519"/>
      <c r="K166" s="225"/>
    </row>
    <row r="167" spans="1:11" ht="12.75">
      <c r="A167" s="225"/>
      <c r="B167" s="225"/>
      <c r="C167" s="225"/>
      <c r="D167" s="225"/>
      <c r="E167" s="225"/>
      <c r="F167" s="225"/>
      <c r="G167" s="225"/>
      <c r="H167" s="225"/>
      <c r="I167" s="358"/>
      <c r="J167" s="519"/>
      <c r="K167" s="225"/>
    </row>
    <row r="168" spans="1:11" ht="12.75">
      <c r="A168" s="225"/>
      <c r="B168" s="225"/>
      <c r="C168" s="225"/>
      <c r="D168" s="225"/>
      <c r="E168" s="225"/>
      <c r="F168" s="225"/>
      <c r="G168" s="225"/>
      <c r="H168" s="225"/>
      <c r="I168" s="358"/>
      <c r="J168" s="519"/>
      <c r="K168" s="225"/>
    </row>
    <row r="169" spans="1:11" ht="12.75">
      <c r="A169" s="225"/>
      <c r="B169" s="225"/>
      <c r="C169" s="225"/>
      <c r="D169" s="225"/>
      <c r="E169" s="225"/>
      <c r="F169" s="225"/>
      <c r="G169" s="225"/>
      <c r="H169" s="225"/>
      <c r="I169" s="358"/>
      <c r="J169" s="519"/>
      <c r="K169" s="225"/>
    </row>
    <row r="170" spans="1:11" ht="12.75">
      <c r="A170" s="225"/>
      <c r="B170" s="225"/>
      <c r="C170" s="225"/>
      <c r="D170" s="225"/>
      <c r="E170" s="225"/>
      <c r="F170" s="225"/>
      <c r="G170" s="225"/>
      <c r="H170" s="225"/>
      <c r="I170" s="358"/>
      <c r="J170" s="519"/>
      <c r="K170" s="225"/>
    </row>
    <row r="171" spans="1:11" ht="12.75">
      <c r="A171" s="225"/>
      <c r="B171" s="225"/>
      <c r="C171" s="225"/>
      <c r="D171" s="225"/>
      <c r="E171" s="225"/>
      <c r="F171" s="225"/>
      <c r="G171" s="225"/>
      <c r="H171" s="225"/>
      <c r="I171" s="358"/>
      <c r="J171" s="519"/>
      <c r="K171" s="225"/>
    </row>
    <row r="172" spans="1:11" ht="12.75">
      <c r="A172" s="225"/>
      <c r="B172" s="225"/>
      <c r="C172" s="225"/>
      <c r="D172" s="225"/>
      <c r="E172" s="225"/>
      <c r="F172" s="225"/>
      <c r="G172" s="225"/>
      <c r="H172" s="225"/>
      <c r="I172" s="358"/>
      <c r="J172" s="519"/>
      <c r="K172" s="225"/>
    </row>
    <row r="173" spans="1:11" ht="12.75">
      <c r="A173" s="225"/>
      <c r="B173" s="225"/>
      <c r="C173" s="225"/>
      <c r="D173" s="225"/>
      <c r="E173" s="225"/>
      <c r="F173" s="225"/>
      <c r="G173" s="225"/>
      <c r="H173" s="225"/>
      <c r="I173" s="358"/>
      <c r="J173" s="519"/>
      <c r="K173" s="225"/>
    </row>
    <row r="174" spans="1:11" ht="12.75">
      <c r="A174" s="225"/>
      <c r="B174" s="225"/>
      <c r="C174" s="225"/>
      <c r="D174" s="225"/>
      <c r="E174" s="225"/>
      <c r="F174" s="225"/>
      <c r="G174" s="225"/>
      <c r="H174" s="225"/>
      <c r="I174" s="358"/>
      <c r="J174" s="519"/>
      <c r="K174" s="225"/>
    </row>
    <row r="175" spans="1:11" ht="12.75">
      <c r="A175" s="225"/>
      <c r="B175" s="225"/>
      <c r="C175" s="225"/>
      <c r="D175" s="225"/>
      <c r="E175" s="225"/>
      <c r="F175" s="225"/>
      <c r="G175" s="225"/>
      <c r="H175" s="225"/>
      <c r="I175" s="358"/>
      <c r="J175" s="519"/>
      <c r="K175" s="225"/>
    </row>
    <row r="176" spans="1:11" ht="12.75">
      <c r="A176" s="225"/>
      <c r="B176" s="225"/>
      <c r="C176" s="225"/>
      <c r="D176" s="225"/>
      <c r="E176" s="225"/>
      <c r="F176" s="225"/>
      <c r="G176" s="225"/>
      <c r="H176" s="225"/>
      <c r="I176" s="358"/>
      <c r="J176" s="519"/>
      <c r="K176" s="225"/>
    </row>
    <row r="177" spans="1:11" ht="12.75">
      <c r="A177" s="225"/>
      <c r="B177" s="225"/>
      <c r="C177" s="225"/>
      <c r="D177" s="225"/>
      <c r="E177" s="225"/>
      <c r="F177" s="225"/>
      <c r="G177" s="225"/>
      <c r="H177" s="225"/>
      <c r="I177" s="358"/>
      <c r="J177" s="519"/>
      <c r="K177" s="225"/>
    </row>
    <row r="178" spans="1:11" ht="12.75">
      <c r="A178" s="225"/>
      <c r="B178" s="225"/>
      <c r="C178" s="225"/>
      <c r="D178" s="225"/>
      <c r="E178" s="225"/>
      <c r="F178" s="225"/>
      <c r="G178" s="225"/>
      <c r="H178" s="225"/>
      <c r="I178" s="358"/>
      <c r="J178" s="519"/>
      <c r="K178" s="225"/>
    </row>
    <row r="179" spans="1:11" ht="12.75">
      <c r="A179" s="225"/>
      <c r="B179" s="225"/>
      <c r="C179" s="225"/>
      <c r="D179" s="225"/>
      <c r="E179" s="225"/>
      <c r="F179" s="225"/>
      <c r="G179" s="225"/>
      <c r="H179" s="225"/>
      <c r="I179" s="358"/>
      <c r="J179" s="519"/>
      <c r="K179" s="225"/>
    </row>
    <row r="180" spans="1:11" ht="12.75">
      <c r="A180" s="225"/>
      <c r="B180" s="225"/>
      <c r="C180" s="225"/>
      <c r="D180" s="225"/>
      <c r="E180" s="225"/>
      <c r="F180" s="225"/>
      <c r="G180" s="225"/>
      <c r="H180" s="225"/>
      <c r="I180" s="358"/>
      <c r="J180" s="519"/>
      <c r="K180" s="225"/>
    </row>
    <row r="181" spans="1:11" ht="12.75">
      <c r="A181" s="225"/>
      <c r="B181" s="225"/>
      <c r="C181" s="225"/>
      <c r="D181" s="225"/>
      <c r="E181" s="225"/>
      <c r="F181" s="225"/>
      <c r="G181" s="225"/>
      <c r="H181" s="225"/>
      <c r="I181" s="358"/>
      <c r="J181" s="519"/>
      <c r="K181" s="225"/>
    </row>
    <row r="182" spans="1:11" ht="12.75">
      <c r="A182" s="225"/>
      <c r="B182" s="225"/>
      <c r="C182" s="225"/>
      <c r="D182" s="225"/>
      <c r="E182" s="225"/>
      <c r="F182" s="225"/>
      <c r="G182" s="225"/>
      <c r="H182" s="225"/>
      <c r="I182" s="358"/>
      <c r="J182" s="519"/>
      <c r="K182" s="225"/>
    </row>
    <row r="183" spans="1:11" ht="12.75">
      <c r="A183" s="225"/>
      <c r="B183" s="225"/>
      <c r="C183" s="225"/>
      <c r="D183" s="225"/>
      <c r="E183" s="225"/>
      <c r="F183" s="225"/>
      <c r="G183" s="225"/>
      <c r="H183" s="225"/>
      <c r="I183" s="358"/>
      <c r="J183" s="519"/>
      <c r="K183" s="225"/>
    </row>
    <row r="184" spans="1:11" ht="12.75">
      <c r="A184" s="225"/>
      <c r="B184" s="225"/>
      <c r="C184" s="225"/>
      <c r="D184" s="225"/>
      <c r="E184" s="225"/>
      <c r="F184" s="225"/>
      <c r="G184" s="225"/>
      <c r="H184" s="225"/>
      <c r="I184" s="358"/>
      <c r="J184" s="519"/>
      <c r="K184" s="225"/>
    </row>
    <row r="185" spans="1:11" ht="12.75">
      <c r="A185" s="225"/>
      <c r="B185" s="225"/>
      <c r="C185" s="225"/>
      <c r="D185" s="225"/>
      <c r="E185" s="225"/>
      <c r="F185" s="225"/>
      <c r="G185" s="225"/>
      <c r="H185" s="225"/>
      <c r="I185" s="358"/>
      <c r="J185" s="519"/>
      <c r="K185" s="225"/>
    </row>
    <row r="186" spans="1:11" ht="12.75">
      <c r="A186" s="225"/>
      <c r="B186" s="225"/>
      <c r="C186" s="225"/>
      <c r="D186" s="225"/>
      <c r="E186" s="225"/>
      <c r="F186" s="225"/>
      <c r="G186" s="225"/>
      <c r="H186" s="225"/>
      <c r="I186" s="358"/>
      <c r="J186" s="519"/>
      <c r="K186" s="225"/>
    </row>
    <row r="187" spans="1:11" ht="12.75">
      <c r="A187" s="225"/>
      <c r="B187" s="225"/>
      <c r="C187" s="225"/>
      <c r="D187" s="225"/>
      <c r="E187" s="225"/>
      <c r="F187" s="225"/>
      <c r="G187" s="225"/>
      <c r="H187" s="225"/>
      <c r="I187" s="358"/>
      <c r="J187" s="519"/>
      <c r="K187" s="225"/>
    </row>
    <row r="188" spans="1:11" ht="12.75">
      <c r="A188" s="225"/>
      <c r="B188" s="225"/>
      <c r="C188" s="225"/>
      <c r="D188" s="225"/>
      <c r="E188" s="225"/>
      <c r="F188" s="225"/>
      <c r="G188" s="225"/>
      <c r="H188" s="225"/>
      <c r="I188" s="358"/>
      <c r="J188" s="519"/>
      <c r="K188" s="225"/>
    </row>
    <row r="189" spans="1:11" ht="12.75">
      <c r="A189" s="225"/>
      <c r="B189" s="225"/>
      <c r="C189" s="225"/>
      <c r="D189" s="225"/>
      <c r="E189" s="225"/>
      <c r="F189" s="225"/>
      <c r="G189" s="225"/>
      <c r="H189" s="225"/>
      <c r="I189" s="358"/>
      <c r="J189" s="519"/>
      <c r="K189" s="225"/>
    </row>
  </sheetData>
  <sheetProtection/>
  <mergeCells count="59">
    <mergeCell ref="B11:F11"/>
    <mergeCell ref="A6:K6"/>
    <mergeCell ref="B7:F7"/>
    <mergeCell ref="B8:F8"/>
    <mergeCell ref="B9:F9"/>
    <mergeCell ref="B10:F10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66:F66"/>
    <mergeCell ref="B24:F24"/>
    <mergeCell ref="A56:K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78:F78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91:F91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2:F92"/>
    <mergeCell ref="B93:F93"/>
    <mergeCell ref="B94:F94"/>
    <mergeCell ref="B95:F95"/>
    <mergeCell ref="B96:F96"/>
  </mergeCells>
  <printOptions/>
  <pageMargins left="0.33" right="0.17" top="0.5" bottom="0.35" header="0.24" footer="0.24"/>
  <pageSetup horizontalDpi="300" verticalDpi="300" orientation="portrait" scale="84" r:id="rId1"/>
  <headerFooter alignWithMargins="0">
    <oddFooter>&amp;CPage &amp;P</oddFooter>
  </headerFooter>
  <rowBreaks count="1" manualBreakCount="1">
    <brk id="5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91" zoomScaleSheetLayoutView="91" zoomScalePageLayoutView="0" workbookViewId="0" topLeftCell="H28">
      <selection activeCell="M61" sqref="M61"/>
    </sheetView>
  </sheetViews>
  <sheetFormatPr defaultColWidth="9.140625" defaultRowHeight="15"/>
  <cols>
    <col min="1" max="1" width="0" style="228" hidden="1" customWidth="1"/>
    <col min="2" max="2" width="32.57421875" style="228" hidden="1" customWidth="1"/>
    <col min="3" max="3" width="17.00390625" style="228" hidden="1" customWidth="1"/>
    <col min="4" max="7" width="0" style="228" hidden="1" customWidth="1"/>
    <col min="8" max="8" width="3.7109375" style="228" customWidth="1"/>
    <col min="9" max="9" width="10.8515625" style="228" customWidth="1"/>
    <col min="10" max="10" width="33.8515625" style="228" customWidth="1"/>
    <col min="11" max="11" width="23.8515625" style="383" customWidth="1"/>
    <col min="12" max="16384" width="9.140625" style="228" customWidth="1"/>
  </cols>
  <sheetData>
    <row r="1" spans="1:9" ht="15">
      <c r="A1" s="230" t="s">
        <v>196</v>
      </c>
      <c r="B1" s="230" t="s">
        <v>324</v>
      </c>
      <c r="C1" s="230" t="s">
        <v>325</v>
      </c>
      <c r="I1" s="226" t="s">
        <v>519</v>
      </c>
    </row>
    <row r="2" spans="2:9" ht="12.75">
      <c r="B2" s="230" t="s">
        <v>326</v>
      </c>
      <c r="C2" s="230" t="s">
        <v>326</v>
      </c>
      <c r="I2" s="229" t="s">
        <v>520</v>
      </c>
    </row>
    <row r="3" spans="2:11" ht="12.75">
      <c r="B3" s="230"/>
      <c r="C3" s="230"/>
      <c r="I3" s="229"/>
      <c r="K3" s="391" t="s">
        <v>327</v>
      </c>
    </row>
    <row r="4" spans="2:11" ht="12.75">
      <c r="B4" s="225" t="s">
        <v>328</v>
      </c>
      <c r="C4" s="225" t="s">
        <v>328</v>
      </c>
      <c r="H4" s="314"/>
      <c r="I4" s="314"/>
      <c r="J4" s="257" t="s">
        <v>197</v>
      </c>
      <c r="K4" s="392" t="s">
        <v>329</v>
      </c>
    </row>
    <row r="5" spans="2:11" ht="12.75">
      <c r="B5" s="225" t="s">
        <v>330</v>
      </c>
      <c r="C5" s="225" t="s">
        <v>330</v>
      </c>
      <c r="H5" s="314">
        <v>1</v>
      </c>
      <c r="I5" s="257" t="s">
        <v>326</v>
      </c>
      <c r="J5" s="320" t="s">
        <v>328</v>
      </c>
      <c r="K5" s="393"/>
    </row>
    <row r="6" spans="2:11" ht="12.75">
      <c r="B6" s="225" t="s">
        <v>331</v>
      </c>
      <c r="C6" s="225" t="s">
        <v>331</v>
      </c>
      <c r="H6" s="314">
        <v>2</v>
      </c>
      <c r="I6" s="257" t="s">
        <v>326</v>
      </c>
      <c r="J6" s="320" t="s">
        <v>332</v>
      </c>
      <c r="K6" s="394"/>
    </row>
    <row r="7" spans="2:11" ht="12.75">
      <c r="B7" s="225" t="s">
        <v>333</v>
      </c>
      <c r="C7" s="225" t="s">
        <v>333</v>
      </c>
      <c r="H7" s="314">
        <v>3</v>
      </c>
      <c r="I7" s="257" t="s">
        <v>326</v>
      </c>
      <c r="J7" s="320" t="s">
        <v>334</v>
      </c>
      <c r="K7" s="394"/>
    </row>
    <row r="8" spans="2:11" ht="12.75">
      <c r="B8" s="225" t="s">
        <v>335</v>
      </c>
      <c r="C8" s="225" t="s">
        <v>335</v>
      </c>
      <c r="H8" s="314">
        <v>4</v>
      </c>
      <c r="I8" s="257" t="s">
        <v>326</v>
      </c>
      <c r="J8" s="320" t="s">
        <v>333</v>
      </c>
      <c r="K8" s="394"/>
    </row>
    <row r="9" spans="2:11" ht="12.75">
      <c r="B9" s="225" t="s">
        <v>336</v>
      </c>
      <c r="C9" s="225" t="s">
        <v>336</v>
      </c>
      <c r="H9" s="314">
        <v>5</v>
      </c>
      <c r="I9" s="257" t="s">
        <v>326</v>
      </c>
      <c r="J9" s="320" t="s">
        <v>337</v>
      </c>
      <c r="K9" s="394">
        <f>'P &amp; L 12'!F8</f>
        <v>0</v>
      </c>
    </row>
    <row r="10" spans="2:11" ht="12.75">
      <c r="B10" s="225" t="s">
        <v>338</v>
      </c>
      <c r="C10" s="225" t="s">
        <v>338</v>
      </c>
      <c r="H10" s="314">
        <v>6</v>
      </c>
      <c r="I10" s="257" t="s">
        <v>326</v>
      </c>
      <c r="J10" s="320" t="s">
        <v>336</v>
      </c>
      <c r="K10" s="394"/>
    </row>
    <row r="11" spans="2:11" ht="12.75">
      <c r="B11" s="225" t="s">
        <v>339</v>
      </c>
      <c r="C11" s="225" t="s">
        <v>339</v>
      </c>
      <c r="H11" s="314">
        <v>7</v>
      </c>
      <c r="I11" s="257" t="s">
        <v>326</v>
      </c>
      <c r="J11" s="320" t="s">
        <v>340</v>
      </c>
      <c r="K11" s="394"/>
    </row>
    <row r="12" spans="2:11" ht="12.75">
      <c r="B12" s="230" t="s">
        <v>341</v>
      </c>
      <c r="C12" s="230" t="s">
        <v>341</v>
      </c>
      <c r="H12" s="314">
        <v>8</v>
      </c>
      <c r="I12" s="257" t="s">
        <v>326</v>
      </c>
      <c r="J12" s="320" t="s">
        <v>339</v>
      </c>
      <c r="K12" s="394"/>
    </row>
    <row r="13" spans="2:11" ht="12.75">
      <c r="B13" s="230"/>
      <c r="C13" s="230"/>
      <c r="H13" s="257" t="s">
        <v>5</v>
      </c>
      <c r="I13" s="257"/>
      <c r="J13" s="257" t="s">
        <v>342</v>
      </c>
      <c r="K13" s="392"/>
    </row>
    <row r="14" spans="2:11" ht="12.75">
      <c r="B14" s="225" t="s">
        <v>343</v>
      </c>
      <c r="C14" s="225" t="s">
        <v>343</v>
      </c>
      <c r="H14" s="314">
        <v>9</v>
      </c>
      <c r="I14" s="257" t="s">
        <v>341</v>
      </c>
      <c r="J14" s="320" t="s">
        <v>344</v>
      </c>
      <c r="K14" s="394"/>
    </row>
    <row r="15" spans="2:11" ht="12.75">
      <c r="B15" s="225" t="s">
        <v>345</v>
      </c>
      <c r="C15" s="225" t="s">
        <v>345</v>
      </c>
      <c r="H15" s="314">
        <v>10</v>
      </c>
      <c r="I15" s="257" t="s">
        <v>341</v>
      </c>
      <c r="J15" s="320" t="s">
        <v>345</v>
      </c>
      <c r="K15" s="393"/>
    </row>
    <row r="16" spans="2:11" ht="12.75">
      <c r="B16" s="225" t="s">
        <v>346</v>
      </c>
      <c r="C16" s="225" t="s">
        <v>346</v>
      </c>
      <c r="H16" s="314">
        <v>11</v>
      </c>
      <c r="I16" s="257" t="s">
        <v>341</v>
      </c>
      <c r="J16" s="320" t="s">
        <v>346</v>
      </c>
      <c r="K16" s="394"/>
    </row>
    <row r="17" spans="2:11" ht="12.75">
      <c r="B17" s="225"/>
      <c r="C17" s="225"/>
      <c r="H17" s="257" t="s">
        <v>19</v>
      </c>
      <c r="I17" s="257"/>
      <c r="J17" s="257" t="s">
        <v>347</v>
      </c>
      <c r="K17" s="392"/>
    </row>
    <row r="18" spans="2:11" ht="12.75">
      <c r="B18" s="230" t="s">
        <v>348</v>
      </c>
      <c r="C18" s="230" t="s">
        <v>348</v>
      </c>
      <c r="H18" s="314">
        <v>12</v>
      </c>
      <c r="I18" s="257" t="s">
        <v>348</v>
      </c>
      <c r="J18" s="320" t="s">
        <v>349</v>
      </c>
      <c r="K18" s="394"/>
    </row>
    <row r="19" spans="2:11" ht="12.75">
      <c r="B19" s="225" t="s">
        <v>338</v>
      </c>
      <c r="C19" s="225" t="s">
        <v>338</v>
      </c>
      <c r="H19" s="314">
        <v>13</v>
      </c>
      <c r="I19" s="257" t="s">
        <v>348</v>
      </c>
      <c r="J19" s="320" t="s">
        <v>350</v>
      </c>
      <c r="K19" s="394"/>
    </row>
    <row r="20" spans="2:11" ht="12.75">
      <c r="B20" s="225" t="s">
        <v>351</v>
      </c>
      <c r="C20" s="225" t="s">
        <v>351</v>
      </c>
      <c r="H20" s="314">
        <v>14</v>
      </c>
      <c r="I20" s="257" t="s">
        <v>348</v>
      </c>
      <c r="J20" s="320" t="s">
        <v>352</v>
      </c>
      <c r="K20" s="394"/>
    </row>
    <row r="21" spans="2:11" ht="12.75">
      <c r="B21" s="225" t="s">
        <v>352</v>
      </c>
      <c r="C21" s="225" t="s">
        <v>352</v>
      </c>
      <c r="H21" s="314">
        <v>15</v>
      </c>
      <c r="I21" s="257" t="s">
        <v>348</v>
      </c>
      <c r="J21" s="320" t="s">
        <v>353</v>
      </c>
      <c r="K21" s="394"/>
    </row>
    <row r="22" spans="2:11" ht="12.75">
      <c r="B22" s="225" t="s">
        <v>353</v>
      </c>
      <c r="C22" s="225" t="s">
        <v>353</v>
      </c>
      <c r="H22" s="314">
        <v>16</v>
      </c>
      <c r="I22" s="257" t="s">
        <v>348</v>
      </c>
      <c r="J22" s="320" t="s">
        <v>354</v>
      </c>
      <c r="K22" s="394"/>
    </row>
    <row r="23" spans="2:11" ht="12.75">
      <c r="B23" s="225" t="s">
        <v>355</v>
      </c>
      <c r="C23" s="225" t="s">
        <v>355</v>
      </c>
      <c r="H23" s="314">
        <v>17</v>
      </c>
      <c r="I23" s="257" t="s">
        <v>348</v>
      </c>
      <c r="J23" s="320" t="s">
        <v>356</v>
      </c>
      <c r="K23" s="394"/>
    </row>
    <row r="24" spans="2:11" ht="12.75">
      <c r="B24" s="225" t="s">
        <v>356</v>
      </c>
      <c r="C24" s="225" t="s">
        <v>356</v>
      </c>
      <c r="H24" s="314">
        <v>18</v>
      </c>
      <c r="I24" s="257" t="s">
        <v>348</v>
      </c>
      <c r="J24" s="320" t="s">
        <v>357</v>
      </c>
      <c r="K24" s="394"/>
    </row>
    <row r="25" spans="2:11" ht="12.75">
      <c r="B25" s="225" t="s">
        <v>358</v>
      </c>
      <c r="C25" s="225" t="s">
        <v>358</v>
      </c>
      <c r="H25" s="314">
        <v>19</v>
      </c>
      <c r="I25" s="257" t="s">
        <v>348</v>
      </c>
      <c r="J25" s="320" t="s">
        <v>359</v>
      </c>
      <c r="K25" s="394"/>
    </row>
    <row r="26" spans="2:11" ht="12.75">
      <c r="B26" s="225"/>
      <c r="C26" s="225"/>
      <c r="H26" s="257" t="s">
        <v>44</v>
      </c>
      <c r="I26" s="257"/>
      <c r="J26" s="257" t="s">
        <v>360</v>
      </c>
      <c r="K26" s="394"/>
    </row>
    <row r="27" spans="2:11" ht="12.75">
      <c r="B27" s="225" t="s">
        <v>359</v>
      </c>
      <c r="C27" s="225" t="s">
        <v>359</v>
      </c>
      <c r="H27" s="314">
        <v>20</v>
      </c>
      <c r="I27" s="257" t="s">
        <v>361</v>
      </c>
      <c r="J27" s="320" t="s">
        <v>362</v>
      </c>
      <c r="K27" s="394"/>
    </row>
    <row r="28" spans="2:11" ht="12.75">
      <c r="B28" s="230" t="s">
        <v>361</v>
      </c>
      <c r="C28" s="230" t="s">
        <v>361</v>
      </c>
      <c r="H28" s="314">
        <v>21</v>
      </c>
      <c r="I28" s="257" t="s">
        <v>361</v>
      </c>
      <c r="J28" s="320" t="s">
        <v>363</v>
      </c>
      <c r="K28" s="393"/>
    </row>
    <row r="29" spans="2:11" ht="12.75">
      <c r="B29" s="225" t="s">
        <v>364</v>
      </c>
      <c r="C29" s="225" t="s">
        <v>364</v>
      </c>
      <c r="H29" s="314">
        <v>22</v>
      </c>
      <c r="I29" s="257" t="s">
        <v>361</v>
      </c>
      <c r="J29" s="320" t="s">
        <v>365</v>
      </c>
      <c r="K29" s="393"/>
    </row>
    <row r="30" spans="2:11" ht="12.75">
      <c r="B30" s="225" t="s">
        <v>363</v>
      </c>
      <c r="C30" s="225" t="s">
        <v>363</v>
      </c>
      <c r="H30" s="314">
        <v>23</v>
      </c>
      <c r="I30" s="257" t="s">
        <v>361</v>
      </c>
      <c r="J30" s="320" t="s">
        <v>366</v>
      </c>
      <c r="K30" s="394"/>
    </row>
    <row r="31" spans="2:11" ht="12.75">
      <c r="B31" s="225"/>
      <c r="C31" s="225"/>
      <c r="H31" s="257" t="s">
        <v>367</v>
      </c>
      <c r="I31" s="257"/>
      <c r="J31" s="257" t="s">
        <v>368</v>
      </c>
      <c r="K31" s="394"/>
    </row>
    <row r="32" spans="2:11" ht="12.75">
      <c r="B32" s="225" t="s">
        <v>365</v>
      </c>
      <c r="C32" s="225" t="s">
        <v>365</v>
      </c>
      <c r="H32" s="314">
        <v>24</v>
      </c>
      <c r="I32" s="257" t="s">
        <v>369</v>
      </c>
      <c r="J32" s="320" t="s">
        <v>370</v>
      </c>
      <c r="K32" s="394"/>
    </row>
    <row r="33" spans="2:11" ht="12.75">
      <c r="B33" s="225" t="s">
        <v>366</v>
      </c>
      <c r="C33" s="225" t="s">
        <v>366</v>
      </c>
      <c r="H33" s="314">
        <v>25</v>
      </c>
      <c r="I33" s="257" t="s">
        <v>369</v>
      </c>
      <c r="J33" s="320" t="s">
        <v>371</v>
      </c>
      <c r="K33" s="394"/>
    </row>
    <row r="34" spans="8:11" ht="12.75">
      <c r="H34" s="314">
        <v>26</v>
      </c>
      <c r="I34" s="257" t="s">
        <v>369</v>
      </c>
      <c r="J34" s="320" t="s">
        <v>372</v>
      </c>
      <c r="K34" s="394"/>
    </row>
    <row r="35" spans="2:11" ht="12.75">
      <c r="B35" s="230" t="s">
        <v>369</v>
      </c>
      <c r="C35" s="230" t="s">
        <v>369</v>
      </c>
      <c r="H35" s="314">
        <v>27</v>
      </c>
      <c r="I35" s="257" t="s">
        <v>369</v>
      </c>
      <c r="J35" s="320" t="s">
        <v>373</v>
      </c>
      <c r="K35" s="394"/>
    </row>
    <row r="36" spans="2:11" ht="12.75">
      <c r="B36" s="225" t="s">
        <v>370</v>
      </c>
      <c r="C36" s="225" t="s">
        <v>370</v>
      </c>
      <c r="H36" s="314">
        <v>28</v>
      </c>
      <c r="I36" s="257" t="s">
        <v>369</v>
      </c>
      <c r="J36" s="320" t="s">
        <v>374</v>
      </c>
      <c r="K36" s="393"/>
    </row>
    <row r="37" spans="2:11" ht="12.75">
      <c r="B37" s="225" t="s">
        <v>371</v>
      </c>
      <c r="C37" s="225" t="s">
        <v>371</v>
      </c>
      <c r="H37" s="314">
        <v>29</v>
      </c>
      <c r="I37" s="257" t="s">
        <v>369</v>
      </c>
      <c r="J37" s="321" t="s">
        <v>375</v>
      </c>
      <c r="K37" s="394"/>
    </row>
    <row r="38" spans="2:11" ht="12.75">
      <c r="B38" s="225" t="s">
        <v>372</v>
      </c>
      <c r="C38" s="225" t="s">
        <v>372</v>
      </c>
      <c r="H38" s="314">
        <v>30</v>
      </c>
      <c r="I38" s="257" t="s">
        <v>369</v>
      </c>
      <c r="J38" s="320" t="s">
        <v>376</v>
      </c>
      <c r="K38" s="394"/>
    </row>
    <row r="39" spans="2:11" ht="12.75">
      <c r="B39" s="225" t="s">
        <v>373</v>
      </c>
      <c r="C39" s="225" t="s">
        <v>373</v>
      </c>
      <c r="H39" s="314">
        <v>31</v>
      </c>
      <c r="I39" s="257" t="s">
        <v>369</v>
      </c>
      <c r="J39" s="320" t="s">
        <v>377</v>
      </c>
      <c r="K39" s="394"/>
    </row>
    <row r="40" spans="2:11" ht="12.75">
      <c r="B40" s="225"/>
      <c r="C40" s="225"/>
      <c r="H40" s="314">
        <v>32</v>
      </c>
      <c r="I40" s="257" t="s">
        <v>369</v>
      </c>
      <c r="J40" s="320" t="s">
        <v>378</v>
      </c>
      <c r="K40" s="394"/>
    </row>
    <row r="41" spans="2:11" ht="12.75">
      <c r="B41" s="225" t="s">
        <v>374</v>
      </c>
      <c r="C41" s="225" t="s">
        <v>374</v>
      </c>
      <c r="H41" s="314">
        <v>33</v>
      </c>
      <c r="I41" s="257" t="s">
        <v>369</v>
      </c>
      <c r="J41" s="320" t="s">
        <v>379</v>
      </c>
      <c r="K41" s="394"/>
    </row>
    <row r="42" spans="2:11" ht="12.75">
      <c r="B42" s="225" t="s">
        <v>375</v>
      </c>
      <c r="C42" s="225" t="s">
        <v>375</v>
      </c>
      <c r="H42" s="322">
        <v>34</v>
      </c>
      <c r="I42" s="257" t="s">
        <v>369</v>
      </c>
      <c r="J42" s="320" t="s">
        <v>380</v>
      </c>
      <c r="K42" s="394">
        <f>'P &amp; L 12'!F9</f>
        <v>0</v>
      </c>
    </row>
    <row r="43" spans="2:11" ht="12.75">
      <c r="B43" s="225" t="s">
        <v>376</v>
      </c>
      <c r="C43" s="225" t="s">
        <v>376</v>
      </c>
      <c r="H43" s="257" t="s">
        <v>381</v>
      </c>
      <c r="I43" s="314"/>
      <c r="J43" s="257" t="s">
        <v>382</v>
      </c>
      <c r="K43" s="392"/>
    </row>
    <row r="44" spans="2:11" ht="12.75">
      <c r="B44" s="225" t="s">
        <v>377</v>
      </c>
      <c r="C44" s="225" t="s">
        <v>377</v>
      </c>
      <c r="H44" s="314"/>
      <c r="I44" s="314"/>
      <c r="J44" s="257" t="s">
        <v>383</v>
      </c>
      <c r="K44" s="392"/>
    </row>
    <row r="46" spans="9:11" ht="12.75">
      <c r="I46" s="323" t="s">
        <v>384</v>
      </c>
      <c r="J46" s="311"/>
      <c r="K46" s="392" t="s">
        <v>385</v>
      </c>
    </row>
    <row r="47" spans="9:11" ht="12.75">
      <c r="I47" s="324"/>
      <c r="J47" s="325"/>
      <c r="K47" s="395"/>
    </row>
    <row r="48" spans="9:11" ht="12.75">
      <c r="I48" s="326" t="s">
        <v>386</v>
      </c>
      <c r="J48" s="326"/>
      <c r="K48" s="394"/>
    </row>
    <row r="49" spans="9:11" ht="12.75">
      <c r="I49" s="314" t="s">
        <v>387</v>
      </c>
      <c r="J49" s="314"/>
      <c r="K49" s="394"/>
    </row>
    <row r="50" spans="9:11" ht="12.75">
      <c r="I50" s="314" t="s">
        <v>388</v>
      </c>
      <c r="J50" s="314"/>
      <c r="K50" s="394"/>
    </row>
    <row r="51" spans="9:11" ht="12.75">
      <c r="I51" s="314" t="s">
        <v>389</v>
      </c>
      <c r="J51" s="314"/>
      <c r="K51" s="394"/>
    </row>
    <row r="52" spans="9:11" ht="12.75">
      <c r="I52" s="327" t="s">
        <v>390</v>
      </c>
      <c r="J52" s="311"/>
      <c r="K52" s="394">
        <v>1</v>
      </c>
    </row>
    <row r="53" spans="9:11" ht="12.75">
      <c r="I53" s="328"/>
      <c r="J53" s="329" t="s">
        <v>391</v>
      </c>
      <c r="K53" s="396"/>
    </row>
    <row r="54" ht="12.75">
      <c r="K54" s="391" t="s">
        <v>252</v>
      </c>
    </row>
    <row r="55" ht="12.75">
      <c r="K55" s="383" t="s">
        <v>523</v>
      </c>
    </row>
    <row r="56" ht="12.75">
      <c r="I56" s="230" t="s">
        <v>392</v>
      </c>
    </row>
    <row r="58" ht="12.75">
      <c r="I58" s="230"/>
    </row>
    <row r="59" spans="8:15" ht="12.75">
      <c r="H59" s="230"/>
      <c r="I59" s="230"/>
      <c r="J59" s="230"/>
      <c r="K59" s="391"/>
      <c r="L59" s="230"/>
      <c r="M59" s="230"/>
      <c r="N59" s="230"/>
      <c r="O59" s="230"/>
    </row>
    <row r="60" spans="8:15" ht="12.75">
      <c r="H60" s="230"/>
      <c r="I60" s="230"/>
      <c r="J60" s="230"/>
      <c r="K60" s="391"/>
      <c r="L60" s="230"/>
      <c r="M60" s="230"/>
      <c r="N60" s="230"/>
      <c r="O60" s="230"/>
    </row>
    <row r="61" spans="9:15" ht="12.75">
      <c r="I61" s="230"/>
      <c r="J61" s="230"/>
      <c r="K61" s="391"/>
      <c r="L61" s="230"/>
      <c r="M61" s="230"/>
      <c r="N61" s="230"/>
      <c r="O61" s="230"/>
    </row>
    <row r="62" spans="9:15" ht="12.75">
      <c r="I62" s="230"/>
      <c r="J62" s="230"/>
      <c r="K62" s="391"/>
      <c r="L62" s="230"/>
      <c r="M62" s="230"/>
      <c r="N62" s="230"/>
      <c r="O62" s="230"/>
    </row>
    <row r="63" spans="8:9" ht="12.75">
      <c r="H63" s="230"/>
      <c r="I63" s="230"/>
    </row>
  </sheetData>
  <sheetProtection/>
  <printOptions/>
  <pageMargins left="0.75" right="0.75" top="0.25" bottom="0.53" header="0.17" footer="0.5"/>
  <pageSetup horizontalDpi="300" verticalDpi="300" orientation="portrait" r:id="rId1"/>
  <rowBreaks count="1" manualBreakCount="1">
    <brk id="57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:N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32"/>
  <sheetViews>
    <sheetView showOutlineSymbols="0" zoomScalePageLayoutView="0" workbookViewId="0" topLeftCell="A1">
      <selection activeCell="B37" sqref="B37"/>
    </sheetView>
  </sheetViews>
  <sheetFormatPr defaultColWidth="6.8515625" defaultRowHeight="15"/>
  <cols>
    <col min="1" max="1" width="8.57421875" style="397" bestFit="1" customWidth="1"/>
    <col min="2" max="2" width="6.00390625" style="397" customWidth="1"/>
    <col min="3" max="3" width="36.421875" style="397" bestFit="1" customWidth="1"/>
    <col min="4" max="4" width="12.7109375" style="397" bestFit="1" customWidth="1"/>
    <col min="5" max="5" width="16.00390625" style="397" customWidth="1"/>
    <col min="6" max="6" width="6.00390625" style="397" customWidth="1"/>
    <col min="7" max="8" width="12.7109375" style="397" bestFit="1" customWidth="1"/>
    <col min="9" max="9" width="6.00390625" style="397" customWidth="1"/>
    <col min="10" max="16384" width="6.8515625" style="397" customWidth="1"/>
  </cols>
  <sheetData>
    <row r="1" ht="20.25" customHeight="1"/>
    <row r="2" spans="1:9" ht="12" customHeight="1">
      <c r="A2" s="475" t="s">
        <v>178</v>
      </c>
      <c r="C2" s="475" t="s">
        <v>179</v>
      </c>
      <c r="D2" s="399" t="s">
        <v>180</v>
      </c>
      <c r="E2" s="399"/>
      <c r="F2" s="399"/>
      <c r="G2" s="399" t="s">
        <v>181</v>
      </c>
      <c r="H2" s="399"/>
      <c r="I2" s="399"/>
    </row>
    <row r="3" ht="9.75" customHeight="1"/>
    <row r="4" ht="22.5" customHeight="1">
      <c r="A4" s="398" t="s">
        <v>182</v>
      </c>
    </row>
    <row r="5" spans="1:9" ht="13.5" customHeight="1">
      <c r="A5" s="399" t="s">
        <v>399</v>
      </c>
      <c r="B5" s="399"/>
      <c r="C5" s="399" t="s">
        <v>400</v>
      </c>
      <c r="G5" s="400">
        <v>116700</v>
      </c>
      <c r="H5" s="400">
        <f aca="true" t="shared" si="0" ref="H5:H11">G5</f>
        <v>116700</v>
      </c>
      <c r="I5" s="400"/>
    </row>
    <row r="6" spans="1:9" ht="13.5" customHeight="1">
      <c r="A6" s="475"/>
      <c r="B6" s="475"/>
      <c r="C6" s="399" t="s">
        <v>486</v>
      </c>
      <c r="G6" s="400">
        <v>-333596.65</v>
      </c>
      <c r="H6" s="400">
        <f>G6</f>
        <v>-333596.65</v>
      </c>
      <c r="I6" s="400"/>
    </row>
    <row r="7" spans="1:9" ht="13.5" customHeight="1">
      <c r="A7" s="399" t="s">
        <v>183</v>
      </c>
      <c r="B7" s="399"/>
      <c r="C7" s="399" t="s">
        <v>184</v>
      </c>
      <c r="G7" s="400"/>
      <c r="H7" s="400">
        <f t="shared" si="0"/>
        <v>0</v>
      </c>
      <c r="I7" s="400"/>
    </row>
    <row r="8" spans="1:9" ht="13.5" customHeight="1">
      <c r="A8" s="399" t="s">
        <v>187</v>
      </c>
      <c r="B8" s="399"/>
      <c r="C8" s="399" t="s">
        <v>188</v>
      </c>
      <c r="G8" s="400">
        <v>898305</v>
      </c>
      <c r="H8" s="400">
        <f t="shared" si="0"/>
        <v>898305</v>
      </c>
      <c r="I8" s="400"/>
    </row>
    <row r="9" spans="1:9" ht="13.5" customHeight="1">
      <c r="A9" s="399" t="s">
        <v>401</v>
      </c>
      <c r="B9" s="399"/>
      <c r="C9" s="399" t="s">
        <v>402</v>
      </c>
      <c r="G9" s="400">
        <v>85523</v>
      </c>
      <c r="H9" s="400">
        <f t="shared" si="0"/>
        <v>85523</v>
      </c>
      <c r="I9" s="400"/>
    </row>
    <row r="10" spans="1:9" ht="13.5" customHeight="1">
      <c r="A10" s="399" t="s">
        <v>403</v>
      </c>
      <c r="B10" s="399"/>
      <c r="C10" s="399" t="s">
        <v>404</v>
      </c>
      <c r="G10" s="400">
        <v>53274</v>
      </c>
      <c r="H10" s="400">
        <f t="shared" si="0"/>
        <v>53274</v>
      </c>
      <c r="I10" s="400"/>
    </row>
    <row r="11" spans="1:9" ht="13.5" customHeight="1">
      <c r="A11" s="399" t="s">
        <v>405</v>
      </c>
      <c r="B11" s="399"/>
      <c r="C11" s="399" t="s">
        <v>406</v>
      </c>
      <c r="G11" s="400"/>
      <c r="H11" s="400">
        <f t="shared" si="0"/>
        <v>0</v>
      </c>
      <c r="I11" s="400"/>
    </row>
    <row r="12" spans="1:9" ht="13.5" customHeight="1">
      <c r="A12" s="475"/>
      <c r="B12" s="475"/>
      <c r="C12" s="399" t="s">
        <v>488</v>
      </c>
      <c r="G12" s="400">
        <v>6250</v>
      </c>
      <c r="H12" s="400">
        <f>G12</f>
        <v>6250</v>
      </c>
      <c r="I12" s="400"/>
    </row>
    <row r="13" spans="1:9" ht="13.5" customHeight="1">
      <c r="A13" s="399" t="s">
        <v>189</v>
      </c>
      <c r="B13" s="399"/>
      <c r="C13" s="399" t="s">
        <v>407</v>
      </c>
      <c r="G13" s="405">
        <v>46404760.19</v>
      </c>
      <c r="H13" s="405">
        <f>G13+G15</f>
        <v>46406460.19</v>
      </c>
      <c r="I13" s="400"/>
    </row>
    <row r="14" spans="1:9" ht="13.5" customHeight="1">
      <c r="A14" s="399" t="s">
        <v>408</v>
      </c>
      <c r="B14" s="399"/>
      <c r="C14" s="399" t="s">
        <v>498</v>
      </c>
      <c r="G14" s="405">
        <v>11208</v>
      </c>
      <c r="H14" s="405">
        <f>G14</f>
        <v>11208</v>
      </c>
      <c r="I14" s="400"/>
    </row>
    <row r="15" spans="1:9" ht="14.25" customHeight="1">
      <c r="A15" s="399" t="s">
        <v>409</v>
      </c>
      <c r="B15" s="399"/>
      <c r="C15" s="399" t="s">
        <v>487</v>
      </c>
      <c r="G15" s="402">
        <v>1700</v>
      </c>
      <c r="H15" s="402"/>
      <c r="I15" s="400"/>
    </row>
    <row r="16" spans="1:9" ht="14.25" customHeight="1">
      <c r="A16" s="475"/>
      <c r="B16" s="475"/>
      <c r="C16" s="399" t="s">
        <v>499</v>
      </c>
      <c r="G16" s="402">
        <v>6474.56</v>
      </c>
      <c r="H16" s="402">
        <f>G16</f>
        <v>6474.56</v>
      </c>
      <c r="I16" s="400"/>
    </row>
    <row r="17" spans="7:9" ht="12" customHeight="1">
      <c r="G17" s="401">
        <f>SUM(G5:G16)</f>
        <v>47250598.1</v>
      </c>
      <c r="H17" s="401">
        <f>SUM(H5:H16)</f>
        <v>47250598.1</v>
      </c>
      <c r="I17" s="401"/>
    </row>
    <row r="18" ht="15.75" customHeight="1">
      <c r="H18" s="406">
        <f>G17-H17</f>
        <v>0</v>
      </c>
    </row>
    <row r="19" ht="22.5" customHeight="1">
      <c r="A19" s="398" t="s">
        <v>190</v>
      </c>
    </row>
    <row r="20" spans="1:6" ht="13.5" customHeight="1">
      <c r="A20" s="399" t="s">
        <v>410</v>
      </c>
      <c r="B20" s="399"/>
      <c r="C20" s="399" t="s">
        <v>489</v>
      </c>
      <c r="D20" s="402">
        <v>80000</v>
      </c>
      <c r="E20" s="400">
        <f>D20+D21</f>
        <v>180000</v>
      </c>
      <c r="F20" s="400"/>
    </row>
    <row r="21" spans="1:6" ht="13.5" customHeight="1">
      <c r="A21" s="399" t="s">
        <v>411</v>
      </c>
      <c r="B21" s="399"/>
      <c r="C21" s="399" t="s">
        <v>490</v>
      </c>
      <c r="D21" s="403">
        <v>100000</v>
      </c>
      <c r="E21" s="400"/>
      <c r="F21" s="400"/>
    </row>
    <row r="22" spans="1:6" ht="13.5" customHeight="1">
      <c r="A22" s="399" t="s">
        <v>185</v>
      </c>
      <c r="B22" s="399"/>
      <c r="C22" s="399" t="s">
        <v>186</v>
      </c>
      <c r="D22" s="404"/>
      <c r="E22" s="404"/>
      <c r="F22" s="400"/>
    </row>
    <row r="23" spans="1:6" ht="13.5" customHeight="1">
      <c r="A23" s="399" t="s">
        <v>412</v>
      </c>
      <c r="B23" s="399"/>
      <c r="C23" s="399" t="s">
        <v>413</v>
      </c>
      <c r="D23" s="400">
        <v>33332.8</v>
      </c>
      <c r="E23" s="400">
        <f>D23</f>
        <v>33332.8</v>
      </c>
      <c r="F23" s="400"/>
    </row>
    <row r="24" spans="1:6" ht="13.5" customHeight="1">
      <c r="A24" s="399" t="s">
        <v>414</v>
      </c>
      <c r="B24" s="399"/>
      <c r="C24" s="399" t="s">
        <v>415</v>
      </c>
      <c r="D24" s="405">
        <v>8350700</v>
      </c>
      <c r="E24" s="405">
        <f>D24+D25</f>
        <v>41132119.989999995</v>
      </c>
      <c r="F24" s="400"/>
    </row>
    <row r="25" spans="1:6" ht="13.5" customHeight="1">
      <c r="A25" s="399" t="s">
        <v>416</v>
      </c>
      <c r="B25" s="399"/>
      <c r="C25" s="399" t="s">
        <v>491</v>
      </c>
      <c r="D25" s="404">
        <v>32781419.99</v>
      </c>
      <c r="E25" s="400"/>
      <c r="F25" s="400"/>
    </row>
    <row r="26" spans="1:6" ht="13.5" customHeight="1">
      <c r="A26" s="399" t="s">
        <v>417</v>
      </c>
      <c r="B26" s="399"/>
      <c r="C26" s="399" t="s">
        <v>418</v>
      </c>
      <c r="D26" s="404"/>
      <c r="E26" s="400"/>
      <c r="F26" s="400"/>
    </row>
    <row r="27" spans="1:6" ht="13.5" customHeight="1">
      <c r="A27" s="399" t="s">
        <v>419</v>
      </c>
      <c r="B27" s="399"/>
      <c r="C27" s="399" t="s">
        <v>420</v>
      </c>
      <c r="D27" s="400">
        <v>3474880.57</v>
      </c>
      <c r="E27" s="400">
        <f>D27</f>
        <v>3474880.57</v>
      </c>
      <c r="F27" s="400"/>
    </row>
    <row r="28" spans="1:6" ht="13.5" customHeight="1">
      <c r="A28" s="475"/>
      <c r="B28" s="475"/>
      <c r="C28" s="399" t="s">
        <v>492</v>
      </c>
      <c r="D28" s="400">
        <v>63070.23</v>
      </c>
      <c r="E28" s="400"/>
      <c r="F28" s="400"/>
    </row>
    <row r="29" spans="1:6" ht="13.5" customHeight="1">
      <c r="A29" s="399" t="s">
        <v>421</v>
      </c>
      <c r="B29" s="399"/>
      <c r="C29" s="399" t="s">
        <v>422</v>
      </c>
      <c r="D29" s="400">
        <v>2364481.51</v>
      </c>
      <c r="E29" s="400">
        <f>D28+D29</f>
        <v>2427551.7399999998</v>
      </c>
      <c r="F29" s="400"/>
    </row>
    <row r="30" spans="1:6" ht="14.25" customHeight="1">
      <c r="A30" s="399" t="s">
        <v>423</v>
      </c>
      <c r="B30" s="399"/>
      <c r="C30" s="399" t="s">
        <v>424</v>
      </c>
      <c r="D30" s="400">
        <v>2713</v>
      </c>
      <c r="E30" s="400">
        <f>D30</f>
        <v>2713</v>
      </c>
      <c r="F30" s="400"/>
    </row>
    <row r="31" spans="4:6" ht="12" customHeight="1">
      <c r="D31" s="401">
        <f>SUM(D20:D30)</f>
        <v>47250598.099999994</v>
      </c>
      <c r="E31" s="401">
        <f>SUM(E20:E30)</f>
        <v>47250598.099999994</v>
      </c>
      <c r="F31" s="401"/>
    </row>
    <row r="32" spans="5:7" ht="15" customHeight="1">
      <c r="E32" s="406">
        <f>D31-E31</f>
        <v>0</v>
      </c>
      <c r="G32" s="406">
        <f>G17-E31</f>
        <v>0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0" customHeight="1" hidden="1"/>
  </sheetData>
  <sheetProtection/>
  <printOptions/>
  <pageMargins left="0.25" right="0" top="0.25" bottom="0.4074999988079071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P33"/>
  <sheetViews>
    <sheetView tabSelected="1" view="pageBreakPreview" zoomScale="50" zoomScaleSheetLayoutView="50" zoomScalePageLayoutView="0" workbookViewId="0" topLeftCell="A1">
      <selection activeCell="F53" sqref="F53"/>
    </sheetView>
  </sheetViews>
  <sheetFormatPr defaultColWidth="9.140625" defaultRowHeight="15" outlineLevelCol="1"/>
  <cols>
    <col min="1" max="1" width="2.8515625" style="187" customWidth="1"/>
    <col min="2" max="2" width="2.8515625" style="187" bestFit="1" customWidth="1"/>
    <col min="3" max="3" width="9.140625" style="187" customWidth="1"/>
    <col min="4" max="4" width="7.7109375" style="187" customWidth="1"/>
    <col min="5" max="5" width="66.8515625" style="187" customWidth="1"/>
    <col min="6" max="6" width="40.57421875" style="479" customWidth="1"/>
    <col min="7" max="7" width="40.8515625" style="187" customWidth="1"/>
    <col min="8" max="8" width="13.7109375" style="187" hidden="1" customWidth="1" outlineLevel="1"/>
    <col min="9" max="9" width="0.13671875" style="187" customWidth="1" collapsed="1"/>
    <col min="10" max="10" width="2.8515625" style="187" bestFit="1" customWidth="1"/>
    <col min="11" max="11" width="18.7109375" style="187" customWidth="1"/>
    <col min="12" max="12" width="9.140625" style="187" customWidth="1"/>
    <col min="13" max="13" width="41.7109375" style="187" customWidth="1"/>
    <col min="14" max="14" width="49.57421875" style="478" customWidth="1"/>
    <col min="15" max="15" width="32.8515625" style="187" customWidth="1"/>
    <col min="16" max="16" width="14.00390625" style="187" hidden="1" customWidth="1" outlineLevel="1"/>
    <col min="17" max="17" width="9.140625" style="187" customWidth="1" collapsed="1"/>
    <col min="18" max="16384" width="9.140625" style="187" customWidth="1"/>
  </cols>
  <sheetData>
    <row r="1" spans="2:8" ht="18.75">
      <c r="B1" s="186"/>
      <c r="C1" s="186" t="s">
        <v>493</v>
      </c>
      <c r="D1" s="186"/>
      <c r="E1" s="186"/>
      <c r="F1" s="477"/>
      <c r="G1" s="186"/>
      <c r="H1" s="186"/>
    </row>
    <row r="2" spans="2:8" ht="18.75">
      <c r="B2" s="553" t="s">
        <v>393</v>
      </c>
      <c r="C2" s="553"/>
      <c r="D2" s="553"/>
      <c r="E2" s="553"/>
      <c r="F2" s="553"/>
      <c r="G2" s="553"/>
      <c r="H2" s="553"/>
    </row>
    <row r="3" ht="19.5" thickBot="1"/>
    <row r="4" spans="2:16" ht="15" customHeight="1">
      <c r="B4" s="554" t="s">
        <v>0</v>
      </c>
      <c r="C4" s="556" t="s">
        <v>1</v>
      </c>
      <c r="D4" s="557"/>
      <c r="E4" s="557"/>
      <c r="F4" s="480" t="s">
        <v>2</v>
      </c>
      <c r="G4" s="481" t="s">
        <v>2</v>
      </c>
      <c r="H4" s="481" t="s">
        <v>2</v>
      </c>
      <c r="J4" s="554" t="s">
        <v>0</v>
      </c>
      <c r="K4" s="556" t="s">
        <v>27</v>
      </c>
      <c r="L4" s="557"/>
      <c r="M4" s="560"/>
      <c r="N4" s="482" t="s">
        <v>2</v>
      </c>
      <c r="O4" s="481" t="s">
        <v>2</v>
      </c>
      <c r="P4" s="481" t="s">
        <v>2</v>
      </c>
    </row>
    <row r="5" spans="2:16" ht="15.75" customHeight="1" thickBot="1">
      <c r="B5" s="555"/>
      <c r="C5" s="558"/>
      <c r="D5" s="559"/>
      <c r="E5" s="559"/>
      <c r="F5" s="483" t="s">
        <v>3</v>
      </c>
      <c r="G5" s="484" t="s">
        <v>4</v>
      </c>
      <c r="H5" s="484" t="s">
        <v>4</v>
      </c>
      <c r="J5" s="555"/>
      <c r="K5" s="558"/>
      <c r="L5" s="559"/>
      <c r="M5" s="561"/>
      <c r="N5" s="485" t="s">
        <v>3</v>
      </c>
      <c r="O5" s="484" t="s">
        <v>4</v>
      </c>
      <c r="P5" s="484" t="s">
        <v>4</v>
      </c>
    </row>
    <row r="6" spans="2:16" ht="24.75" customHeight="1" thickBot="1">
      <c r="B6" s="486" t="s">
        <v>5</v>
      </c>
      <c r="C6" s="562" t="s">
        <v>6</v>
      </c>
      <c r="D6" s="563"/>
      <c r="E6" s="564"/>
      <c r="F6" s="487">
        <f>F7+F10+F15</f>
        <v>47070598.099999994</v>
      </c>
      <c r="G6" s="488">
        <f>G7+G10+G15</f>
        <v>4404704</v>
      </c>
      <c r="H6" s="488">
        <f>H7+H10+H15</f>
        <v>3884955.29</v>
      </c>
      <c r="J6" s="486" t="s">
        <v>5</v>
      </c>
      <c r="K6" s="562" t="s">
        <v>28</v>
      </c>
      <c r="L6" s="563"/>
      <c r="M6" s="563"/>
      <c r="N6" s="489">
        <f>N7+N10</f>
        <v>1061034.56</v>
      </c>
      <c r="O6" s="489">
        <f>O7+O10</f>
        <v>90960</v>
      </c>
      <c r="P6" s="490">
        <f>P7+P10</f>
        <v>2399688</v>
      </c>
    </row>
    <row r="7" spans="2:16" ht="39.75" customHeight="1" thickBot="1">
      <c r="B7" s="491"/>
      <c r="C7" s="492">
        <v>1</v>
      </c>
      <c r="D7" s="566" t="s">
        <v>7</v>
      </c>
      <c r="E7" s="567"/>
      <c r="F7" s="487">
        <f>SUM(F8:F9)</f>
        <v>2430264.7399999998</v>
      </c>
      <c r="G7" s="488">
        <f>SUM(G8:G9)</f>
        <v>73171</v>
      </c>
      <c r="H7" s="488">
        <f>SUM(H8:H9)</f>
        <v>8589.33</v>
      </c>
      <c r="J7" s="491"/>
      <c r="K7" s="493">
        <v>1</v>
      </c>
      <c r="L7" s="494" t="s">
        <v>29</v>
      </c>
      <c r="M7" s="495"/>
      <c r="N7" s="490">
        <f>SUM(N8:N9)</f>
        <v>0</v>
      </c>
      <c r="O7" s="490"/>
      <c r="P7" s="490">
        <f>SUM(P8:P9)</f>
        <v>0</v>
      </c>
    </row>
    <row r="8" spans="2:16" ht="39.75" customHeight="1" thickBot="1">
      <c r="B8" s="491"/>
      <c r="C8" s="492"/>
      <c r="D8" s="496" t="s">
        <v>8</v>
      </c>
      <c r="E8" s="497" t="s">
        <v>9</v>
      </c>
      <c r="F8" s="498">
        <f>'AP FFM'!E29</f>
        <v>2427551.7399999998</v>
      </c>
      <c r="G8" s="502">
        <v>69397</v>
      </c>
      <c r="H8" s="483">
        <v>4730.53</v>
      </c>
      <c r="J8" s="491"/>
      <c r="K8" s="499"/>
      <c r="L8" s="496" t="s">
        <v>8</v>
      </c>
      <c r="M8" s="497" t="s">
        <v>30</v>
      </c>
      <c r="N8" s="500"/>
      <c r="O8" s="497"/>
      <c r="P8" s="500"/>
    </row>
    <row r="9" spans="2:16" ht="39.75" customHeight="1" thickBot="1">
      <c r="B9" s="491"/>
      <c r="C9" s="492"/>
      <c r="D9" s="496" t="s">
        <v>8</v>
      </c>
      <c r="E9" s="497" t="s">
        <v>10</v>
      </c>
      <c r="F9" s="498">
        <f>'AP FFM'!E30</f>
        <v>2713</v>
      </c>
      <c r="G9" s="501">
        <v>3774</v>
      </c>
      <c r="H9" s="483">
        <v>3858.8</v>
      </c>
      <c r="J9" s="491"/>
      <c r="K9" s="499"/>
      <c r="L9" s="496" t="s">
        <v>8</v>
      </c>
      <c r="M9" s="497" t="s">
        <v>31</v>
      </c>
      <c r="N9" s="500"/>
      <c r="O9" s="501"/>
      <c r="P9" s="500"/>
    </row>
    <row r="10" spans="2:16" ht="39.75" customHeight="1" thickBot="1">
      <c r="B10" s="491"/>
      <c r="C10" s="492">
        <v>2</v>
      </c>
      <c r="D10" s="566" t="s">
        <v>11</v>
      </c>
      <c r="E10" s="567"/>
      <c r="F10" s="487">
        <f>SUM(F11:F14)</f>
        <v>44640333.35999999</v>
      </c>
      <c r="G10" s="487">
        <f>SUM(G11:G14)</f>
        <v>4331533</v>
      </c>
      <c r="H10" s="487">
        <f>SUM(H11:H14)</f>
        <v>34568.32</v>
      </c>
      <c r="J10" s="491"/>
      <c r="K10" s="493">
        <v>2</v>
      </c>
      <c r="L10" s="494" t="s">
        <v>32</v>
      </c>
      <c r="M10" s="495"/>
      <c r="N10" s="490">
        <f>SUM(N11:N20)</f>
        <v>1061034.56</v>
      </c>
      <c r="O10" s="490">
        <f>SUM(O11:O20)</f>
        <v>90960</v>
      </c>
      <c r="P10" s="490">
        <f>SUM(P11:P20)</f>
        <v>2399688</v>
      </c>
    </row>
    <row r="11" spans="2:16" ht="39.75" customHeight="1" thickBot="1">
      <c r="B11" s="491"/>
      <c r="C11" s="496"/>
      <c r="D11" s="496" t="s">
        <v>8</v>
      </c>
      <c r="E11" s="497" t="s">
        <v>12</v>
      </c>
      <c r="F11" s="498"/>
      <c r="G11" s="497"/>
      <c r="H11" s="483"/>
      <c r="J11" s="491"/>
      <c r="K11" s="499"/>
      <c r="L11" s="496" t="s">
        <v>8</v>
      </c>
      <c r="M11" s="497" t="s">
        <v>33</v>
      </c>
      <c r="N11" s="500"/>
      <c r="O11" s="501"/>
      <c r="P11" s="500">
        <v>1719381</v>
      </c>
    </row>
    <row r="12" spans="2:16" ht="39.75" customHeight="1" thickBot="1">
      <c r="B12" s="491"/>
      <c r="C12" s="496"/>
      <c r="D12" s="496" t="s">
        <v>8</v>
      </c>
      <c r="E12" s="497" t="s">
        <v>494</v>
      </c>
      <c r="F12" s="498">
        <f>'AP FFM'!E24+'AP FFM'!E25</f>
        <v>41132119.989999995</v>
      </c>
      <c r="G12" s="502">
        <v>4323200</v>
      </c>
      <c r="H12" s="483"/>
      <c r="J12" s="491"/>
      <c r="K12" s="499"/>
      <c r="L12" s="496" t="s">
        <v>8</v>
      </c>
      <c r="M12" s="497" t="s">
        <v>34</v>
      </c>
      <c r="N12" s="500">
        <f>'AP FFM'!H8</f>
        <v>898305</v>
      </c>
      <c r="O12" s="501"/>
      <c r="P12" s="500"/>
    </row>
    <row r="13" spans="2:16" ht="39.75" customHeight="1" thickBot="1">
      <c r="B13" s="491"/>
      <c r="C13" s="496"/>
      <c r="D13" s="496" t="s">
        <v>8</v>
      </c>
      <c r="E13" s="497" t="s">
        <v>98</v>
      </c>
      <c r="F13" s="498">
        <f>'AP FFM'!E27</f>
        <v>3474880.57</v>
      </c>
      <c r="G13" s="497"/>
      <c r="H13" s="483"/>
      <c r="J13" s="491"/>
      <c r="K13" s="499"/>
      <c r="L13" s="496" t="s">
        <v>8</v>
      </c>
      <c r="M13" s="497" t="s">
        <v>35</v>
      </c>
      <c r="N13" s="500">
        <f>'AP FFM'!H9</f>
        <v>85523</v>
      </c>
      <c r="O13" s="501">
        <v>66960</v>
      </c>
      <c r="P13" s="498">
        <v>96660</v>
      </c>
    </row>
    <row r="14" spans="2:16" ht="39.75" customHeight="1" thickBot="1">
      <c r="B14" s="491"/>
      <c r="C14" s="496"/>
      <c r="D14" s="496" t="s">
        <v>8</v>
      </c>
      <c r="E14" s="497" t="s">
        <v>97</v>
      </c>
      <c r="F14" s="498">
        <f>'AP FFM'!E23</f>
        <v>33332.8</v>
      </c>
      <c r="G14" s="501">
        <v>8333</v>
      </c>
      <c r="H14" s="483">
        <f>4182+30386.32</f>
        <v>34568.32</v>
      </c>
      <c r="J14" s="491"/>
      <c r="K14" s="499"/>
      <c r="L14" s="496" t="s">
        <v>8</v>
      </c>
      <c r="M14" s="497" t="s">
        <v>36</v>
      </c>
      <c r="N14" s="500">
        <f>'AP FFM'!H10</f>
        <v>53274</v>
      </c>
      <c r="O14" s="501">
        <v>24000</v>
      </c>
      <c r="P14" s="498">
        <v>28647</v>
      </c>
    </row>
    <row r="15" spans="2:16" ht="39.75" customHeight="1" thickBot="1">
      <c r="B15" s="491"/>
      <c r="C15" s="492">
        <v>3</v>
      </c>
      <c r="D15" s="566" t="s">
        <v>13</v>
      </c>
      <c r="E15" s="567"/>
      <c r="F15" s="487">
        <f>SUM(F16:F22)</f>
        <v>0</v>
      </c>
      <c r="G15" s="487">
        <f>SUM(G16:G22)</f>
        <v>0</v>
      </c>
      <c r="H15" s="487">
        <f>SUM(H16:H22)</f>
        <v>3841797.64</v>
      </c>
      <c r="J15" s="491"/>
      <c r="K15" s="499"/>
      <c r="L15" s="496" t="s">
        <v>8</v>
      </c>
      <c r="M15" s="497" t="s">
        <v>37</v>
      </c>
      <c r="N15" s="498">
        <f>'AP FFM'!H12</f>
        <v>6250</v>
      </c>
      <c r="O15" s="502"/>
      <c r="P15" s="498"/>
    </row>
    <row r="16" spans="2:16" ht="39.75" customHeight="1" thickBot="1">
      <c r="B16" s="491"/>
      <c r="C16" s="496"/>
      <c r="D16" s="496" t="s">
        <v>8</v>
      </c>
      <c r="E16" s="497" t="s">
        <v>14</v>
      </c>
      <c r="F16" s="498"/>
      <c r="G16" s="497"/>
      <c r="H16" s="483"/>
      <c r="J16" s="491"/>
      <c r="K16" s="499"/>
      <c r="L16" s="496" t="s">
        <v>8</v>
      </c>
      <c r="M16" s="497" t="s">
        <v>38</v>
      </c>
      <c r="N16" s="500"/>
      <c r="O16" s="502"/>
      <c r="P16" s="498"/>
    </row>
    <row r="17" spans="2:16" ht="39.75" customHeight="1" thickBot="1">
      <c r="B17" s="491"/>
      <c r="C17" s="496"/>
      <c r="D17" s="496" t="s">
        <v>8</v>
      </c>
      <c r="E17" s="497" t="s">
        <v>15</v>
      </c>
      <c r="F17" s="498"/>
      <c r="G17" s="497"/>
      <c r="H17" s="483"/>
      <c r="J17" s="491"/>
      <c r="K17" s="499"/>
      <c r="L17" s="496" t="s">
        <v>8</v>
      </c>
      <c r="M17" s="497" t="s">
        <v>39</v>
      </c>
      <c r="N17" s="500">
        <f>'AP FFM'!H11</f>
        <v>0</v>
      </c>
      <c r="O17" s="501"/>
      <c r="P17" s="498">
        <v>5500</v>
      </c>
    </row>
    <row r="18" spans="2:16" ht="39.75" customHeight="1" thickBot="1">
      <c r="B18" s="491"/>
      <c r="C18" s="496"/>
      <c r="D18" s="496" t="s">
        <v>8</v>
      </c>
      <c r="E18" s="497" t="s">
        <v>16</v>
      </c>
      <c r="F18" s="498"/>
      <c r="G18" s="497"/>
      <c r="H18" s="483"/>
      <c r="J18" s="491"/>
      <c r="K18" s="499"/>
      <c r="L18" s="496" t="s">
        <v>8</v>
      </c>
      <c r="M18" s="497" t="s">
        <v>40</v>
      </c>
      <c r="N18" s="500">
        <v>11208</v>
      </c>
      <c r="O18" s="501"/>
      <c r="P18" s="498">
        <f>500000+49500</f>
        <v>549500</v>
      </c>
    </row>
    <row r="19" spans="2:16" ht="39.75" customHeight="1" thickBot="1">
      <c r="B19" s="491"/>
      <c r="C19" s="496"/>
      <c r="D19" s="496" t="s">
        <v>8</v>
      </c>
      <c r="E19" s="497" t="s">
        <v>17</v>
      </c>
      <c r="F19" s="498"/>
      <c r="G19" s="501"/>
      <c r="H19" s="483">
        <v>3841797.64</v>
      </c>
      <c r="J19" s="491"/>
      <c r="K19" s="499"/>
      <c r="L19" s="496" t="s">
        <v>8</v>
      </c>
      <c r="M19" s="497" t="s">
        <v>500</v>
      </c>
      <c r="N19" s="500">
        <v>6474.56</v>
      </c>
      <c r="O19" s="502"/>
      <c r="P19" s="498"/>
    </row>
    <row r="20" spans="2:16" ht="39.75" customHeight="1" thickBot="1">
      <c r="B20" s="491"/>
      <c r="C20" s="496"/>
      <c r="D20" s="496" t="s">
        <v>8</v>
      </c>
      <c r="E20" s="497" t="s">
        <v>18</v>
      </c>
      <c r="F20" s="498">
        <f>'AP FFM'!E22</f>
        <v>0</v>
      </c>
      <c r="G20" s="497"/>
      <c r="H20" s="483"/>
      <c r="J20" s="491"/>
      <c r="K20" s="499"/>
      <c r="L20" s="496" t="s">
        <v>8</v>
      </c>
      <c r="M20" s="502"/>
      <c r="N20" s="500"/>
      <c r="O20" s="502"/>
      <c r="P20" s="498"/>
    </row>
    <row r="21" spans="2:16" ht="39.75" customHeight="1" thickBot="1">
      <c r="B21" s="491"/>
      <c r="C21" s="496"/>
      <c r="D21" s="496" t="s">
        <v>8</v>
      </c>
      <c r="E21" s="497"/>
      <c r="F21" s="498"/>
      <c r="G21" s="497"/>
      <c r="H21" s="483"/>
      <c r="J21" s="486" t="s">
        <v>19</v>
      </c>
      <c r="K21" s="568" t="s">
        <v>41</v>
      </c>
      <c r="L21" s="569"/>
      <c r="M21" s="570"/>
      <c r="N21" s="504">
        <f>N22+N24</f>
        <v>46406460.19</v>
      </c>
      <c r="O21" s="504">
        <f>O22+O24</f>
        <v>4547341</v>
      </c>
      <c r="P21" s="504">
        <f>P22+P24</f>
        <v>0</v>
      </c>
    </row>
    <row r="22" spans="2:16" ht="39.75" customHeight="1" thickBot="1">
      <c r="B22" s="491"/>
      <c r="C22" s="496"/>
      <c r="D22" s="496" t="s">
        <v>8</v>
      </c>
      <c r="E22" s="497"/>
      <c r="F22" s="498"/>
      <c r="G22" s="497"/>
      <c r="H22" s="483"/>
      <c r="J22" s="491"/>
      <c r="K22" s="493">
        <v>1</v>
      </c>
      <c r="L22" s="494" t="s">
        <v>42</v>
      </c>
      <c r="M22" s="495"/>
      <c r="N22" s="504">
        <f>SUM(N23)</f>
        <v>0</v>
      </c>
      <c r="O22" s="504">
        <f>SUM(O23)</f>
        <v>0</v>
      </c>
      <c r="P22" s="504">
        <f>SUM(P23)</f>
        <v>0</v>
      </c>
    </row>
    <row r="23" spans="2:16" ht="39.75" customHeight="1" thickBot="1">
      <c r="B23" s="486" t="s">
        <v>19</v>
      </c>
      <c r="C23" s="550" t="s">
        <v>20</v>
      </c>
      <c r="D23" s="551"/>
      <c r="E23" s="552"/>
      <c r="F23" s="487">
        <f>F24+F29</f>
        <v>180000</v>
      </c>
      <c r="G23" s="487">
        <f>G24+G29</f>
        <v>0</v>
      </c>
      <c r="H23" s="487">
        <f>H24+H29</f>
        <v>115897</v>
      </c>
      <c r="J23" s="491"/>
      <c r="K23" s="499"/>
      <c r="L23" s="496" t="s">
        <v>8</v>
      </c>
      <c r="M23" s="497"/>
      <c r="N23" s="500"/>
      <c r="O23" s="497"/>
      <c r="P23" s="498"/>
    </row>
    <row r="24" spans="2:16" ht="39.75" customHeight="1" thickBot="1">
      <c r="B24" s="491"/>
      <c r="C24" s="492">
        <v>4</v>
      </c>
      <c r="D24" s="566" t="s">
        <v>21</v>
      </c>
      <c r="E24" s="567"/>
      <c r="F24" s="487">
        <f>SUM(F25:F28)</f>
        <v>0</v>
      </c>
      <c r="G24" s="487">
        <f>SUM(G25:G29)</f>
        <v>0</v>
      </c>
      <c r="H24" s="487">
        <f>SUM(H25:H29)</f>
        <v>115897</v>
      </c>
      <c r="J24" s="491"/>
      <c r="K24" s="493">
        <v>2</v>
      </c>
      <c r="L24" s="494" t="s">
        <v>43</v>
      </c>
      <c r="M24" s="495"/>
      <c r="N24" s="504">
        <f>'AP FFM'!H13</f>
        <v>46406460.19</v>
      </c>
      <c r="O24" s="504">
        <v>4547341</v>
      </c>
      <c r="P24" s="504">
        <f>SUM(P25)</f>
        <v>0</v>
      </c>
    </row>
    <row r="25" spans="2:16" ht="39.75" customHeight="1" thickBot="1">
      <c r="B25" s="491"/>
      <c r="C25" s="496"/>
      <c r="D25" s="496" t="s">
        <v>8</v>
      </c>
      <c r="E25" s="497" t="s">
        <v>22</v>
      </c>
      <c r="F25" s="498"/>
      <c r="G25" s="497"/>
      <c r="H25" s="483"/>
      <c r="J25" s="491"/>
      <c r="K25" s="493"/>
      <c r="L25" s="496" t="s">
        <v>8</v>
      </c>
      <c r="M25" s="497"/>
      <c r="N25" s="500"/>
      <c r="O25" s="497"/>
      <c r="P25" s="498"/>
    </row>
    <row r="26" spans="2:16" ht="39.75" customHeight="1" thickBot="1">
      <c r="B26" s="491"/>
      <c r="C26" s="496"/>
      <c r="D26" s="496" t="s">
        <v>8</v>
      </c>
      <c r="E26" s="497" t="s">
        <v>425</v>
      </c>
      <c r="F26" s="498"/>
      <c r="G26" s="497"/>
      <c r="H26" s="483"/>
      <c r="J26" s="486" t="s">
        <v>44</v>
      </c>
      <c r="K26" s="503" t="s">
        <v>45</v>
      </c>
      <c r="L26" s="471"/>
      <c r="M26" s="472"/>
      <c r="N26" s="504">
        <f>SUM(N27:N29)</f>
        <v>-216897</v>
      </c>
      <c r="O26" s="504">
        <f>SUM(O27:O29)</f>
        <v>-233597</v>
      </c>
      <c r="P26" s="504" t="e">
        <f>SUM(P27:P29)</f>
        <v>#REF!</v>
      </c>
    </row>
    <row r="27" spans="2:16" ht="39.75" customHeight="1" thickBot="1">
      <c r="B27" s="491"/>
      <c r="C27" s="496"/>
      <c r="D27" s="496" t="s">
        <v>8</v>
      </c>
      <c r="E27" s="497" t="s">
        <v>24</v>
      </c>
      <c r="F27" s="498"/>
      <c r="G27" s="505"/>
      <c r="H27" s="483">
        <f>63020-4201</f>
        <v>58819</v>
      </c>
      <c r="J27" s="491"/>
      <c r="K27" s="493">
        <v>1</v>
      </c>
      <c r="L27" s="494" t="s">
        <v>46</v>
      </c>
      <c r="M27" s="494"/>
      <c r="N27" s="489">
        <f>'AP FFM'!H5</f>
        <v>116700</v>
      </c>
      <c r="O27" s="506">
        <v>100000</v>
      </c>
      <c r="P27" s="498"/>
    </row>
    <row r="28" spans="2:16" ht="39.75" customHeight="1" thickBot="1">
      <c r="B28" s="491"/>
      <c r="C28" s="496"/>
      <c r="D28" s="496" t="s">
        <v>8</v>
      </c>
      <c r="E28" s="497" t="s">
        <v>96</v>
      </c>
      <c r="F28" s="498"/>
      <c r="G28" s="501"/>
      <c r="H28" s="483">
        <f>75401-18323</f>
        <v>57078</v>
      </c>
      <c r="J28" s="491"/>
      <c r="K28" s="503">
        <v>2</v>
      </c>
      <c r="L28" s="494" t="s">
        <v>47</v>
      </c>
      <c r="M28" s="494"/>
      <c r="N28" s="507">
        <f>O29</f>
        <v>-333597</v>
      </c>
      <c r="O28" s="508"/>
      <c r="P28" s="498">
        <v>1004998.05</v>
      </c>
    </row>
    <row r="29" spans="2:16" ht="39.75" customHeight="1" thickBot="1">
      <c r="B29" s="491"/>
      <c r="C29" s="492">
        <v>5</v>
      </c>
      <c r="D29" s="566" t="s">
        <v>25</v>
      </c>
      <c r="E29" s="566"/>
      <c r="F29" s="509">
        <f>F30</f>
        <v>180000</v>
      </c>
      <c r="G29" s="506"/>
      <c r="H29" s="488"/>
      <c r="J29" s="491"/>
      <c r="K29" s="503">
        <v>3</v>
      </c>
      <c r="L29" s="510" t="s">
        <v>48</v>
      </c>
      <c r="M29" s="494"/>
      <c r="N29" s="511">
        <f>'AP FFM'!H7</f>
        <v>0</v>
      </c>
      <c r="O29" s="512">
        <v>-333597</v>
      </c>
      <c r="P29" s="498" t="e">
        <f>'P &amp; L 12'!#REF!</f>
        <v>#REF!</v>
      </c>
    </row>
    <row r="30" spans="2:16" ht="39.75" customHeight="1" thickBot="1">
      <c r="B30" s="491"/>
      <c r="C30" s="492"/>
      <c r="D30" s="496" t="s">
        <v>8</v>
      </c>
      <c r="E30" s="513" t="s">
        <v>495</v>
      </c>
      <c r="F30" s="498">
        <f>'AP FFM'!E20</f>
        <v>180000</v>
      </c>
      <c r="G30" s="506"/>
      <c r="H30" s="488"/>
      <c r="J30" s="514"/>
      <c r="K30" s="503"/>
      <c r="L30" s="494"/>
      <c r="M30" s="515"/>
      <c r="N30" s="512"/>
      <c r="O30" s="512"/>
      <c r="P30" s="498"/>
    </row>
    <row r="31" spans="2:16" ht="39.75" customHeight="1" thickBot="1">
      <c r="B31" s="516"/>
      <c r="C31" s="550" t="s">
        <v>26</v>
      </c>
      <c r="D31" s="551"/>
      <c r="E31" s="565"/>
      <c r="F31" s="487">
        <f>F6+F23</f>
        <v>47250598.099999994</v>
      </c>
      <c r="G31" s="488">
        <f>G6+G23</f>
        <v>4404704</v>
      </c>
      <c r="H31" s="488">
        <f>H6+H23</f>
        <v>4000852.29</v>
      </c>
      <c r="J31" s="514"/>
      <c r="K31" s="550" t="s">
        <v>49</v>
      </c>
      <c r="L31" s="551"/>
      <c r="M31" s="552"/>
      <c r="N31" s="489">
        <f>N6+N21+N26</f>
        <v>47250597.75</v>
      </c>
      <c r="O31" s="489">
        <f>O6+O21+O26</f>
        <v>4404704</v>
      </c>
      <c r="P31" s="517" t="e">
        <f>P6+P21+P26</f>
        <v>#REF!</v>
      </c>
    </row>
    <row r="32" ht="18.75">
      <c r="H32" s="478"/>
    </row>
    <row r="33" spans="7:15" ht="18.75">
      <c r="G33" s="478"/>
      <c r="H33" s="478" t="e">
        <f>H31-P31</f>
        <v>#REF!</v>
      </c>
      <c r="O33" s="518"/>
    </row>
  </sheetData>
  <sheetProtection/>
  <mergeCells count="16">
    <mergeCell ref="K31:M31"/>
    <mergeCell ref="B2:H2"/>
    <mergeCell ref="B4:B5"/>
    <mergeCell ref="C4:E5"/>
    <mergeCell ref="J4:J5"/>
    <mergeCell ref="K4:M5"/>
    <mergeCell ref="C6:E6"/>
    <mergeCell ref="K6:M6"/>
    <mergeCell ref="C31:E31"/>
    <mergeCell ref="D7:E7"/>
    <mergeCell ref="D10:E10"/>
    <mergeCell ref="D15:E15"/>
    <mergeCell ref="C23:E23"/>
    <mergeCell ref="D24:E24"/>
    <mergeCell ref="D29:E29"/>
    <mergeCell ref="K21:M21"/>
  </mergeCells>
  <printOptions/>
  <pageMargins left="0.78" right="0.78" top="0.74" bottom="0.75" header="0.3" footer="0.3"/>
  <pageSetup horizontalDpi="300" verticalDpi="300" orientation="portrait" scale="51" r:id="rId1"/>
  <rowBreaks count="1" manualBreakCount="1">
    <brk id="31" max="255" man="1"/>
  </rowBreaks>
  <colBreaks count="1" manualBreakCount="1">
    <brk id="7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J19"/>
  <sheetViews>
    <sheetView zoomScalePageLayoutView="0" workbookViewId="0" topLeftCell="B1">
      <selection activeCell="J13" sqref="J13"/>
    </sheetView>
  </sheetViews>
  <sheetFormatPr defaultColWidth="9.140625" defaultRowHeight="15"/>
  <cols>
    <col min="1" max="1" width="0" style="228" hidden="1" customWidth="1"/>
    <col min="2" max="2" width="4.421875" style="228" customWidth="1"/>
    <col min="3" max="3" width="31.140625" style="228" customWidth="1"/>
    <col min="4" max="4" width="15.7109375" style="228" customWidth="1"/>
    <col min="5" max="5" width="13.28125" style="228" customWidth="1"/>
    <col min="6" max="6" width="14.421875" style="228" customWidth="1"/>
    <col min="7" max="7" width="14.57421875" style="228" customWidth="1"/>
    <col min="8" max="8" width="16.140625" style="228" customWidth="1"/>
    <col min="9" max="9" width="15.00390625" style="228" customWidth="1"/>
    <col min="10" max="16384" width="9.140625" style="228" customWidth="1"/>
  </cols>
  <sheetData>
    <row r="1" spans="4:6" ht="20.25">
      <c r="D1" s="450" t="s">
        <v>477</v>
      </c>
      <c r="E1" s="451"/>
      <c r="F1" s="451"/>
    </row>
    <row r="2" ht="15.75">
      <c r="F2" s="452" t="s">
        <v>464</v>
      </c>
    </row>
    <row r="3" ht="15">
      <c r="B3" s="299"/>
    </row>
    <row r="4" ht="13.5" thickBot="1"/>
    <row r="5" spans="2:9" ht="25.5">
      <c r="B5" s="453"/>
      <c r="C5" s="454"/>
      <c r="D5" s="455" t="s">
        <v>465</v>
      </c>
      <c r="E5" s="455" t="s">
        <v>466</v>
      </c>
      <c r="F5" s="455" t="s">
        <v>467</v>
      </c>
      <c r="G5" s="455" t="s">
        <v>468</v>
      </c>
      <c r="H5" s="455" t="s">
        <v>469</v>
      </c>
      <c r="I5" s="456" t="s">
        <v>470</v>
      </c>
    </row>
    <row r="6" spans="2:9" ht="12.75">
      <c r="B6" s="579" t="s">
        <v>19</v>
      </c>
      <c r="C6" s="580" t="s">
        <v>475</v>
      </c>
      <c r="D6" s="571">
        <v>100000</v>
      </c>
      <c r="E6" s="571">
        <v>0</v>
      </c>
      <c r="F6" s="571">
        <v>0</v>
      </c>
      <c r="G6" s="571">
        <v>0</v>
      </c>
      <c r="H6" s="571">
        <f>'B SH 12'!N28</f>
        <v>-333597</v>
      </c>
      <c r="I6" s="572">
        <f>SUM(D6:H7)</f>
        <v>-233597</v>
      </c>
    </row>
    <row r="7" spans="2:9" ht="12.75">
      <c r="B7" s="573"/>
      <c r="C7" s="574"/>
      <c r="D7" s="571"/>
      <c r="E7" s="571"/>
      <c r="F7" s="571"/>
      <c r="G7" s="571"/>
      <c r="H7" s="571"/>
      <c r="I7" s="572"/>
    </row>
    <row r="8" spans="2:9" ht="22.5" customHeight="1">
      <c r="B8" s="457">
        <v>1</v>
      </c>
      <c r="C8" s="458" t="s">
        <v>471</v>
      </c>
      <c r="D8" s="459"/>
      <c r="E8" s="459"/>
      <c r="F8" s="459"/>
      <c r="G8" s="459"/>
      <c r="H8" s="460">
        <f>'B SH 12'!N29</f>
        <v>0</v>
      </c>
      <c r="I8" s="549">
        <f>SUM(D8:H9)</f>
        <v>0</v>
      </c>
    </row>
    <row r="9" spans="2:9" ht="22.5" customHeight="1">
      <c r="B9" s="457">
        <v>2</v>
      </c>
      <c r="C9" s="458" t="s">
        <v>472</v>
      </c>
      <c r="D9" s="459"/>
      <c r="E9" s="459"/>
      <c r="F9" s="459"/>
      <c r="G9" s="459"/>
      <c r="H9" s="461"/>
      <c r="I9" s="549"/>
    </row>
    <row r="10" spans="2:9" ht="22.5" customHeight="1">
      <c r="B10" s="457">
        <v>3</v>
      </c>
      <c r="C10" s="458" t="s">
        <v>473</v>
      </c>
      <c r="D10" s="459">
        <v>16700</v>
      </c>
      <c r="E10" s="459"/>
      <c r="F10" s="459"/>
      <c r="G10" s="459"/>
      <c r="H10" s="459"/>
      <c r="I10" s="549">
        <f>SUM(D10:H11)</f>
        <v>16700</v>
      </c>
    </row>
    <row r="11" spans="2:9" ht="22.5" customHeight="1">
      <c r="B11" s="457">
        <v>4</v>
      </c>
      <c r="C11" s="458" t="s">
        <v>474</v>
      </c>
      <c r="D11" s="462"/>
      <c r="E11" s="462"/>
      <c r="F11" s="462"/>
      <c r="G11" s="462"/>
      <c r="H11" s="462"/>
      <c r="I11" s="549"/>
    </row>
    <row r="12" spans="2:9" ht="12.75">
      <c r="B12" s="573" t="s">
        <v>44</v>
      </c>
      <c r="C12" s="574" t="s">
        <v>476</v>
      </c>
      <c r="D12" s="571">
        <v>100000</v>
      </c>
      <c r="E12" s="575">
        <v>0</v>
      </c>
      <c r="F12" s="575">
        <v>0</v>
      </c>
      <c r="G12" s="575">
        <v>0</v>
      </c>
      <c r="H12" s="575">
        <f>SUM(H8)</f>
        <v>0</v>
      </c>
      <c r="I12" s="577">
        <f>SUM(I6:I11)</f>
        <v>-216897</v>
      </c>
    </row>
    <row r="13" spans="2:10" ht="22.5" customHeight="1">
      <c r="B13" s="573"/>
      <c r="C13" s="574"/>
      <c r="D13" s="571"/>
      <c r="E13" s="576"/>
      <c r="F13" s="576"/>
      <c r="G13" s="576"/>
      <c r="H13" s="576"/>
      <c r="I13" s="578"/>
      <c r="J13" s="548">
        <f>I12-'B SH 12'!N26</f>
        <v>0</v>
      </c>
    </row>
    <row r="14" spans="2:9" ht="15.75" thickBot="1">
      <c r="B14" s="463"/>
      <c r="C14" s="464"/>
      <c r="D14" s="465"/>
      <c r="E14" s="465"/>
      <c r="F14" s="465"/>
      <c r="G14" s="465"/>
      <c r="H14" s="465"/>
      <c r="I14" s="466"/>
    </row>
    <row r="18" ht="12.75">
      <c r="J18" s="225"/>
    </row>
    <row r="19" ht="12.75">
      <c r="J19" s="225"/>
    </row>
  </sheetData>
  <sheetProtection/>
  <mergeCells count="16">
    <mergeCell ref="H6:H7"/>
    <mergeCell ref="I6:I7"/>
    <mergeCell ref="B12:B13"/>
    <mergeCell ref="C12:C13"/>
    <mergeCell ref="D12:D13"/>
    <mergeCell ref="E12:E13"/>
    <mergeCell ref="F12:F13"/>
    <mergeCell ref="G12:G13"/>
    <mergeCell ref="H12:H13"/>
    <mergeCell ref="I12:I13"/>
    <mergeCell ref="B6:B7"/>
    <mergeCell ref="C6:C7"/>
    <mergeCell ref="D6:D7"/>
    <mergeCell ref="E6:E7"/>
    <mergeCell ref="F6:F7"/>
    <mergeCell ref="G6:G7"/>
  </mergeCells>
  <printOptions/>
  <pageMargins left="0.75" right="0.2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L135"/>
  <sheetViews>
    <sheetView showGridLines="0" view="pageBreakPreview" zoomScaleSheetLayoutView="100" zoomScalePageLayoutView="0" workbookViewId="0" topLeftCell="A108">
      <selection activeCell="D109" sqref="D109"/>
    </sheetView>
  </sheetViews>
  <sheetFormatPr defaultColWidth="9.140625" defaultRowHeight="15" outlineLevelRow="1" outlineLevelCol="1"/>
  <cols>
    <col min="1" max="1" width="2.8515625" style="9" customWidth="1"/>
    <col min="2" max="2" width="4.00390625" style="9" customWidth="1"/>
    <col min="3" max="3" width="4.28125" style="10" customWidth="1"/>
    <col min="4" max="4" width="33.140625" style="9" customWidth="1"/>
    <col min="5" max="5" width="9.57421875" style="9" customWidth="1"/>
    <col min="6" max="6" width="12.140625" style="9" bestFit="1" customWidth="1"/>
    <col min="7" max="7" width="3.7109375" style="28" customWidth="1"/>
    <col min="8" max="8" width="11.28125" style="9" bestFit="1" customWidth="1"/>
    <col min="9" max="9" width="3.7109375" style="9" customWidth="1"/>
    <col min="10" max="10" width="8.8515625" style="9" hidden="1" customWidth="1" outlineLevel="1"/>
    <col min="11" max="11" width="2.7109375" style="9" customWidth="1" collapsed="1"/>
    <col min="12" max="12" width="3.421875" style="9" customWidth="1"/>
    <col min="13" max="13" width="4.57421875" style="9" customWidth="1"/>
    <col min="14" max="16384" width="9.140625" style="9" customWidth="1"/>
  </cols>
  <sheetData>
    <row r="2" ht="15.75">
      <c r="D2" s="169" t="s">
        <v>173</v>
      </c>
    </row>
    <row r="3" spans="5:12" ht="12.75">
      <c r="E3" s="11" t="s">
        <v>74</v>
      </c>
      <c r="F3" s="11"/>
      <c r="G3" s="343"/>
      <c r="H3" s="11"/>
      <c r="I3" s="11"/>
      <c r="J3" s="11"/>
      <c r="K3" s="11"/>
      <c r="L3" s="11"/>
    </row>
    <row r="4" spans="2:10" ht="12.75">
      <c r="B4" s="12"/>
      <c r="C4" s="13"/>
      <c r="D4" s="583" t="s">
        <v>75</v>
      </c>
      <c r="E4" s="14"/>
      <c r="F4" s="15">
        <v>2012</v>
      </c>
      <c r="G4" s="40"/>
      <c r="H4" s="15">
        <v>2011</v>
      </c>
      <c r="I4" s="582"/>
      <c r="J4" s="15">
        <v>2010</v>
      </c>
    </row>
    <row r="5" spans="4:10" ht="12.75">
      <c r="D5" s="583"/>
      <c r="E5" s="14"/>
      <c r="F5" s="58" t="s">
        <v>174</v>
      </c>
      <c r="G5" s="344"/>
      <c r="H5" s="58" t="s">
        <v>174</v>
      </c>
      <c r="I5" s="582"/>
      <c r="J5" s="58" t="s">
        <v>174</v>
      </c>
    </row>
    <row r="6" spans="4:10" ht="12.75">
      <c r="D6" s="170"/>
      <c r="E6" s="16"/>
      <c r="F6" s="16"/>
      <c r="G6" s="22"/>
      <c r="H6" s="16"/>
      <c r="I6" s="16"/>
      <c r="J6" s="16"/>
    </row>
    <row r="7" spans="4:10" ht="12.75">
      <c r="D7" s="17" t="s">
        <v>76</v>
      </c>
      <c r="E7" s="17"/>
      <c r="F7" s="356">
        <f>'B SH 12'!F8</f>
        <v>2427551.7399999998</v>
      </c>
      <c r="G7" s="345"/>
      <c r="H7" s="9">
        <v>69397</v>
      </c>
      <c r="I7" s="19"/>
      <c r="J7" s="18">
        <f>'B SH 12'!H8</f>
        <v>4730.53</v>
      </c>
    </row>
    <row r="8" spans="4:10" ht="12.75">
      <c r="D8" s="17" t="s">
        <v>77</v>
      </c>
      <c r="E8" s="17"/>
      <c r="F8" s="356">
        <f>'B SH 12'!F9</f>
        <v>2713</v>
      </c>
      <c r="G8" s="345"/>
      <c r="H8" s="179">
        <f>'B SH 12'!G9</f>
        <v>3774</v>
      </c>
      <c r="I8" s="19"/>
      <c r="J8" s="20">
        <f>'B SH 12'!H9</f>
        <v>3858.8</v>
      </c>
    </row>
    <row r="9" spans="4:10" ht="12.75">
      <c r="D9" s="17"/>
      <c r="E9" s="17"/>
      <c r="F9" s="17"/>
      <c r="G9" s="345"/>
      <c r="H9" s="21"/>
      <c r="I9" s="22"/>
      <c r="J9" s="21"/>
    </row>
    <row r="10" spans="4:10" ht="13.5" thickBot="1">
      <c r="D10" s="23"/>
      <c r="E10" s="23"/>
      <c r="F10" s="24">
        <f>SUM(F6:F8)</f>
        <v>2430264.7399999998</v>
      </c>
      <c r="G10" s="45"/>
      <c r="H10" s="24">
        <f>SUM(H6:H8)</f>
        <v>73171</v>
      </c>
      <c r="I10" s="25"/>
      <c r="J10" s="24">
        <f>SUM(J6:J8)</f>
        <v>8589.33</v>
      </c>
    </row>
    <row r="11" spans="4:10" ht="13.5" thickTop="1">
      <c r="D11" s="23"/>
      <c r="E11" s="23"/>
      <c r="F11" s="23"/>
      <c r="G11" s="346"/>
      <c r="H11" s="26"/>
      <c r="I11" s="27"/>
      <c r="J11" s="26"/>
    </row>
    <row r="12" ht="12.75">
      <c r="D12" s="544" t="s">
        <v>501</v>
      </c>
    </row>
    <row r="13" ht="12.75">
      <c r="D13" s="545" t="s">
        <v>502</v>
      </c>
    </row>
    <row r="15" spans="2:10" ht="12.75" hidden="1" outlineLevel="1">
      <c r="B15" s="12"/>
      <c r="C15" s="13"/>
      <c r="D15" s="14" t="s">
        <v>80</v>
      </c>
      <c r="E15" s="14"/>
      <c r="F15" s="15">
        <v>2012</v>
      </c>
      <c r="G15" s="40"/>
      <c r="H15" s="15">
        <v>2011</v>
      </c>
      <c r="I15" s="582"/>
      <c r="J15" s="15">
        <v>2010</v>
      </c>
    </row>
    <row r="16" spans="4:10" ht="12.75" hidden="1" outlineLevel="1">
      <c r="D16" s="14"/>
      <c r="E16" s="14"/>
      <c r="F16" s="58" t="s">
        <v>174</v>
      </c>
      <c r="G16" s="344"/>
      <c r="H16" s="58" t="s">
        <v>174</v>
      </c>
      <c r="I16" s="582"/>
      <c r="J16" s="58" t="s">
        <v>174</v>
      </c>
    </row>
    <row r="17" spans="4:10" ht="12.75" hidden="1" outlineLevel="1">
      <c r="D17" s="16"/>
      <c r="E17" s="16"/>
      <c r="F17" s="16"/>
      <c r="G17" s="22"/>
      <c r="H17" s="16"/>
      <c r="I17" s="16"/>
      <c r="J17" s="16"/>
    </row>
    <row r="18" spans="4:10" ht="12.75" hidden="1" outlineLevel="1">
      <c r="D18" s="17" t="s">
        <v>175</v>
      </c>
      <c r="E18" s="17"/>
      <c r="F18" s="17"/>
      <c r="G18" s="345"/>
      <c r="H18" s="20"/>
      <c r="I18" s="38"/>
      <c r="J18" s="20"/>
    </row>
    <row r="19" spans="3:10" ht="12.75" hidden="1" outlineLevel="1">
      <c r="C19" s="29" t="s">
        <v>78</v>
      </c>
      <c r="D19" s="17"/>
      <c r="E19" s="32"/>
      <c r="F19" s="407">
        <f>'B SH 12'!F11</f>
        <v>0</v>
      </c>
      <c r="G19" s="347"/>
      <c r="H19" s="30">
        <v>0</v>
      </c>
      <c r="I19" s="39"/>
      <c r="J19" s="31">
        <v>0</v>
      </c>
    </row>
    <row r="20" spans="4:10" ht="12.75" hidden="1" outlineLevel="1">
      <c r="D20" s="17"/>
      <c r="E20" s="17"/>
      <c r="F20" s="17"/>
      <c r="G20" s="345"/>
      <c r="H20" s="33"/>
      <c r="I20" s="34"/>
      <c r="J20" s="33"/>
    </row>
    <row r="21" spans="4:10" ht="13.5" hidden="1" outlineLevel="1" thickBot="1">
      <c r="D21" s="23"/>
      <c r="E21" s="23"/>
      <c r="F21" s="35">
        <f>SUM(F18:F20)</f>
        <v>0</v>
      </c>
      <c r="G21" s="37"/>
      <c r="H21" s="35">
        <f>SUM(H18:H20)</f>
        <v>0</v>
      </c>
      <c r="I21" s="36"/>
      <c r="J21" s="35">
        <f>SUM(J18:J20)</f>
        <v>0</v>
      </c>
    </row>
    <row r="22" spans="4:10" ht="13.5" hidden="1" outlineLevel="1" thickTop="1">
      <c r="D22" s="23"/>
      <c r="E22" s="23"/>
      <c r="F22" s="37"/>
      <c r="G22" s="37"/>
      <c r="H22" s="37"/>
      <c r="I22" s="36"/>
      <c r="J22" s="37"/>
    </row>
    <row r="23" spans="4:10" ht="12.75" collapsed="1">
      <c r="D23" s="23"/>
      <c r="E23" s="23"/>
      <c r="F23" s="37"/>
      <c r="G23" s="37"/>
      <c r="H23" s="37"/>
      <c r="I23" s="36"/>
      <c r="J23" s="37"/>
    </row>
    <row r="24" spans="4:10" ht="12.75">
      <c r="D24" s="23"/>
      <c r="E24" s="23"/>
      <c r="F24" s="37"/>
      <c r="G24" s="37"/>
      <c r="H24" s="37"/>
      <c r="I24" s="36"/>
      <c r="J24" s="37"/>
    </row>
    <row r="25" spans="2:10" ht="12.75">
      <c r="B25" s="12"/>
      <c r="C25" s="13"/>
      <c r="D25" s="14" t="s">
        <v>427</v>
      </c>
      <c r="E25" s="14"/>
      <c r="F25" s="15">
        <v>2012</v>
      </c>
      <c r="G25" s="40"/>
      <c r="H25" s="15">
        <v>2011</v>
      </c>
      <c r="I25" s="36"/>
      <c r="J25" s="37"/>
    </row>
    <row r="26" spans="4:10" ht="12.75">
      <c r="D26" s="14"/>
      <c r="E26" s="14"/>
      <c r="F26" s="58" t="s">
        <v>174</v>
      </c>
      <c r="G26" s="344"/>
      <c r="H26" s="58" t="s">
        <v>174</v>
      </c>
      <c r="I26" s="36"/>
      <c r="J26" s="37"/>
    </row>
    <row r="27" spans="4:8" ht="12.75">
      <c r="D27" s="16"/>
      <c r="E27" s="16"/>
      <c r="F27" s="16"/>
      <c r="G27" s="22"/>
      <c r="H27" s="16"/>
    </row>
    <row r="28" spans="4:8" ht="12.75">
      <c r="D28" s="17"/>
      <c r="E28" s="17"/>
      <c r="F28" s="17"/>
      <c r="G28" s="345"/>
      <c r="H28" s="20"/>
    </row>
    <row r="29" spans="3:8" ht="12.75">
      <c r="C29" s="29" t="s">
        <v>78</v>
      </c>
      <c r="D29" s="17" t="s">
        <v>429</v>
      </c>
      <c r="E29" s="32"/>
      <c r="F29" s="407">
        <f>'B SH 12'!F12</f>
        <v>41132119.989999995</v>
      </c>
      <c r="G29" s="347"/>
      <c r="H29" s="30">
        <v>4323200</v>
      </c>
    </row>
    <row r="30" spans="4:10" ht="12.75">
      <c r="D30" s="17" t="s">
        <v>503</v>
      </c>
      <c r="E30" s="17"/>
      <c r="F30" s="17"/>
      <c r="G30" s="345"/>
      <c r="H30" s="33"/>
      <c r="I30" s="582"/>
      <c r="J30" s="15">
        <v>2010</v>
      </c>
    </row>
    <row r="31" spans="4:10" ht="13.5" thickBot="1">
      <c r="D31" s="23"/>
      <c r="E31" s="23"/>
      <c r="F31" s="35">
        <f>SUM(F28:F30)</f>
        <v>41132119.989999995</v>
      </c>
      <c r="G31" s="37"/>
      <c r="H31" s="35">
        <f>SUM(H28:H30)</f>
        <v>4323200</v>
      </c>
      <c r="I31" s="582"/>
      <c r="J31" s="58" t="s">
        <v>174</v>
      </c>
    </row>
    <row r="32" spans="4:10" ht="13.5" thickTop="1">
      <c r="D32" s="16"/>
      <c r="E32" s="16"/>
      <c r="F32" s="16"/>
      <c r="G32" s="22"/>
      <c r="H32" s="16"/>
      <c r="I32" s="16"/>
      <c r="J32" s="16"/>
    </row>
    <row r="33" spans="4:10" ht="38.25" customHeight="1">
      <c r="D33" s="585" t="s">
        <v>504</v>
      </c>
      <c r="E33" s="585"/>
      <c r="F33" s="585"/>
      <c r="G33" s="585"/>
      <c r="H33" s="585"/>
      <c r="I33" s="16"/>
      <c r="J33" s="16"/>
    </row>
    <row r="34" spans="2:10" ht="12.75">
      <c r="B34" s="12"/>
      <c r="D34" s="66" t="s">
        <v>428</v>
      </c>
      <c r="E34" s="16"/>
      <c r="F34" s="15">
        <v>2012</v>
      </c>
      <c r="G34" s="40"/>
      <c r="H34" s="15">
        <v>2011</v>
      </c>
      <c r="I34" s="16"/>
      <c r="J34" s="16"/>
    </row>
    <row r="35" spans="4:10" ht="12.75">
      <c r="D35" s="16"/>
      <c r="E35" s="16"/>
      <c r="F35" s="58" t="s">
        <v>174</v>
      </c>
      <c r="G35" s="344"/>
      <c r="H35" s="58" t="s">
        <v>174</v>
      </c>
      <c r="I35" s="16"/>
      <c r="J35" s="16"/>
    </row>
    <row r="36" spans="4:10" ht="12.75">
      <c r="D36" s="16"/>
      <c r="E36" s="16"/>
      <c r="F36" s="16"/>
      <c r="G36" s="22"/>
      <c r="H36" s="16"/>
      <c r="I36" s="16"/>
      <c r="J36" s="16"/>
    </row>
    <row r="37" spans="5:10" ht="12.75">
      <c r="E37" s="17"/>
      <c r="F37" s="17"/>
      <c r="G37" s="345"/>
      <c r="H37" s="20"/>
      <c r="I37" s="38"/>
      <c r="J37" s="20"/>
    </row>
    <row r="38" spans="3:10" ht="12.75">
      <c r="C38" s="29" t="s">
        <v>78</v>
      </c>
      <c r="D38" s="17" t="s">
        <v>81</v>
      </c>
      <c r="E38" s="32"/>
      <c r="F38" s="31">
        <f>'B SH 12'!F14</f>
        <v>33332.8</v>
      </c>
      <c r="G38" s="347"/>
      <c r="H38" s="30">
        <f>'B SH 12'!G14</f>
        <v>8333</v>
      </c>
      <c r="I38" s="39"/>
      <c r="J38" s="31">
        <f>'B SH 12'!H14</f>
        <v>34568.32</v>
      </c>
    </row>
    <row r="39" spans="4:10" ht="12.75">
      <c r="D39" s="17"/>
      <c r="E39" s="17"/>
      <c r="F39" s="17"/>
      <c r="G39" s="345"/>
      <c r="H39" s="33"/>
      <c r="I39" s="34"/>
      <c r="J39" s="33"/>
    </row>
    <row r="40" spans="4:10" ht="13.5" thickBot="1">
      <c r="D40" s="23"/>
      <c r="E40" s="23"/>
      <c r="F40" s="35">
        <f>SUM(F37:F39)</f>
        <v>33332.8</v>
      </c>
      <c r="G40" s="37"/>
      <c r="H40" s="35">
        <f>SUM(H37:H39)</f>
        <v>8333</v>
      </c>
      <c r="I40" s="36"/>
      <c r="J40" s="35">
        <f>SUM(J37:J39)</f>
        <v>34568.32</v>
      </c>
    </row>
    <row r="41" spans="4:10" ht="13.5" thickTop="1">
      <c r="D41" s="23"/>
      <c r="E41" s="23"/>
      <c r="F41" s="23"/>
      <c r="G41" s="346"/>
      <c r="H41" s="37"/>
      <c r="I41" s="36"/>
      <c r="J41" s="37"/>
    </row>
    <row r="43" spans="2:10" ht="12.75">
      <c r="B43" s="12"/>
      <c r="D43" s="583" t="s">
        <v>82</v>
      </c>
      <c r="E43" s="14"/>
      <c r="F43" s="15">
        <v>2012</v>
      </c>
      <c r="G43" s="40"/>
      <c r="H43" s="15">
        <v>2011</v>
      </c>
      <c r="I43" s="582"/>
      <c r="J43" s="15">
        <v>2010</v>
      </c>
    </row>
    <row r="44" spans="4:10" ht="12.75">
      <c r="D44" s="583"/>
      <c r="E44" s="14"/>
      <c r="F44" s="58" t="s">
        <v>174</v>
      </c>
      <c r="G44" s="344"/>
      <c r="H44" s="58" t="s">
        <v>174</v>
      </c>
      <c r="I44" s="582"/>
      <c r="J44" s="58" t="s">
        <v>174</v>
      </c>
    </row>
    <row r="45" spans="4:10" ht="12.75">
      <c r="D45" s="14"/>
      <c r="E45" s="14"/>
      <c r="F45" s="14"/>
      <c r="G45" s="348"/>
      <c r="H45" s="40"/>
      <c r="I45" s="15"/>
      <c r="J45" s="40"/>
    </row>
    <row r="46" spans="4:10" ht="12.75">
      <c r="D46" s="17" t="s">
        <v>526</v>
      </c>
      <c r="E46" s="16"/>
      <c r="F46" s="408"/>
      <c r="G46" s="22"/>
      <c r="H46" s="41"/>
      <c r="I46" s="16"/>
      <c r="J46" s="41"/>
    </row>
    <row r="47" spans="4:10" ht="12.75">
      <c r="D47" s="42" t="s">
        <v>83</v>
      </c>
      <c r="E47" s="17"/>
      <c r="F47" s="17"/>
      <c r="G47" s="345"/>
      <c r="H47" s="43"/>
      <c r="I47" s="16"/>
      <c r="J47" s="43"/>
    </row>
    <row r="48" spans="3:10" ht="12.75">
      <c r="C48" s="29" t="s">
        <v>78</v>
      </c>
      <c r="D48" s="17" t="s">
        <v>505</v>
      </c>
      <c r="F48" s="355">
        <v>10080</v>
      </c>
      <c r="H48" s="30"/>
      <c r="I48" s="16"/>
      <c r="J48" s="31"/>
    </row>
    <row r="49" spans="3:10" ht="12.75">
      <c r="C49" s="29" t="s">
        <v>79</v>
      </c>
      <c r="D49" s="9" t="s">
        <v>506</v>
      </c>
      <c r="E49" s="17"/>
      <c r="F49" s="546">
        <v>58870</v>
      </c>
      <c r="G49" s="345"/>
      <c r="H49" s="410"/>
      <c r="I49" s="16"/>
      <c r="J49" s="44"/>
    </row>
    <row r="50" spans="3:10" ht="12.75">
      <c r="C50" s="29" t="s">
        <v>177</v>
      </c>
      <c r="D50" s="9" t="s">
        <v>507</v>
      </c>
      <c r="E50" s="17"/>
      <c r="F50" s="546">
        <v>46201.8</v>
      </c>
      <c r="G50" s="345"/>
      <c r="H50" s="410"/>
      <c r="I50" s="16"/>
      <c r="J50" s="410"/>
    </row>
    <row r="51" spans="3:10" ht="12.75">
      <c r="C51" s="29" t="s">
        <v>279</v>
      </c>
      <c r="D51" s="9" t="s">
        <v>508</v>
      </c>
      <c r="E51" s="17"/>
      <c r="F51" s="546">
        <v>2620</v>
      </c>
      <c r="G51" s="345"/>
      <c r="H51" s="410"/>
      <c r="I51" s="16"/>
      <c r="J51" s="410"/>
    </row>
    <row r="52" spans="3:10" ht="12.75">
      <c r="C52" s="29" t="s">
        <v>280</v>
      </c>
      <c r="D52" s="9" t="s">
        <v>509</v>
      </c>
      <c r="E52" s="17"/>
      <c r="F52" s="546">
        <v>1838220</v>
      </c>
      <c r="G52" s="345"/>
      <c r="H52" s="410"/>
      <c r="I52" s="16"/>
      <c r="J52" s="410"/>
    </row>
    <row r="53" spans="3:10" ht="12.75">
      <c r="C53" s="29" t="s">
        <v>282</v>
      </c>
      <c r="D53" s="9" t="s">
        <v>510</v>
      </c>
      <c r="E53" s="17"/>
      <c r="F53" s="546">
        <v>184634</v>
      </c>
      <c r="G53" s="345"/>
      <c r="H53" s="410"/>
      <c r="I53" s="16"/>
      <c r="J53" s="410"/>
    </row>
    <row r="54" spans="3:10" ht="12.75">
      <c r="C54" s="29" t="s">
        <v>284</v>
      </c>
      <c r="D54" s="9" t="s">
        <v>511</v>
      </c>
      <c r="E54" s="17"/>
      <c r="F54" s="546">
        <f>500+1333728</f>
        <v>1334228</v>
      </c>
      <c r="G54" s="345"/>
      <c r="H54" s="410"/>
      <c r="I54" s="16"/>
      <c r="J54" s="410"/>
    </row>
    <row r="55" spans="3:10" ht="12.75">
      <c r="C55" s="29" t="s">
        <v>286</v>
      </c>
      <c r="D55" s="9" t="s">
        <v>497</v>
      </c>
      <c r="E55" s="17"/>
      <c r="F55" s="546">
        <v>26.6</v>
      </c>
      <c r="G55" s="345"/>
      <c r="H55" s="410"/>
      <c r="I55" s="16"/>
      <c r="J55" s="410"/>
    </row>
    <row r="56" spans="3:10" ht="12.75">
      <c r="C56" s="29"/>
      <c r="E56" s="17"/>
      <c r="F56" s="17"/>
      <c r="G56" s="345"/>
      <c r="H56" s="410"/>
      <c r="I56" s="16"/>
      <c r="J56" s="410"/>
    </row>
    <row r="57" spans="5:10" ht="13.5" thickBot="1">
      <c r="E57" s="17"/>
      <c r="F57" s="24">
        <f>SUM(F48:F56)</f>
        <v>3474880.4</v>
      </c>
      <c r="G57" s="45"/>
      <c r="H57" s="24">
        <f>SUM(H48:H49)</f>
        <v>0</v>
      </c>
      <c r="I57" s="45"/>
      <c r="J57" s="24">
        <f>SUM(J46:J49)</f>
        <v>0</v>
      </c>
    </row>
    <row r="58" spans="5:10" ht="13.5" thickTop="1">
      <c r="E58" s="17"/>
      <c r="F58" s="45"/>
      <c r="G58" s="45"/>
      <c r="H58" s="45"/>
      <c r="I58" s="45"/>
      <c r="J58" s="45"/>
    </row>
    <row r="59" spans="2:10" ht="12.75" hidden="1" outlineLevel="1">
      <c r="B59" s="12"/>
      <c r="D59" s="583" t="s">
        <v>430</v>
      </c>
      <c r="E59" s="14"/>
      <c r="F59" s="15">
        <v>2012</v>
      </c>
      <c r="G59" s="40"/>
      <c r="H59" s="15">
        <v>2011</v>
      </c>
      <c r="I59" s="45"/>
      <c r="J59" s="45"/>
    </row>
    <row r="60" spans="4:10" ht="12.75" hidden="1" outlineLevel="1">
      <c r="D60" s="583"/>
      <c r="E60" s="14"/>
      <c r="F60" s="58" t="s">
        <v>174</v>
      </c>
      <c r="G60" s="344"/>
      <c r="H60" s="58" t="s">
        <v>174</v>
      </c>
      <c r="I60" s="45"/>
      <c r="J60" s="45"/>
    </row>
    <row r="61" spans="4:10" ht="12.75" hidden="1" outlineLevel="1">
      <c r="D61" s="14"/>
      <c r="E61" s="14"/>
      <c r="F61" s="14"/>
      <c r="G61" s="348"/>
      <c r="H61" s="40"/>
      <c r="I61" s="45"/>
      <c r="J61" s="45"/>
    </row>
    <row r="62" spans="4:10" ht="12.75" hidden="1" outlineLevel="1">
      <c r="D62" s="17" t="s">
        <v>431</v>
      </c>
      <c r="E62" s="16"/>
      <c r="F62" s="408">
        <f>'B SH 12'!F20</f>
        <v>0</v>
      </c>
      <c r="G62" s="22"/>
      <c r="H62" s="41"/>
      <c r="I62" s="45"/>
      <c r="J62" s="45"/>
    </row>
    <row r="63" spans="4:10" ht="12.75" hidden="1" outlineLevel="1">
      <c r="D63" s="42"/>
      <c r="E63" s="17"/>
      <c r="F63" s="17"/>
      <c r="G63" s="345"/>
      <c r="H63" s="43"/>
      <c r="I63" s="45"/>
      <c r="J63" s="45"/>
    </row>
    <row r="64" spans="3:10" ht="12.75" hidden="1" outlineLevel="1">
      <c r="C64" s="29" t="s">
        <v>78</v>
      </c>
      <c r="D64" s="17" t="s">
        <v>432</v>
      </c>
      <c r="H64" s="47"/>
      <c r="I64" s="45"/>
      <c r="J64" s="45"/>
    </row>
    <row r="65" spans="3:10" ht="12.75" hidden="1" outlineLevel="1">
      <c r="C65" s="29" t="s">
        <v>79</v>
      </c>
      <c r="D65" s="9" t="s">
        <v>433</v>
      </c>
      <c r="E65" s="17"/>
      <c r="F65" s="46"/>
      <c r="G65" s="345"/>
      <c r="H65" s="410"/>
      <c r="I65" s="45"/>
      <c r="J65" s="45"/>
    </row>
    <row r="66" spans="3:10" ht="12.75" hidden="1" outlineLevel="1">
      <c r="C66" s="29" t="s">
        <v>177</v>
      </c>
      <c r="D66" s="9" t="s">
        <v>434</v>
      </c>
      <c r="E66" s="17"/>
      <c r="G66" s="9"/>
      <c r="I66" s="45"/>
      <c r="J66" s="45"/>
    </row>
    <row r="67" spans="5:10" ht="13.5" hidden="1" outlineLevel="1" thickBot="1">
      <c r="E67" s="17"/>
      <c r="F67" s="24">
        <f>SUM(F62:F65)</f>
        <v>0</v>
      </c>
      <c r="G67" s="45"/>
      <c r="H67" s="24">
        <f>SUM(H64:H65)</f>
        <v>0</v>
      </c>
      <c r="I67" s="45"/>
      <c r="J67" s="45"/>
    </row>
    <row r="68" ht="13.5" hidden="1" outlineLevel="1" thickTop="1"/>
    <row r="69" ht="12.75" hidden="1" outlineLevel="1"/>
    <row r="70" ht="12.75" collapsed="1"/>
    <row r="72" spans="2:10" ht="12.75">
      <c r="B72" s="12"/>
      <c r="D72" s="583" t="s">
        <v>512</v>
      </c>
      <c r="E72" s="14"/>
      <c r="F72" s="15">
        <v>2012</v>
      </c>
      <c r="G72" s="40"/>
      <c r="H72" s="15">
        <v>2011</v>
      </c>
      <c r="I72" s="582"/>
      <c r="J72" s="15">
        <v>2010</v>
      </c>
    </row>
    <row r="73" spans="4:10" ht="12.75">
      <c r="D73" s="583"/>
      <c r="E73" s="14"/>
      <c r="F73" s="58" t="s">
        <v>174</v>
      </c>
      <c r="G73" s="344"/>
      <c r="H73" s="58" t="s">
        <v>174</v>
      </c>
      <c r="I73" s="582"/>
      <c r="J73" s="58" t="s">
        <v>174</v>
      </c>
    </row>
    <row r="74" spans="4:10" ht="12.75">
      <c r="D74" s="17"/>
      <c r="E74" s="16"/>
      <c r="F74" s="16"/>
      <c r="G74" s="22"/>
      <c r="H74" s="41"/>
      <c r="I74" s="16"/>
      <c r="J74" s="41"/>
    </row>
    <row r="75" spans="3:10" ht="12.75">
      <c r="C75" s="29"/>
      <c r="D75" s="42" t="s">
        <v>83</v>
      </c>
      <c r="E75" s="31"/>
      <c r="F75" s="31"/>
      <c r="G75" s="349"/>
      <c r="H75" s="179">
        <f>'B SH 12'!G28</f>
        <v>0</v>
      </c>
      <c r="I75" s="16"/>
      <c r="J75" s="47">
        <f>'B SH 12'!H28</f>
        <v>57078</v>
      </c>
    </row>
    <row r="76" spans="3:10" ht="12.75">
      <c r="C76" s="29"/>
      <c r="D76" s="42"/>
      <c r="E76" s="31"/>
      <c r="F76" s="31"/>
      <c r="G76" s="349"/>
      <c r="H76" s="179"/>
      <c r="I76" s="16"/>
      <c r="J76" s="47"/>
    </row>
    <row r="77" spans="3:10" ht="12.75">
      <c r="C77" s="29"/>
      <c r="D77" s="17" t="s">
        <v>513</v>
      </c>
      <c r="E77" s="31"/>
      <c r="F77" s="31">
        <v>80000</v>
      </c>
      <c r="G77" s="349"/>
      <c r="H77" s="179"/>
      <c r="I77" s="16"/>
      <c r="J77" s="47"/>
    </row>
    <row r="78" spans="3:10" ht="12.75">
      <c r="C78" s="29"/>
      <c r="D78" s="17" t="s">
        <v>514</v>
      </c>
      <c r="E78" s="31"/>
      <c r="F78" s="31">
        <v>100000</v>
      </c>
      <c r="G78" s="349"/>
      <c r="H78" s="179"/>
      <c r="I78" s="16"/>
      <c r="J78" s="47"/>
    </row>
    <row r="79" spans="3:10" ht="12.75">
      <c r="C79" s="29"/>
      <c r="D79" s="48"/>
      <c r="E79" s="31"/>
      <c r="F79" s="31"/>
      <c r="G79" s="349"/>
      <c r="H79" s="30">
        <f>'B SH 12'!G27</f>
        <v>0</v>
      </c>
      <c r="I79" s="16"/>
      <c r="J79" s="47">
        <f>'B SH 12'!H27</f>
        <v>58819</v>
      </c>
    </row>
    <row r="80" spans="3:10" ht="12.75">
      <c r="C80" s="29"/>
      <c r="D80" s="409"/>
      <c r="E80" s="31"/>
      <c r="G80" s="349"/>
      <c r="H80" s="31"/>
      <c r="I80" s="16"/>
      <c r="J80" s="31"/>
    </row>
    <row r="81" spans="5:11" ht="13.5" thickBot="1">
      <c r="E81" s="17"/>
      <c r="F81" s="24">
        <f>SUM(F77:F80)</f>
        <v>180000</v>
      </c>
      <c r="G81" s="45"/>
      <c r="H81" s="24">
        <f>SUM(H75:H80)</f>
        <v>0</v>
      </c>
      <c r="I81" s="45"/>
      <c r="J81" s="24">
        <f>SUM(J75:J80)</f>
        <v>115897</v>
      </c>
      <c r="K81" s="45"/>
    </row>
    <row r="82" ht="13.5" thickTop="1">
      <c r="K82" s="28"/>
    </row>
    <row r="85" spans="5:7" ht="12.75">
      <c r="E85" s="50" t="s">
        <v>84</v>
      </c>
      <c r="F85" s="50"/>
      <c r="G85" s="350"/>
    </row>
    <row r="86" spans="2:10" ht="12.75" hidden="1" outlineLevel="1">
      <c r="B86" s="12"/>
      <c r="D86" s="583" t="s">
        <v>435</v>
      </c>
      <c r="E86" s="14"/>
      <c r="F86" s="15">
        <v>2012</v>
      </c>
      <c r="G86" s="40"/>
      <c r="H86" s="15">
        <v>2011</v>
      </c>
      <c r="I86" s="582"/>
      <c r="J86" s="15">
        <v>2010</v>
      </c>
    </row>
    <row r="87" spans="4:10" ht="12.75" hidden="1" outlineLevel="1">
      <c r="D87" s="583"/>
      <c r="E87" s="14"/>
      <c r="F87" s="58" t="s">
        <v>174</v>
      </c>
      <c r="G87" s="344"/>
      <c r="H87" s="58" t="s">
        <v>174</v>
      </c>
      <c r="I87" s="582"/>
      <c r="J87" s="58" t="s">
        <v>174</v>
      </c>
    </row>
    <row r="88" spans="4:10" ht="12.75" hidden="1" outlineLevel="1">
      <c r="D88" s="16"/>
      <c r="E88" s="16"/>
      <c r="F88" s="16"/>
      <c r="G88" s="22"/>
      <c r="H88" s="16"/>
      <c r="I88" s="16"/>
      <c r="J88" s="16"/>
    </row>
    <row r="89" spans="4:10" ht="12.75" hidden="1" outlineLevel="1">
      <c r="D89" s="17"/>
      <c r="E89" s="17"/>
      <c r="F89" s="17"/>
      <c r="G89" s="345"/>
      <c r="H89" s="44"/>
      <c r="I89" s="16"/>
      <c r="J89" s="51"/>
    </row>
    <row r="90" spans="4:10" ht="13.5" hidden="1" outlineLevel="1" thickBot="1">
      <c r="D90" s="23"/>
      <c r="E90" s="23"/>
      <c r="F90" s="24">
        <f>SUM(F89:F89)</f>
        <v>0</v>
      </c>
      <c r="G90" s="45"/>
      <c r="H90" s="49">
        <f>SUM(H89:H89)</f>
        <v>0</v>
      </c>
      <c r="I90" s="25"/>
      <c r="J90" s="49">
        <f>SUM(J89:J89)</f>
        <v>0</v>
      </c>
    </row>
    <row r="91" spans="4:10" ht="13.5" hidden="1" outlineLevel="1" thickTop="1">
      <c r="D91" s="23"/>
      <c r="E91" s="23"/>
      <c r="F91" s="23"/>
      <c r="G91" s="346"/>
      <c r="H91" s="45"/>
      <c r="I91" s="25"/>
      <c r="J91" s="45"/>
    </row>
    <row r="92" ht="12.75" hidden="1" outlineLevel="1"/>
    <row r="93" ht="12.75" collapsed="1"/>
    <row r="95" spans="2:10" ht="12.75">
      <c r="B95" s="12"/>
      <c r="C95" s="13"/>
      <c r="D95" s="584" t="s">
        <v>86</v>
      </c>
      <c r="E95" s="14"/>
      <c r="F95" s="15">
        <v>2012</v>
      </c>
      <c r="G95" s="40"/>
      <c r="H95" s="15">
        <v>2011</v>
      </c>
      <c r="I95" s="582"/>
      <c r="J95" s="15">
        <v>2010</v>
      </c>
    </row>
    <row r="96" spans="4:10" ht="12.75">
      <c r="D96" s="584"/>
      <c r="E96" s="14"/>
      <c r="F96" s="58" t="s">
        <v>174</v>
      </c>
      <c r="G96" s="344"/>
      <c r="H96" s="58" t="s">
        <v>174</v>
      </c>
      <c r="I96" s="582"/>
      <c r="J96" s="58" t="s">
        <v>174</v>
      </c>
    </row>
    <row r="97" spans="4:10" ht="12.75">
      <c r="D97" s="16"/>
      <c r="E97" s="16"/>
      <c r="F97" s="16"/>
      <c r="G97" s="22"/>
      <c r="H97" s="16"/>
      <c r="I97" s="16"/>
      <c r="J97" s="16"/>
    </row>
    <row r="98" spans="4:10" ht="12.75">
      <c r="D98" s="411" t="s">
        <v>436</v>
      </c>
      <c r="E98" s="16"/>
      <c r="F98" s="547">
        <f>'B SH 12'!N12</f>
        <v>898305</v>
      </c>
      <c r="G98" s="22"/>
      <c r="H98" s="16"/>
      <c r="I98" s="16"/>
      <c r="J98" s="16"/>
    </row>
    <row r="99" spans="4:10" ht="12.75">
      <c r="D99" s="17" t="s">
        <v>87</v>
      </c>
      <c r="E99" s="17"/>
      <c r="F99" s="413">
        <f>'B SH 12'!N13</f>
        <v>85523</v>
      </c>
      <c r="G99" s="345"/>
      <c r="H99" s="179">
        <f>'B SH 12'!O13</f>
        <v>66960</v>
      </c>
      <c r="I99" s="46"/>
      <c r="J99" s="30">
        <v>96660</v>
      </c>
    </row>
    <row r="100" spans="4:10" ht="25.5">
      <c r="D100" s="17" t="s">
        <v>88</v>
      </c>
      <c r="E100" s="17"/>
      <c r="F100" s="412">
        <f>'B SH 12'!N14</f>
        <v>53274</v>
      </c>
      <c r="G100" s="345"/>
      <c r="H100" s="179">
        <f>'B SH 12'!O14</f>
        <v>24000</v>
      </c>
      <c r="I100" s="46"/>
      <c r="J100" s="30">
        <v>28647</v>
      </c>
    </row>
    <row r="101" spans="4:10" ht="12.75">
      <c r="D101" s="17" t="s">
        <v>395</v>
      </c>
      <c r="E101" s="17"/>
      <c r="F101" s="356">
        <f>'B SH 12'!N15</f>
        <v>6250</v>
      </c>
      <c r="G101" s="345"/>
      <c r="H101" s="179"/>
      <c r="I101" s="46"/>
      <c r="J101" s="30"/>
    </row>
    <row r="102" spans="4:10" ht="12.75">
      <c r="D102" s="9" t="s">
        <v>172</v>
      </c>
      <c r="E102" s="17"/>
      <c r="F102" s="356"/>
      <c r="G102" s="345"/>
      <c r="H102" s="179">
        <f>'B SH 12'!O17</f>
        <v>0</v>
      </c>
      <c r="I102" s="39"/>
      <c r="J102" s="31">
        <v>5500</v>
      </c>
    </row>
    <row r="103" spans="4:10" ht="13.5" thickBot="1">
      <c r="D103" s="23"/>
      <c r="E103" s="23"/>
      <c r="F103" s="35">
        <f>SUM(F98:F102)</f>
        <v>1043352</v>
      </c>
      <c r="G103" s="37"/>
      <c r="H103" s="35">
        <f>SUM(H98:H102)</f>
        <v>90960</v>
      </c>
      <c r="I103" s="36"/>
      <c r="J103" s="35">
        <f>SUM(J99:J102)</f>
        <v>130807</v>
      </c>
    </row>
    <row r="104" spans="4:10" ht="13.5" thickTop="1">
      <c r="D104" s="23"/>
      <c r="E104" s="23"/>
      <c r="F104" s="23"/>
      <c r="G104" s="346"/>
      <c r="H104" s="37"/>
      <c r="I104" s="36"/>
      <c r="J104" s="37"/>
    </row>
    <row r="105" ht="12.75">
      <c r="D105" s="544" t="s">
        <v>176</v>
      </c>
    </row>
    <row r="106" ht="12.75">
      <c r="D106" s="544" t="s">
        <v>527</v>
      </c>
    </row>
    <row r="108" spans="2:10" ht="12.75">
      <c r="B108" s="183"/>
      <c r="D108" s="184" t="s">
        <v>195</v>
      </c>
      <c r="F108" s="15">
        <v>2012</v>
      </c>
      <c r="G108" s="40"/>
      <c r="H108" s="15">
        <v>2011</v>
      </c>
      <c r="I108" s="582"/>
      <c r="J108" s="15">
        <v>2010</v>
      </c>
    </row>
    <row r="109" spans="6:10" ht="12.75">
      <c r="F109" s="58" t="s">
        <v>174</v>
      </c>
      <c r="G109" s="344"/>
      <c r="H109" s="58" t="s">
        <v>174</v>
      </c>
      <c r="I109" s="582"/>
      <c r="J109" s="58" t="s">
        <v>174</v>
      </c>
    </row>
    <row r="111" spans="4:10" ht="12.75">
      <c r="D111" s="9" t="s">
        <v>515</v>
      </c>
      <c r="F111" s="30">
        <f>'B SH 12'!N18</f>
        <v>11208</v>
      </c>
      <c r="H111" s="30">
        <f>'B SH 12'!O18</f>
        <v>0</v>
      </c>
      <c r="I111" s="30"/>
      <c r="J111" s="30">
        <f>'B SH 12'!P18</f>
        <v>549500</v>
      </c>
    </row>
    <row r="112" spans="6:10" ht="12.75">
      <c r="F112" s="30"/>
      <c r="H112" s="30">
        <f>'B SH 12'!O9</f>
        <v>0</v>
      </c>
      <c r="I112" s="30"/>
      <c r="J112" s="30"/>
    </row>
    <row r="114" spans="6:10" ht="13.5" thickBot="1">
      <c r="F114" s="185">
        <f>SUM(F111:F113)</f>
        <v>11208</v>
      </c>
      <c r="G114" s="354"/>
      <c r="H114" s="185">
        <f>SUM(H111:H113)</f>
        <v>0</v>
      </c>
      <c r="J114" s="185">
        <f>SUM(J111:J113)</f>
        <v>549500</v>
      </c>
    </row>
    <row r="115" ht="13.5" thickTop="1">
      <c r="D115" s="10"/>
    </row>
    <row r="116" spans="4:10" ht="12.75">
      <c r="D116" s="53"/>
      <c r="E116" s="17"/>
      <c r="F116" s="17"/>
      <c r="G116" s="345"/>
      <c r="H116" s="43"/>
      <c r="I116" s="39"/>
      <c r="J116" s="43"/>
    </row>
    <row r="117" spans="4:10" ht="12.75">
      <c r="D117" s="53"/>
      <c r="E117" s="17"/>
      <c r="F117" s="17"/>
      <c r="G117" s="345"/>
      <c r="H117" s="43"/>
      <c r="I117" s="39"/>
      <c r="J117" s="43"/>
    </row>
    <row r="118" spans="2:10" ht="12.75">
      <c r="B118" s="12"/>
      <c r="C118" s="13"/>
      <c r="D118" s="581" t="s">
        <v>89</v>
      </c>
      <c r="E118" s="14"/>
      <c r="F118" s="15">
        <v>2012</v>
      </c>
      <c r="G118" s="40"/>
      <c r="H118" s="15">
        <v>2011</v>
      </c>
      <c r="I118" s="582"/>
      <c r="J118" s="15">
        <v>2010</v>
      </c>
    </row>
    <row r="119" spans="4:10" ht="12.75">
      <c r="D119" s="581"/>
      <c r="E119" s="14"/>
      <c r="F119" s="58" t="s">
        <v>174</v>
      </c>
      <c r="G119" s="344"/>
      <c r="H119" s="58" t="s">
        <v>174</v>
      </c>
      <c r="I119" s="582"/>
      <c r="J119" s="58" t="s">
        <v>174</v>
      </c>
    </row>
    <row r="120" spans="4:10" ht="12.75">
      <c r="D120" s="52"/>
      <c r="E120" s="16"/>
      <c r="F120" s="16"/>
      <c r="G120" s="22"/>
      <c r="H120" s="16"/>
      <c r="I120" s="16"/>
      <c r="J120" s="16"/>
    </row>
    <row r="121" spans="4:10" ht="12.75">
      <c r="D121" s="53" t="s">
        <v>89</v>
      </c>
      <c r="E121" s="17"/>
      <c r="F121" s="356">
        <f>'B SH 12'!N28</f>
        <v>-333597</v>
      </c>
      <c r="G121" s="345"/>
      <c r="H121" s="180">
        <f>'B SH 12'!O28</f>
        <v>0</v>
      </c>
      <c r="I121" s="46"/>
      <c r="J121" s="31">
        <f>'B SH 12'!P28</f>
        <v>1004998.05</v>
      </c>
    </row>
    <row r="122" spans="4:10" ht="12.75">
      <c r="D122" s="53"/>
      <c r="E122" s="17"/>
      <c r="F122" s="17"/>
      <c r="G122" s="345"/>
      <c r="H122" s="43"/>
      <c r="I122" s="16"/>
      <c r="J122" s="39"/>
    </row>
    <row r="123" spans="4:10" ht="13.5" thickBot="1">
      <c r="D123" s="54"/>
      <c r="E123" s="23"/>
      <c r="F123" s="35">
        <f>SUM(F121:F122)</f>
        <v>-333597</v>
      </c>
      <c r="G123" s="37"/>
      <c r="H123" s="35">
        <f>SUM(H121:H122)</f>
        <v>0</v>
      </c>
      <c r="I123" s="36"/>
      <c r="J123" s="35">
        <f>SUM(J121:J122)</f>
        <v>1004998.05</v>
      </c>
    </row>
    <row r="124" spans="4:10" ht="13.5" thickTop="1">
      <c r="D124" s="53"/>
      <c r="E124" s="17"/>
      <c r="F124" s="17"/>
      <c r="G124" s="345"/>
      <c r="H124" s="43"/>
      <c r="I124" s="39"/>
      <c r="J124" s="43"/>
    </row>
    <row r="125" spans="4:10" ht="12.75">
      <c r="D125" s="56"/>
      <c r="E125" s="17"/>
      <c r="F125" s="17"/>
      <c r="G125" s="345"/>
      <c r="H125" s="43"/>
      <c r="I125" s="39"/>
      <c r="J125" s="43"/>
    </row>
    <row r="127" spans="2:10" s="10" customFormat="1" ht="12.75">
      <c r="B127" s="12"/>
      <c r="C127" s="13"/>
      <c r="D127" s="57" t="s">
        <v>90</v>
      </c>
      <c r="E127" s="55"/>
      <c r="F127" s="15">
        <v>2012</v>
      </c>
      <c r="G127" s="40"/>
      <c r="H127" s="15">
        <v>2011</v>
      </c>
      <c r="I127" s="582"/>
      <c r="J127" s="15">
        <v>2010</v>
      </c>
    </row>
    <row r="128" spans="4:10" s="10" customFormat="1" ht="12.75">
      <c r="D128" s="57"/>
      <c r="E128" s="55"/>
      <c r="F128" s="58" t="s">
        <v>174</v>
      </c>
      <c r="G128" s="344"/>
      <c r="H128" s="58" t="s">
        <v>174</v>
      </c>
      <c r="I128" s="582"/>
      <c r="J128" s="58" t="s">
        <v>174</v>
      </c>
    </row>
    <row r="129" spans="4:10" s="10" customFormat="1" ht="12.75">
      <c r="D129" s="52"/>
      <c r="E129" s="52"/>
      <c r="F129" s="52"/>
      <c r="G129" s="351"/>
      <c r="H129" s="52"/>
      <c r="I129" s="52"/>
      <c r="J129" s="52"/>
    </row>
    <row r="130" spans="4:10" s="10" customFormat="1" ht="12.75">
      <c r="D130" s="53" t="s">
        <v>91</v>
      </c>
      <c r="E130" s="53"/>
      <c r="F130" s="357">
        <f>'B SH 12'!N29</f>
        <v>0</v>
      </c>
      <c r="G130" s="352"/>
      <c r="H130" s="181">
        <f>'B SH 12'!O29</f>
        <v>-333597</v>
      </c>
      <c r="I130" s="18"/>
      <c r="J130" s="18" t="e">
        <f>'B SH 12'!P29</f>
        <v>#REF!</v>
      </c>
    </row>
    <row r="131" spans="4:10" s="10" customFormat="1" ht="12.75">
      <c r="D131" s="53"/>
      <c r="E131" s="53"/>
      <c r="F131" s="53"/>
      <c r="G131" s="352"/>
      <c r="H131" s="59"/>
      <c r="I131" s="60"/>
      <c r="J131" s="60"/>
    </row>
    <row r="132" spans="5:10" s="10" customFormat="1" ht="12.75">
      <c r="E132" s="53"/>
      <c r="F132" s="53"/>
      <c r="G132" s="352"/>
      <c r="H132" s="61"/>
      <c r="I132" s="62"/>
      <c r="J132" s="61"/>
    </row>
    <row r="133" spans="4:10" s="10" customFormat="1" ht="13.5" thickBot="1">
      <c r="D133" s="54"/>
      <c r="E133" s="54"/>
      <c r="F133" s="63">
        <f>SUM(F130:F132)</f>
        <v>0</v>
      </c>
      <c r="G133" s="65"/>
      <c r="H133" s="63">
        <f>SUM(H130:H132)</f>
        <v>-333597</v>
      </c>
      <c r="I133" s="64"/>
      <c r="J133" s="63" t="e">
        <f>SUM(J130:J132)</f>
        <v>#REF!</v>
      </c>
    </row>
    <row r="134" spans="4:10" s="10" customFormat="1" ht="13.5" thickTop="1">
      <c r="D134" s="54"/>
      <c r="E134" s="54"/>
      <c r="F134" s="54"/>
      <c r="G134" s="353"/>
      <c r="H134" s="65"/>
      <c r="I134" s="64"/>
      <c r="J134" s="65"/>
    </row>
    <row r="135" spans="4:10" s="10" customFormat="1" ht="12.75">
      <c r="D135" s="54"/>
      <c r="E135" s="54"/>
      <c r="F135" s="54"/>
      <c r="G135" s="353"/>
      <c r="H135" s="65"/>
      <c r="I135" s="64"/>
      <c r="J135" s="65"/>
    </row>
  </sheetData>
  <sheetProtection/>
  <mergeCells count="18">
    <mergeCell ref="D4:D5"/>
    <mergeCell ref="I4:I5"/>
    <mergeCell ref="I15:I16"/>
    <mergeCell ref="I30:I31"/>
    <mergeCell ref="D33:H33"/>
    <mergeCell ref="D118:D119"/>
    <mergeCell ref="I118:I119"/>
    <mergeCell ref="I127:I128"/>
    <mergeCell ref="D43:D44"/>
    <mergeCell ref="I43:I44"/>
    <mergeCell ref="D72:D73"/>
    <mergeCell ref="I72:I73"/>
    <mergeCell ref="D86:D87"/>
    <mergeCell ref="I108:I109"/>
    <mergeCell ref="I86:I87"/>
    <mergeCell ref="D95:D96"/>
    <mergeCell ref="I95:I96"/>
    <mergeCell ref="D59:D60"/>
  </mergeCells>
  <printOptions/>
  <pageMargins left="0.7" right="0.7" top="0.61" bottom="0.6" header="0.3" footer="0.3"/>
  <pageSetup horizontalDpi="300" verticalDpi="300" orientation="portrait" scale="75" r:id="rId1"/>
  <rowBreaks count="1" manualBreakCount="1">
    <brk id="8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G38"/>
  <sheetViews>
    <sheetView view="pageBreakPreview" zoomScaleSheetLayoutView="100" zoomScalePageLayoutView="0" workbookViewId="0" topLeftCell="A10">
      <selection activeCell="K20" sqref="K20"/>
    </sheetView>
  </sheetViews>
  <sheetFormatPr defaultColWidth="9.140625" defaultRowHeight="15"/>
  <cols>
    <col min="2" max="2" width="6.8515625" style="0" customWidth="1"/>
    <col min="3" max="3" width="9.28125" style="0" customWidth="1"/>
    <col min="4" max="4" width="16.28125" style="0" customWidth="1"/>
    <col min="5" max="5" width="25.57421875" style="0" customWidth="1"/>
    <col min="6" max="6" width="18.00390625" style="334" customWidth="1"/>
    <col min="7" max="7" width="16.28125" style="0" customWidth="1"/>
  </cols>
  <sheetData>
    <row r="1" ht="15">
      <c r="B1" t="s">
        <v>516</v>
      </c>
    </row>
    <row r="2" spans="2:7" ht="18">
      <c r="B2" s="596" t="s">
        <v>394</v>
      </c>
      <c r="C2" s="596"/>
      <c r="D2" s="596"/>
      <c r="E2" s="596"/>
      <c r="F2" s="596"/>
      <c r="G2" s="596"/>
    </row>
    <row r="3" spans="2:7" ht="15.75">
      <c r="B3" s="597" t="s">
        <v>50</v>
      </c>
      <c r="C3" s="597"/>
      <c r="D3" s="597"/>
      <c r="E3" s="597"/>
      <c r="F3" s="597"/>
      <c r="G3" s="597"/>
    </row>
    <row r="4" ht="15.75" thickBot="1"/>
    <row r="5" spans="2:7" ht="15">
      <c r="B5" s="598" t="s">
        <v>0</v>
      </c>
      <c r="C5" s="600" t="s">
        <v>51</v>
      </c>
      <c r="D5" s="601"/>
      <c r="E5" s="602"/>
      <c r="F5" s="335" t="s">
        <v>2</v>
      </c>
      <c r="G5" s="1" t="s">
        <v>2</v>
      </c>
    </row>
    <row r="6" spans="2:7" ht="15.75" thickBot="1">
      <c r="B6" s="599"/>
      <c r="C6" s="603"/>
      <c r="D6" s="604"/>
      <c r="E6" s="605"/>
      <c r="F6" s="67" t="s">
        <v>3</v>
      </c>
      <c r="G6" s="2" t="s">
        <v>4</v>
      </c>
    </row>
    <row r="7" spans="2:7" ht="15.75" thickBot="1">
      <c r="B7" s="3" t="s">
        <v>5</v>
      </c>
      <c r="C7" s="606" t="s">
        <v>52</v>
      </c>
      <c r="D7" s="607"/>
      <c r="E7" s="607"/>
      <c r="F7" s="177">
        <f>SUM(F8:F11)</f>
        <v>0</v>
      </c>
      <c r="G7" s="177">
        <f>SUM(G8:G11)</f>
        <v>0</v>
      </c>
    </row>
    <row r="8" spans="2:7" ht="15.75" thickBot="1">
      <c r="B8" s="3"/>
      <c r="C8" s="4" t="s">
        <v>53</v>
      </c>
      <c r="D8" s="586" t="s">
        <v>92</v>
      </c>
      <c r="E8" s="586"/>
      <c r="F8" s="384"/>
      <c r="G8" s="338"/>
    </row>
    <row r="9" spans="2:7" ht="15.75" thickBot="1">
      <c r="B9" s="3"/>
      <c r="C9" s="4" t="s">
        <v>53</v>
      </c>
      <c r="D9" s="586" t="s">
        <v>93</v>
      </c>
      <c r="E9" s="586"/>
      <c r="F9" s="385"/>
      <c r="G9" s="339"/>
    </row>
    <row r="10" spans="2:7" ht="15.75" thickBot="1">
      <c r="B10" s="3"/>
      <c r="C10" s="4" t="s">
        <v>53</v>
      </c>
      <c r="D10" s="176" t="s">
        <v>192</v>
      </c>
      <c r="E10" s="176"/>
      <c r="F10" s="385"/>
      <c r="G10" s="339"/>
    </row>
    <row r="11" spans="2:7" ht="15.75" thickBot="1">
      <c r="B11" s="3"/>
      <c r="C11" s="4" t="s">
        <v>53</v>
      </c>
      <c r="D11" s="586" t="s">
        <v>95</v>
      </c>
      <c r="E11" s="586"/>
      <c r="F11" s="385"/>
      <c r="G11" s="339"/>
    </row>
    <row r="12" spans="2:7" ht="15.75" thickBot="1">
      <c r="B12" s="3" t="s">
        <v>19</v>
      </c>
      <c r="C12" s="588" t="s">
        <v>54</v>
      </c>
      <c r="D12" s="589"/>
      <c r="E12" s="590"/>
      <c r="F12" s="172">
        <v>0</v>
      </c>
      <c r="G12" s="172">
        <f>G13+G17+G20+G21+G31</f>
        <v>333900</v>
      </c>
    </row>
    <row r="13" spans="2:7" ht="15.75" thickBot="1">
      <c r="B13" s="5">
        <v>1</v>
      </c>
      <c r="C13" s="592" t="s">
        <v>55</v>
      </c>
      <c r="D13" s="593"/>
      <c r="E13" s="594"/>
      <c r="F13" s="173">
        <f>F14+F15-F16</f>
        <v>0</v>
      </c>
      <c r="G13" s="173">
        <f>G14+G15-G16</f>
        <v>0</v>
      </c>
    </row>
    <row r="14" spans="2:7" ht="15.75" thickBot="1">
      <c r="B14" s="6"/>
      <c r="C14" s="4" t="s">
        <v>53</v>
      </c>
      <c r="D14" s="595" t="s">
        <v>56</v>
      </c>
      <c r="E14" s="595"/>
      <c r="F14" s="336"/>
      <c r="G14" s="178"/>
    </row>
    <row r="15" spans="2:7" ht="15.75" thickBot="1">
      <c r="B15" s="6"/>
      <c r="C15" s="4" t="s">
        <v>53</v>
      </c>
      <c r="D15" s="595" t="s">
        <v>94</v>
      </c>
      <c r="E15" s="595"/>
      <c r="F15" s="386"/>
      <c r="G15" s="336"/>
    </row>
    <row r="16" spans="2:7" ht="15.75" thickBot="1">
      <c r="B16" s="6"/>
      <c r="C16" s="4" t="s">
        <v>53</v>
      </c>
      <c r="D16" s="595" t="s">
        <v>57</v>
      </c>
      <c r="E16" s="595"/>
      <c r="F16" s="387"/>
      <c r="G16" s="340"/>
    </row>
    <row r="17" spans="2:7" ht="15.75" thickBot="1">
      <c r="B17" s="6">
        <v>2</v>
      </c>
      <c r="C17" s="592" t="s">
        <v>58</v>
      </c>
      <c r="D17" s="593"/>
      <c r="E17" s="594"/>
      <c r="F17" s="174">
        <v>0</v>
      </c>
      <c r="G17" s="174">
        <f>SUM(G18:G19)</f>
        <v>314029</v>
      </c>
    </row>
    <row r="18" spans="2:7" ht="15.75" thickBot="1">
      <c r="B18" s="7"/>
      <c r="C18" s="4" t="s">
        <v>53</v>
      </c>
      <c r="D18" s="595" t="s">
        <v>59</v>
      </c>
      <c r="E18" s="595"/>
      <c r="F18" s="387">
        <v>0</v>
      </c>
      <c r="G18" s="340">
        <v>269091</v>
      </c>
    </row>
    <row r="19" spans="2:7" ht="15.75" thickBot="1">
      <c r="B19" s="3"/>
      <c r="C19" s="4" t="s">
        <v>53</v>
      </c>
      <c r="D19" s="595" t="s">
        <v>60</v>
      </c>
      <c r="E19" s="595"/>
      <c r="F19" s="388">
        <v>0</v>
      </c>
      <c r="G19" s="341">
        <v>44938</v>
      </c>
    </row>
    <row r="20" spans="2:7" ht="15.75" thickBot="1">
      <c r="B20" s="8">
        <v>3</v>
      </c>
      <c r="C20" s="592" t="s">
        <v>61</v>
      </c>
      <c r="D20" s="593"/>
      <c r="E20" s="593"/>
      <c r="F20" s="341">
        <v>0</v>
      </c>
      <c r="G20" s="341"/>
    </row>
    <row r="21" spans="2:7" ht="15.75" thickBot="1">
      <c r="B21" s="8">
        <v>4</v>
      </c>
      <c r="C21" s="592" t="s">
        <v>62</v>
      </c>
      <c r="D21" s="593"/>
      <c r="E21" s="593"/>
      <c r="F21" s="389">
        <v>0</v>
      </c>
      <c r="G21" s="175">
        <f>SUM(G22:G30)</f>
        <v>11159</v>
      </c>
    </row>
    <row r="22" spans="2:7" ht="15.75" thickBot="1">
      <c r="B22" s="8"/>
      <c r="C22" s="4" t="s">
        <v>53</v>
      </c>
      <c r="D22" s="593" t="s">
        <v>63</v>
      </c>
      <c r="E22" s="593"/>
      <c r="F22" s="340"/>
      <c r="G22" s="340"/>
    </row>
    <row r="23" spans="2:7" ht="15.75" thickBot="1">
      <c r="B23" s="8"/>
      <c r="C23" s="4" t="s">
        <v>53</v>
      </c>
      <c r="D23" s="593" t="s">
        <v>64</v>
      </c>
      <c r="E23" s="593"/>
      <c r="F23" s="341"/>
      <c r="G23" s="341"/>
    </row>
    <row r="24" spans="2:7" ht="15.75" thickBot="1">
      <c r="B24" s="8"/>
      <c r="C24" s="4" t="s">
        <v>53</v>
      </c>
      <c r="D24" s="593" t="s">
        <v>302</v>
      </c>
      <c r="E24" s="593"/>
      <c r="F24" s="341">
        <v>0</v>
      </c>
      <c r="G24" s="341"/>
    </row>
    <row r="25" spans="2:7" ht="15.75" thickBot="1">
      <c r="B25" s="8"/>
      <c r="C25" s="4" t="s">
        <v>53</v>
      </c>
      <c r="D25" s="593" t="s">
        <v>65</v>
      </c>
      <c r="E25" s="593"/>
      <c r="F25" s="341">
        <v>0</v>
      </c>
      <c r="G25" s="341"/>
    </row>
    <row r="26" spans="2:7" ht="15.75" thickBot="1">
      <c r="B26" s="8"/>
      <c r="C26" s="4" t="s">
        <v>53</v>
      </c>
      <c r="D26" s="593" t="s">
        <v>478</v>
      </c>
      <c r="E26" s="593"/>
      <c r="F26" s="341">
        <v>0</v>
      </c>
      <c r="G26" s="341">
        <v>303</v>
      </c>
    </row>
    <row r="27" spans="2:7" ht="15.75" thickBot="1">
      <c r="B27" s="8"/>
      <c r="C27" s="4" t="s">
        <v>53</v>
      </c>
      <c r="D27" s="593" t="s">
        <v>426</v>
      </c>
      <c r="E27" s="593"/>
      <c r="F27" s="341">
        <v>0</v>
      </c>
      <c r="G27" s="341">
        <v>953</v>
      </c>
    </row>
    <row r="28" spans="2:7" ht="15.75" thickBot="1">
      <c r="B28" s="8"/>
      <c r="C28" s="4" t="s">
        <v>53</v>
      </c>
      <c r="D28" s="593" t="s">
        <v>66</v>
      </c>
      <c r="E28" s="593"/>
      <c r="F28" s="341">
        <v>0</v>
      </c>
      <c r="G28" s="341">
        <v>9903</v>
      </c>
    </row>
    <row r="29" spans="2:7" ht="15.75" thickBot="1">
      <c r="B29" s="8"/>
      <c r="C29" s="4" t="s">
        <v>53</v>
      </c>
      <c r="D29" s="586" t="s">
        <v>193</v>
      </c>
      <c r="E29" s="586"/>
      <c r="F29" s="385">
        <v>0</v>
      </c>
      <c r="G29" s="342"/>
    </row>
    <row r="30" spans="2:7" ht="15.75" thickBot="1">
      <c r="B30" s="8"/>
      <c r="C30" s="4" t="s">
        <v>53</v>
      </c>
      <c r="D30" s="591"/>
      <c r="E30" s="591"/>
      <c r="F30" s="337"/>
      <c r="G30" s="342"/>
    </row>
    <row r="31" spans="2:7" ht="15.75" thickBot="1">
      <c r="B31" s="8">
        <v>5</v>
      </c>
      <c r="C31" s="592" t="s">
        <v>67</v>
      </c>
      <c r="D31" s="593"/>
      <c r="E31" s="593"/>
      <c r="F31" s="390">
        <v>0</v>
      </c>
      <c r="G31" s="175">
        <f>SUM(G32:G34)</f>
        <v>8712</v>
      </c>
    </row>
    <row r="32" spans="2:7" ht="15.75" thickBot="1">
      <c r="B32" s="3"/>
      <c r="C32" s="4" t="s">
        <v>53</v>
      </c>
      <c r="D32" s="593" t="s">
        <v>68</v>
      </c>
      <c r="E32" s="593"/>
      <c r="F32" s="340">
        <v>0</v>
      </c>
      <c r="G32" s="340">
        <v>7765</v>
      </c>
    </row>
    <row r="33" spans="2:7" ht="15.75" thickBot="1">
      <c r="B33" s="3"/>
      <c r="C33" s="4" t="s">
        <v>53</v>
      </c>
      <c r="D33" s="586" t="s">
        <v>496</v>
      </c>
      <c r="E33" s="587"/>
      <c r="F33" s="342"/>
      <c r="G33" s="342">
        <v>915</v>
      </c>
    </row>
    <row r="34" spans="2:7" ht="15.75" thickBot="1">
      <c r="B34" s="3"/>
      <c r="C34" s="4" t="s">
        <v>53</v>
      </c>
      <c r="D34" s="586" t="s">
        <v>497</v>
      </c>
      <c r="E34" s="587"/>
      <c r="F34" s="342"/>
      <c r="G34" s="342">
        <v>32</v>
      </c>
    </row>
    <row r="35" spans="2:7" ht="15.75" thickBot="1">
      <c r="B35" s="3" t="s">
        <v>69</v>
      </c>
      <c r="C35" s="588" t="s">
        <v>70</v>
      </c>
      <c r="D35" s="589"/>
      <c r="E35" s="590"/>
      <c r="F35" s="171">
        <f>F7-F12</f>
        <v>0</v>
      </c>
      <c r="G35" s="171">
        <f>G7-G12</f>
        <v>-333900</v>
      </c>
    </row>
    <row r="36" spans="2:7" ht="15.75" thickBot="1">
      <c r="B36" s="8"/>
      <c r="C36" s="4" t="s">
        <v>53</v>
      </c>
      <c r="D36" s="591" t="s">
        <v>194</v>
      </c>
      <c r="E36" s="591"/>
      <c r="F36" s="337">
        <f>F35+F26</f>
        <v>0</v>
      </c>
      <c r="G36" s="337">
        <f>G35+G26</f>
        <v>-333597</v>
      </c>
    </row>
    <row r="37" spans="2:7" ht="15.75" thickBot="1">
      <c r="B37" s="8">
        <v>6</v>
      </c>
      <c r="C37" s="592" t="s">
        <v>71</v>
      </c>
      <c r="D37" s="593"/>
      <c r="E37" s="594"/>
      <c r="F37" s="171">
        <v>0</v>
      </c>
      <c r="G37" s="171"/>
    </row>
    <row r="38" spans="2:7" ht="15.75" thickBot="1">
      <c r="B38" s="3" t="s">
        <v>72</v>
      </c>
      <c r="C38" s="588" t="s">
        <v>73</v>
      </c>
      <c r="D38" s="589"/>
      <c r="E38" s="590"/>
      <c r="F38" s="67">
        <f>F35+F37</f>
        <v>0</v>
      </c>
      <c r="G38" s="67">
        <f>G35+G37</f>
        <v>-333900</v>
      </c>
    </row>
  </sheetData>
  <sheetProtection/>
  <mergeCells count="35">
    <mergeCell ref="D8:E8"/>
    <mergeCell ref="B2:G2"/>
    <mergeCell ref="B3:G3"/>
    <mergeCell ref="B5:B6"/>
    <mergeCell ref="C5:E6"/>
    <mergeCell ref="C7:E7"/>
    <mergeCell ref="C21:E21"/>
    <mergeCell ref="D9:E9"/>
    <mergeCell ref="D11:E11"/>
    <mergeCell ref="C12:E12"/>
    <mergeCell ref="C13:E13"/>
    <mergeCell ref="D14:E14"/>
    <mergeCell ref="D15:E15"/>
    <mergeCell ref="D16:E16"/>
    <mergeCell ref="C17:E17"/>
    <mergeCell ref="D18:E18"/>
    <mergeCell ref="D19:E19"/>
    <mergeCell ref="C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D32:E32"/>
    <mergeCell ref="D34:E34"/>
    <mergeCell ref="C35:E35"/>
    <mergeCell ref="D36:E36"/>
    <mergeCell ref="C37:E37"/>
    <mergeCell ref="C38:E38"/>
  </mergeCells>
  <printOptions/>
  <pageMargins left="0.25" right="0.26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F63"/>
  <sheetViews>
    <sheetView showGridLines="0" defaultGridColor="0" zoomScale="85" zoomScaleNormal="85" zoomScalePageLayoutView="0" colorId="33" workbookViewId="0" topLeftCell="A7">
      <selection activeCell="F32" sqref="F32"/>
    </sheetView>
  </sheetViews>
  <sheetFormatPr defaultColWidth="9.140625" defaultRowHeight="15"/>
  <cols>
    <col min="1" max="1" width="2.8515625" style="71" customWidth="1"/>
    <col min="2" max="2" width="57.57421875" style="71" customWidth="1"/>
    <col min="3" max="3" width="4.140625" style="69" customWidth="1"/>
    <col min="4" max="4" width="19.57421875" style="70" customWidth="1"/>
    <col min="5" max="5" width="3.8515625" style="69" customWidth="1"/>
    <col min="6" max="6" width="18.00390625" style="70" customWidth="1"/>
    <col min="7" max="16384" width="9.140625" style="71" customWidth="1"/>
  </cols>
  <sheetData>
    <row r="2" ht="12.75">
      <c r="B2" s="68" t="s">
        <v>516</v>
      </c>
    </row>
    <row r="3" ht="24" customHeight="1">
      <c r="B3" s="72" t="s">
        <v>517</v>
      </c>
    </row>
    <row r="4" spans="2:6" ht="20.25" customHeight="1" thickBot="1">
      <c r="B4" s="73" t="s">
        <v>396</v>
      </c>
      <c r="C4" s="73"/>
      <c r="D4" s="73"/>
      <c r="E4" s="73"/>
      <c r="F4" s="73"/>
    </row>
    <row r="5" spans="2:6" ht="15.75" customHeight="1" thickBot="1">
      <c r="B5" s="74" t="s">
        <v>99</v>
      </c>
      <c r="C5" s="608" t="s">
        <v>100</v>
      </c>
      <c r="D5" s="609"/>
      <c r="E5" s="610" t="s">
        <v>101</v>
      </c>
      <c r="F5" s="611"/>
    </row>
    <row r="6" spans="2:6" ht="12.75">
      <c r="B6" s="75" t="s">
        <v>102</v>
      </c>
      <c r="C6" s="76">
        <v>-1</v>
      </c>
      <c r="D6" s="77">
        <f>'P &amp; L 12'!F7</f>
        <v>0</v>
      </c>
      <c r="E6" s="78">
        <v>-2</v>
      </c>
      <c r="F6" s="79">
        <f>+D6</f>
        <v>0</v>
      </c>
    </row>
    <row r="7" spans="2:6" ht="12.75">
      <c r="B7" s="75" t="s">
        <v>103</v>
      </c>
      <c r="C7" s="80">
        <v>-3</v>
      </c>
      <c r="D7" s="81">
        <f>'P &amp; L 12'!F12</f>
        <v>0</v>
      </c>
      <c r="E7" s="82">
        <v>-4</v>
      </c>
      <c r="F7" s="83">
        <f>+D7</f>
        <v>0</v>
      </c>
    </row>
    <row r="8" spans="2:6" ht="12.75">
      <c r="B8" s="75" t="s">
        <v>104</v>
      </c>
      <c r="C8" s="84"/>
      <c r="D8" s="85"/>
      <c r="E8" s="82">
        <v>-5</v>
      </c>
      <c r="F8" s="83">
        <f>SUM(F9:F27)</f>
        <v>0</v>
      </c>
    </row>
    <row r="9" spans="2:6" ht="12.75">
      <c r="B9" s="86" t="s">
        <v>105</v>
      </c>
      <c r="C9" s="84"/>
      <c r="D9" s="85"/>
      <c r="E9" s="82">
        <v>-6</v>
      </c>
      <c r="F9" s="83"/>
    </row>
    <row r="10" spans="2:6" ht="12.75">
      <c r="B10" s="86" t="s">
        <v>106</v>
      </c>
      <c r="C10" s="84"/>
      <c r="D10" s="85"/>
      <c r="E10" s="82">
        <v>-7</v>
      </c>
      <c r="F10" s="83"/>
    </row>
    <row r="11" spans="2:6" ht="25.5">
      <c r="B11" s="86" t="s">
        <v>107</v>
      </c>
      <c r="C11" s="84"/>
      <c r="D11" s="85"/>
      <c r="E11" s="82">
        <v>-8</v>
      </c>
      <c r="F11" s="83"/>
    </row>
    <row r="12" spans="2:6" ht="12.75">
      <c r="B12" s="86" t="s">
        <v>108</v>
      </c>
      <c r="C12" s="84"/>
      <c r="D12" s="85"/>
      <c r="E12" s="82">
        <v>-9</v>
      </c>
      <c r="F12" s="83"/>
    </row>
    <row r="13" spans="2:6" ht="12.75">
      <c r="B13" s="86" t="s">
        <v>109</v>
      </c>
      <c r="C13" s="84"/>
      <c r="D13" s="85"/>
      <c r="E13" s="82">
        <v>-10</v>
      </c>
      <c r="F13" s="83"/>
    </row>
    <row r="14" spans="2:6" ht="12.75">
      <c r="B14" s="86" t="s">
        <v>110</v>
      </c>
      <c r="C14" s="84"/>
      <c r="D14" s="85"/>
      <c r="E14" s="82">
        <v>-11</v>
      </c>
      <c r="F14" s="83"/>
    </row>
    <row r="15" spans="2:6" ht="25.5">
      <c r="B15" s="86" t="s">
        <v>111</v>
      </c>
      <c r="C15" s="84"/>
      <c r="D15" s="85"/>
      <c r="E15" s="82">
        <v>-12</v>
      </c>
      <c r="F15" s="83"/>
    </row>
    <row r="16" spans="2:6" ht="12.75">
      <c r="B16" s="86" t="s">
        <v>112</v>
      </c>
      <c r="C16" s="84"/>
      <c r="D16" s="85"/>
      <c r="E16" s="82">
        <v>-13</v>
      </c>
      <c r="F16" s="83"/>
    </row>
    <row r="17" spans="2:6" ht="12.75">
      <c r="B17" s="86" t="s">
        <v>113</v>
      </c>
      <c r="C17" s="84"/>
      <c r="D17" s="85"/>
      <c r="E17" s="82">
        <v>-14</v>
      </c>
      <c r="F17" s="83"/>
    </row>
    <row r="18" spans="2:6" ht="25.5">
      <c r="B18" s="86" t="s">
        <v>114</v>
      </c>
      <c r="C18" s="84"/>
      <c r="D18" s="85"/>
      <c r="E18" s="82">
        <v>-15</v>
      </c>
      <c r="F18" s="83"/>
    </row>
    <row r="19" spans="2:6" ht="12.75">
      <c r="B19" s="86" t="s">
        <v>115</v>
      </c>
      <c r="C19" s="84"/>
      <c r="D19" s="85"/>
      <c r="E19" s="82">
        <v>-16</v>
      </c>
      <c r="F19" s="83"/>
    </row>
    <row r="20" spans="2:6" ht="12.75">
      <c r="B20" s="86" t="s">
        <v>116</v>
      </c>
      <c r="C20" s="84"/>
      <c r="D20" s="85"/>
      <c r="E20" s="82">
        <v>-17</v>
      </c>
      <c r="F20" s="83"/>
    </row>
    <row r="21" spans="2:6" ht="12.75">
      <c r="B21" s="86" t="s">
        <v>117</v>
      </c>
      <c r="C21" s="84"/>
      <c r="D21" s="85"/>
      <c r="E21" s="82">
        <v>-18</v>
      </c>
      <c r="F21" s="83"/>
    </row>
    <row r="22" spans="2:6" ht="12.75">
      <c r="B22" s="86" t="s">
        <v>118</v>
      </c>
      <c r="C22" s="84"/>
      <c r="D22" s="85"/>
      <c r="E22" s="82">
        <v>-19</v>
      </c>
      <c r="F22" s="83">
        <f>'[2]P&amp;L09'!$F$55</f>
        <v>0</v>
      </c>
    </row>
    <row r="23" spans="2:6" ht="12.75">
      <c r="B23" s="86" t="s">
        <v>119</v>
      </c>
      <c r="C23" s="84"/>
      <c r="D23" s="85"/>
      <c r="E23" s="82">
        <v>-20</v>
      </c>
      <c r="F23" s="83">
        <f>'P &amp; L 12'!F26</f>
        <v>0</v>
      </c>
    </row>
    <row r="24" spans="2:6" ht="25.5">
      <c r="B24" s="86" t="s">
        <v>120</v>
      </c>
      <c r="C24" s="84"/>
      <c r="D24" s="85"/>
      <c r="E24" s="82">
        <v>-21</v>
      </c>
      <c r="F24" s="83"/>
    </row>
    <row r="25" spans="2:6" ht="12.75">
      <c r="B25" s="86" t="s">
        <v>121</v>
      </c>
      <c r="C25" s="84"/>
      <c r="D25" s="85"/>
      <c r="E25" s="82">
        <v>-22</v>
      </c>
      <c r="F25" s="83"/>
    </row>
    <row r="26" spans="2:6" ht="25.5">
      <c r="B26" s="86" t="s">
        <v>122</v>
      </c>
      <c r="C26" s="84"/>
      <c r="D26" s="85"/>
      <c r="E26" s="82">
        <v>-23</v>
      </c>
      <c r="F26" s="83"/>
    </row>
    <row r="27" spans="2:6" ht="13.5" thickBot="1">
      <c r="B27" s="87" t="s">
        <v>123</v>
      </c>
      <c r="C27" s="88"/>
      <c r="D27" s="89"/>
      <c r="E27" s="90">
        <v>-24</v>
      </c>
      <c r="F27" s="91">
        <v>0</v>
      </c>
    </row>
    <row r="28" spans="2:6" ht="13.5" thickBot="1">
      <c r="B28" s="92" t="s">
        <v>124</v>
      </c>
      <c r="C28" s="93"/>
      <c r="D28" s="94"/>
      <c r="E28" s="95"/>
      <c r="F28" s="441"/>
    </row>
    <row r="29" spans="2:6" ht="12.75">
      <c r="B29" s="96" t="s">
        <v>125</v>
      </c>
      <c r="C29" s="442">
        <v>-25</v>
      </c>
      <c r="D29" s="443">
        <f>+D6-D7</f>
        <v>0</v>
      </c>
      <c r="E29" s="444">
        <v>-26</v>
      </c>
      <c r="F29" s="107">
        <f>+F6-F7+F8</f>
        <v>0</v>
      </c>
    </row>
    <row r="30" spans="2:6" ht="12.75">
      <c r="B30" s="75" t="s">
        <v>126</v>
      </c>
      <c r="C30" s="445">
        <v>-27</v>
      </c>
      <c r="D30" s="81"/>
      <c r="E30" s="82">
        <v>-28</v>
      </c>
      <c r="F30" s="83"/>
    </row>
    <row r="31" spans="2:6" ht="12.75">
      <c r="B31" s="86" t="s">
        <v>127</v>
      </c>
      <c r="C31" s="446"/>
      <c r="D31" s="85"/>
      <c r="E31" s="82">
        <v>-29</v>
      </c>
      <c r="F31" s="83"/>
    </row>
    <row r="32" spans="2:6" ht="12.75">
      <c r="B32" s="86" t="s">
        <v>128</v>
      </c>
      <c r="C32" s="446"/>
      <c r="D32" s="85"/>
      <c r="E32" s="82">
        <v>-30</v>
      </c>
      <c r="F32" s="83"/>
    </row>
    <row r="33" spans="2:6" ht="12.75">
      <c r="B33" s="86" t="s">
        <v>129</v>
      </c>
      <c r="C33" s="446"/>
      <c r="D33" s="85"/>
      <c r="E33" s="82">
        <v>-31</v>
      </c>
      <c r="F33" s="83"/>
    </row>
    <row r="34" spans="2:6" ht="12.75">
      <c r="B34" s="75" t="s">
        <v>130</v>
      </c>
      <c r="C34" s="445">
        <v>-32</v>
      </c>
      <c r="D34" s="81"/>
      <c r="E34" s="82">
        <v>-33</v>
      </c>
      <c r="F34" s="83">
        <f>F31</f>
        <v>0</v>
      </c>
    </row>
    <row r="35" spans="2:6" ht="12.75">
      <c r="B35" s="75" t="s">
        <v>131</v>
      </c>
      <c r="C35" s="447"/>
      <c r="D35" s="100"/>
      <c r="E35" s="101">
        <v>-34</v>
      </c>
      <c r="F35" s="102"/>
    </row>
    <row r="36" spans="2:6" ht="12.75">
      <c r="B36" s="75" t="s">
        <v>132</v>
      </c>
      <c r="C36" s="446"/>
      <c r="D36" s="85"/>
      <c r="E36" s="82">
        <v>-35</v>
      </c>
      <c r="F36" s="83"/>
    </row>
    <row r="37" spans="2:6" ht="12.75">
      <c r="B37" s="75" t="s">
        <v>133</v>
      </c>
      <c r="C37" s="446"/>
      <c r="D37" s="85"/>
      <c r="E37" s="82">
        <v>-36</v>
      </c>
      <c r="F37" s="83">
        <f>'P &amp; L 12'!F37</f>
        <v>0</v>
      </c>
    </row>
    <row r="38" spans="2:6" ht="12.75">
      <c r="B38" s="75" t="s">
        <v>134</v>
      </c>
      <c r="C38" s="445">
        <v>-37</v>
      </c>
      <c r="D38" s="81"/>
      <c r="E38" s="82">
        <v>-38</v>
      </c>
      <c r="F38" s="83"/>
    </row>
    <row r="39" spans="2:6" ht="12.75">
      <c r="B39" s="75" t="s">
        <v>135</v>
      </c>
      <c r="C39" s="447"/>
      <c r="D39" s="100"/>
      <c r="E39" s="82">
        <v>-39</v>
      </c>
      <c r="F39" s="83">
        <f>D30+F37</f>
        <v>0</v>
      </c>
    </row>
    <row r="40" spans="2:6" ht="12.75">
      <c r="B40" s="75" t="s">
        <v>136</v>
      </c>
      <c r="C40" s="447"/>
      <c r="D40" s="100"/>
      <c r="E40" s="82">
        <v>-40</v>
      </c>
      <c r="F40" s="83"/>
    </row>
    <row r="41" spans="2:6" ht="12.75">
      <c r="B41" s="75" t="s">
        <v>137</v>
      </c>
      <c r="C41" s="447"/>
      <c r="D41" s="100"/>
      <c r="E41" s="82">
        <v>-41</v>
      </c>
      <c r="F41" s="83"/>
    </row>
    <row r="42" spans="2:6" ht="12.75">
      <c r="B42" s="75" t="s">
        <v>138</v>
      </c>
      <c r="C42" s="447"/>
      <c r="D42" s="100"/>
      <c r="E42" s="82">
        <v>-42</v>
      </c>
      <c r="F42" s="83"/>
    </row>
    <row r="43" spans="2:6" ht="13.5" thickBot="1">
      <c r="B43" s="103" t="s">
        <v>139</v>
      </c>
      <c r="C43" s="448"/>
      <c r="D43" s="449"/>
      <c r="E43" s="110">
        <v>-43</v>
      </c>
      <c r="F43" s="104"/>
    </row>
    <row r="44" spans="2:6" ht="13.5" thickBot="1">
      <c r="B44" s="105" t="s">
        <v>140</v>
      </c>
      <c r="C44" s="105"/>
      <c r="D44" s="105"/>
      <c r="E44" s="105"/>
      <c r="F44" s="106"/>
    </row>
    <row r="45" spans="2:6" ht="12.75">
      <c r="B45" s="96" t="s">
        <v>141</v>
      </c>
      <c r="C45" s="97">
        <v>-44</v>
      </c>
      <c r="D45" s="98">
        <f>SUM(D46:D49)</f>
        <v>0</v>
      </c>
      <c r="E45" s="99">
        <v>-45</v>
      </c>
      <c r="F45" s="107">
        <f aca="true" t="shared" si="0" ref="F45:F50">+D45</f>
        <v>0</v>
      </c>
    </row>
    <row r="46" spans="2:6" ht="12.75">
      <c r="B46" s="86" t="s">
        <v>142</v>
      </c>
      <c r="C46" s="80">
        <v>-46</v>
      </c>
      <c r="D46" s="81"/>
      <c r="E46" s="82">
        <v>-47</v>
      </c>
      <c r="F46" s="83">
        <f t="shared" si="0"/>
        <v>0</v>
      </c>
    </row>
    <row r="47" spans="2:6" ht="12.75">
      <c r="B47" s="86" t="s">
        <v>143</v>
      </c>
      <c r="C47" s="80">
        <v>-48</v>
      </c>
      <c r="D47" s="81"/>
      <c r="E47" s="82">
        <v>-49</v>
      </c>
      <c r="F47" s="83">
        <f t="shared" si="0"/>
        <v>0</v>
      </c>
    </row>
    <row r="48" spans="2:6" ht="12.75">
      <c r="B48" s="86" t="s">
        <v>144</v>
      </c>
      <c r="C48" s="80">
        <v>-50</v>
      </c>
      <c r="D48" s="81"/>
      <c r="E48" s="82">
        <v>-51</v>
      </c>
      <c r="F48" s="83">
        <f t="shared" si="0"/>
        <v>0</v>
      </c>
    </row>
    <row r="49" spans="2:6" ht="12.75">
      <c r="B49" s="86" t="s">
        <v>145</v>
      </c>
      <c r="C49" s="80">
        <v>-52</v>
      </c>
      <c r="D49" s="81"/>
      <c r="E49" s="82">
        <v>-53</v>
      </c>
      <c r="F49" s="83">
        <f t="shared" si="0"/>
        <v>0</v>
      </c>
    </row>
    <row r="50" spans="2:6" ht="13.5" thickBot="1">
      <c r="B50" s="103" t="s">
        <v>146</v>
      </c>
      <c r="C50" s="108"/>
      <c r="D50" s="109">
        <f>'B SH 12'!N17</f>
        <v>0</v>
      </c>
      <c r="E50" s="110">
        <v>-54</v>
      </c>
      <c r="F50" s="182">
        <f t="shared" si="0"/>
        <v>0</v>
      </c>
    </row>
    <row r="63" spans="3:4" ht="12.75">
      <c r="C63" s="116"/>
      <c r="D63" s="476"/>
    </row>
  </sheetData>
  <sheetProtection/>
  <mergeCells count="2">
    <mergeCell ref="C5:D5"/>
    <mergeCell ref="E5:F5"/>
  </mergeCells>
  <printOptions/>
  <pageMargins left="0.7" right="0" top="0.48" bottom="0.44" header="0.21" footer="0.23"/>
  <pageSetup horizontalDpi="300" verticalDpi="300" orientation="portrait" scale="85" r:id="rId2"/>
  <headerFooter alignWithMargins="0">
    <oddHeader>&amp;R&amp;P</oddHeader>
    <oddFooter>&amp;L&amp;D&amp;C&amp;F  &amp;A&amp;R&amp;T</oddFooter>
  </headerFooter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7"/>
  <sheetViews>
    <sheetView showGridLines="0" defaultGridColor="0" view="pageBreakPreview" zoomScale="75" zoomScaleNormal="85" zoomScaleSheetLayoutView="75" zoomScalePageLayoutView="0" colorId="18" workbookViewId="0" topLeftCell="A1">
      <selection activeCell="D25" sqref="D25"/>
    </sheetView>
  </sheetViews>
  <sheetFormatPr defaultColWidth="9.00390625" defaultRowHeight="15"/>
  <cols>
    <col min="1" max="1" width="6.00390625" style="71" customWidth="1"/>
    <col min="2" max="2" width="4.421875" style="71" customWidth="1"/>
    <col min="3" max="3" width="41.8515625" style="71" customWidth="1"/>
    <col min="4" max="4" width="19.00390625" style="71" customWidth="1"/>
    <col min="5" max="5" width="16.28125" style="71" customWidth="1"/>
    <col min="6" max="7" width="5.57421875" style="131" customWidth="1"/>
    <col min="8" max="8" width="4.7109375" style="71" customWidth="1"/>
    <col min="9" max="16384" width="9.00390625" style="71" customWidth="1"/>
  </cols>
  <sheetData>
    <row r="1" spans="1:256" ht="12.75">
      <c r="A1" s="111" t="s">
        <v>516</v>
      </c>
      <c r="B1" s="68"/>
      <c r="C1" s="68"/>
      <c r="D1" s="68"/>
      <c r="E1" s="68"/>
      <c r="F1" s="112"/>
      <c r="G1" s="112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256" ht="12.75">
      <c r="A2" s="72" t="s">
        <v>518</v>
      </c>
      <c r="B2" s="72"/>
      <c r="C2" s="72"/>
      <c r="D2" s="72"/>
      <c r="E2" s="72"/>
      <c r="F2" s="113"/>
      <c r="G2" s="11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s="69" customFormat="1" ht="12.75">
      <c r="A3" s="114" t="s">
        <v>396</v>
      </c>
      <c r="B3" s="114"/>
      <c r="C3" s="114"/>
      <c r="D3" s="114"/>
      <c r="E3" s="114"/>
      <c r="F3" s="115"/>
      <c r="G3" s="115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6:7" s="69" customFormat="1" ht="12.75">
      <c r="F4" s="116"/>
      <c r="G4" s="116"/>
    </row>
    <row r="6" spans="3:7" ht="12.75">
      <c r="C6" s="612" t="s">
        <v>147</v>
      </c>
      <c r="D6" s="612"/>
      <c r="E6" s="612"/>
      <c r="F6" s="117"/>
      <c r="G6" s="117"/>
    </row>
    <row r="7" spans="3:7" ht="12.75">
      <c r="C7" s="118"/>
      <c r="D7" s="118"/>
      <c r="E7" s="118"/>
      <c r="F7" s="119"/>
      <c r="G7" s="119"/>
    </row>
    <row r="8" spans="3:7" ht="24.75" customHeight="1" thickBot="1">
      <c r="C8" s="120" t="s">
        <v>148</v>
      </c>
      <c r="D8" s="121" t="s">
        <v>149</v>
      </c>
      <c r="E8" s="121" t="s">
        <v>150</v>
      </c>
      <c r="F8" s="122"/>
      <c r="G8" s="122"/>
    </row>
    <row r="9" spans="3:7" ht="24.75" customHeight="1">
      <c r="C9" s="123" t="s">
        <v>151</v>
      </c>
      <c r="D9" s="124">
        <f>'P &amp; L 12'!F7</f>
        <v>0</v>
      </c>
      <c r="E9" s="125">
        <f>+D9</f>
        <v>0</v>
      </c>
      <c r="F9" s="126"/>
      <c r="G9" s="126"/>
    </row>
    <row r="10" spans="3:7" ht="24.75" customHeight="1">
      <c r="C10" s="123" t="s">
        <v>152</v>
      </c>
      <c r="D10" s="127">
        <f>'P &amp; L 12'!F12</f>
        <v>0</v>
      </c>
      <c r="E10" s="128">
        <f>+D10</f>
        <v>0</v>
      </c>
      <c r="F10" s="126"/>
      <c r="G10" s="126"/>
    </row>
    <row r="11" spans="3:7" ht="24.75" customHeight="1" thickBot="1">
      <c r="C11" s="123" t="s">
        <v>153</v>
      </c>
      <c r="D11" s="129"/>
      <c r="E11" s="130">
        <f>'Analitike 12'!F8</f>
        <v>0</v>
      </c>
      <c r="F11" s="126"/>
      <c r="G11" s="126"/>
    </row>
    <row r="12" spans="3:7" s="131" customFormat="1" ht="24.75" customHeight="1">
      <c r="C12" s="132"/>
      <c r="D12" s="133"/>
      <c r="E12" s="133"/>
      <c r="F12" s="134"/>
      <c r="G12" s="134"/>
    </row>
    <row r="13" spans="3:7" ht="24.75" customHeight="1">
      <c r="C13" s="135" t="s">
        <v>154</v>
      </c>
      <c r="D13" s="136"/>
      <c r="E13" s="136"/>
      <c r="F13" s="137"/>
      <c r="G13" s="137"/>
    </row>
    <row r="14" spans="3:7" ht="24.75" customHeight="1" thickBot="1">
      <c r="C14" s="138"/>
      <c r="D14" s="139"/>
      <c r="E14" s="139"/>
      <c r="F14" s="137"/>
      <c r="G14" s="137"/>
    </row>
    <row r="15" spans="3:9" ht="24.75" customHeight="1">
      <c r="C15" s="123" t="s">
        <v>155</v>
      </c>
      <c r="D15" s="124">
        <f>IF(D10&gt;D9,D10-D9,0)</f>
        <v>0</v>
      </c>
      <c r="E15" s="125">
        <f>IF(E10&gt;E9,(E10-E9)-E11,0)</f>
        <v>0</v>
      </c>
      <c r="F15" s="126"/>
      <c r="G15" s="126"/>
      <c r="I15" s="140"/>
    </row>
    <row r="16" spans="3:7" ht="24.75" customHeight="1" thickBot="1">
      <c r="C16" s="123" t="s">
        <v>156</v>
      </c>
      <c r="D16" s="141">
        <f>IF(D9&gt;D10,D9-D10,0)</f>
        <v>0</v>
      </c>
      <c r="E16" s="142">
        <f>IF(E9&gt;E10,E9-E10,0)+E11</f>
        <v>0</v>
      </c>
      <c r="F16" s="126"/>
      <c r="G16" s="126"/>
    </row>
    <row r="17" spans="3:7" ht="24.75" customHeight="1">
      <c r="C17" s="120" t="s">
        <v>157</v>
      </c>
      <c r="D17" s="143"/>
      <c r="E17" s="144">
        <v>0</v>
      </c>
      <c r="F17" s="126"/>
      <c r="G17" s="126"/>
    </row>
    <row r="18" spans="3:7" ht="24.75" customHeight="1" thickBot="1">
      <c r="C18" s="120" t="s">
        <v>158</v>
      </c>
      <c r="D18" s="145"/>
      <c r="E18" s="146">
        <f>+E9-E10+E11+E17</f>
        <v>0</v>
      </c>
      <c r="F18" s="126"/>
      <c r="G18" s="126"/>
    </row>
    <row r="19" spans="3:7" ht="24.75" customHeight="1" thickBot="1">
      <c r="C19" s="612" t="s">
        <v>159</v>
      </c>
      <c r="D19" s="612"/>
      <c r="E19" s="613"/>
      <c r="F19" s="147"/>
      <c r="G19" s="147"/>
    </row>
    <row r="20" spans="3:7" ht="24.75" customHeight="1">
      <c r="C20" s="120" t="s">
        <v>160</v>
      </c>
      <c r="D20" s="148"/>
      <c r="E20" s="440"/>
      <c r="F20" s="149"/>
      <c r="G20" s="149"/>
    </row>
    <row r="21" spans="3:7" ht="24.75" customHeight="1">
      <c r="C21" s="120" t="s">
        <v>161</v>
      </c>
      <c r="D21" s="148"/>
      <c r="E21" s="150"/>
      <c r="F21" s="151"/>
      <c r="G21" s="151"/>
    </row>
    <row r="22" spans="3:7" ht="24.75" customHeight="1" thickBot="1">
      <c r="C22" s="120" t="s">
        <v>162</v>
      </c>
      <c r="D22" s="152"/>
      <c r="E22" s="153">
        <f>E20+E21</f>
        <v>0</v>
      </c>
      <c r="F22" s="149"/>
      <c r="G22" s="149"/>
    </row>
    <row r="23" spans="3:7" ht="24.75" customHeight="1" thickBot="1">
      <c r="C23" s="123" t="s">
        <v>163</v>
      </c>
      <c r="D23" s="154"/>
      <c r="E23" s="155"/>
      <c r="F23" s="156"/>
      <c r="G23" s="156"/>
    </row>
    <row r="24" spans="3:7" ht="24.75" customHeight="1">
      <c r="C24" s="123" t="s">
        <v>164</v>
      </c>
      <c r="D24" s="157">
        <v>25000</v>
      </c>
      <c r="E24" s="158"/>
      <c r="F24" s="156"/>
      <c r="G24" s="156"/>
    </row>
    <row r="25" spans="3:7" ht="24.75" customHeight="1" thickBot="1">
      <c r="C25" s="123" t="s">
        <v>165</v>
      </c>
      <c r="D25" s="159">
        <f>D24-E22-0.5</f>
        <v>24999.5</v>
      </c>
      <c r="E25" s="160"/>
      <c r="F25" s="156"/>
      <c r="G25" s="156"/>
    </row>
    <row r="26" spans="3:7" ht="24.75" customHeight="1">
      <c r="C26" s="120" t="s">
        <v>166</v>
      </c>
      <c r="D26" s="161"/>
      <c r="E26" s="162">
        <v>0</v>
      </c>
      <c r="F26" s="163"/>
      <c r="G26" s="163"/>
    </row>
    <row r="27" spans="3:7" ht="24.75" customHeight="1">
      <c r="C27" s="120" t="s">
        <v>167</v>
      </c>
      <c r="D27" s="148"/>
      <c r="E27" s="164">
        <v>0</v>
      </c>
      <c r="F27" s="163"/>
      <c r="G27" s="163"/>
    </row>
    <row r="28" spans="3:7" ht="24.75" customHeight="1" thickBot="1">
      <c r="C28" s="120" t="s">
        <v>168</v>
      </c>
      <c r="D28" s="148"/>
      <c r="E28" s="165">
        <f>SUM(E26:E27)</f>
        <v>0</v>
      </c>
      <c r="F28" s="163"/>
      <c r="G28" s="163"/>
    </row>
    <row r="35" spans="2:3" ht="12.75">
      <c r="B35" s="166"/>
      <c r="C35" s="71" t="s">
        <v>169</v>
      </c>
    </row>
    <row r="36" spans="2:3" ht="12.75">
      <c r="B36" s="167"/>
      <c r="C36" s="71" t="s">
        <v>170</v>
      </c>
    </row>
    <row r="37" spans="2:3" ht="12.75">
      <c r="B37" s="168"/>
      <c r="C37" s="71" t="s">
        <v>171</v>
      </c>
    </row>
  </sheetData>
  <sheetProtection/>
  <mergeCells count="2">
    <mergeCell ref="C6:E6"/>
    <mergeCell ref="C19:E19"/>
  </mergeCells>
  <printOptions/>
  <pageMargins left="0.75" right="0.75" top="0.89" bottom="1" header="0.5" footer="0.5"/>
  <pageSetup horizontalDpi="300" verticalDpi="300" orientation="portrait" scale="90" r:id="rId1"/>
  <colBreaks count="2" manualBreakCount="2">
    <brk id="7" max="39" man="1"/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N2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.7109375" style="0" customWidth="1"/>
    <col min="3" max="3" width="19.00390625" style="0" customWidth="1"/>
    <col min="4" max="4" width="10.00390625" style="0" bestFit="1" customWidth="1"/>
    <col min="5" max="5" width="6.8515625" style="0" bestFit="1" customWidth="1"/>
    <col min="6" max="6" width="5.28125" style="0" bestFit="1" customWidth="1"/>
    <col min="7" max="7" width="8.140625" style="0" bestFit="1" customWidth="1"/>
    <col min="8" max="8" width="11.7109375" style="0" customWidth="1"/>
    <col min="9" max="9" width="10.00390625" style="0" bestFit="1" customWidth="1"/>
    <col min="13" max="13" width="10.8515625" style="0" bestFit="1" customWidth="1"/>
  </cols>
  <sheetData>
    <row r="1" spans="11:12" s="192" customFormat="1" ht="15">
      <c r="K1" s="614"/>
      <c r="L1" s="614"/>
    </row>
    <row r="2" spans="2:12" s="192" customFormat="1" ht="18.75">
      <c r="B2" s="187" t="s">
        <v>525</v>
      </c>
      <c r="C2" s="196"/>
      <c r="F2" s="615" t="s">
        <v>458</v>
      </c>
      <c r="G2" s="615"/>
      <c r="H2" s="615"/>
      <c r="I2" s="615"/>
      <c r="K2" s="614"/>
      <c r="L2" s="614"/>
    </row>
    <row r="3" spans="11:13" s="192" customFormat="1" ht="15">
      <c r="K3" s="616"/>
      <c r="L3" s="616"/>
      <c r="M3" s="196"/>
    </row>
    <row r="4" spans="2:14" s="188" customFormat="1" ht="15">
      <c r="B4" s="617" t="s">
        <v>200</v>
      </c>
      <c r="C4" s="619" t="s">
        <v>201</v>
      </c>
      <c r="D4" s="197" t="s">
        <v>202</v>
      </c>
      <c r="E4" s="619" t="s">
        <v>203</v>
      </c>
      <c r="F4" s="197" t="s">
        <v>204</v>
      </c>
      <c r="G4" s="197" t="s">
        <v>202</v>
      </c>
      <c r="H4" s="197" t="s">
        <v>205</v>
      </c>
      <c r="I4" s="197" t="s">
        <v>206</v>
      </c>
      <c r="J4" s="197" t="s">
        <v>207</v>
      </c>
      <c r="K4" s="619" t="s">
        <v>206</v>
      </c>
      <c r="L4" s="619"/>
      <c r="M4" s="198" t="s">
        <v>205</v>
      </c>
      <c r="N4" s="621" t="s">
        <v>208</v>
      </c>
    </row>
    <row r="5" spans="2:14" s="188" customFormat="1" ht="15">
      <c r="B5" s="618"/>
      <c r="C5" s="620"/>
      <c r="D5" s="474" t="s">
        <v>459</v>
      </c>
      <c r="E5" s="620"/>
      <c r="F5" s="199" t="s">
        <v>209</v>
      </c>
      <c r="G5" s="331" t="s">
        <v>460</v>
      </c>
      <c r="H5" s="331" t="s">
        <v>459</v>
      </c>
      <c r="I5" s="331" t="s">
        <v>459</v>
      </c>
      <c r="J5" s="331" t="s">
        <v>461</v>
      </c>
      <c r="K5" s="620" t="s">
        <v>460</v>
      </c>
      <c r="L5" s="620"/>
      <c r="M5" s="200" t="s">
        <v>460</v>
      </c>
      <c r="N5" s="620"/>
    </row>
    <row r="6" spans="2:14" s="192" customFormat="1" ht="15">
      <c r="B6" s="194">
        <v>1</v>
      </c>
      <c r="C6" s="193" t="s">
        <v>23</v>
      </c>
      <c r="D6" s="195"/>
      <c r="E6" s="332"/>
      <c r="F6" s="195"/>
      <c r="G6" s="333"/>
      <c r="H6" s="195"/>
      <c r="I6" s="333"/>
      <c r="J6" s="332"/>
      <c r="K6" s="622"/>
      <c r="L6" s="622"/>
      <c r="M6" s="332"/>
      <c r="N6" s="333"/>
    </row>
    <row r="7" spans="2:14" s="192" customFormat="1" ht="15">
      <c r="B7" s="201">
        <v>2</v>
      </c>
      <c r="C7" s="202" t="s">
        <v>210</v>
      </c>
      <c r="D7" s="203"/>
      <c r="E7" s="333"/>
      <c r="F7" s="203"/>
      <c r="G7" s="203"/>
      <c r="H7" s="203"/>
      <c r="I7" s="203"/>
      <c r="J7" s="333"/>
      <c r="K7" s="622"/>
      <c r="L7" s="622"/>
      <c r="M7" s="333"/>
      <c r="N7" s="203"/>
    </row>
    <row r="8" spans="2:14" s="192" customFormat="1" ht="15">
      <c r="B8" s="201">
        <v>3</v>
      </c>
      <c r="C8" s="202" t="s">
        <v>211</v>
      </c>
      <c r="D8" s="203"/>
      <c r="E8" s="333"/>
      <c r="F8" s="203"/>
      <c r="G8" s="203"/>
      <c r="H8" s="203"/>
      <c r="I8" s="203"/>
      <c r="J8" s="333"/>
      <c r="K8" s="623"/>
      <c r="L8" s="623"/>
      <c r="M8" s="333"/>
      <c r="N8" s="203"/>
    </row>
    <row r="9" spans="2:14" s="192" customFormat="1" ht="15">
      <c r="B9" s="201">
        <v>4</v>
      </c>
      <c r="C9" s="202" t="s">
        <v>212</v>
      </c>
      <c r="D9" s="203"/>
      <c r="E9" s="333"/>
      <c r="F9" s="203"/>
      <c r="G9" s="203"/>
      <c r="H9" s="203"/>
      <c r="I9" s="203"/>
      <c r="J9" s="333"/>
      <c r="K9" s="622"/>
      <c r="L9" s="622"/>
      <c r="M9" s="333"/>
      <c r="N9" s="203"/>
    </row>
    <row r="10" spans="2:14" s="192" customFormat="1" ht="15">
      <c r="B10" s="201">
        <v>5</v>
      </c>
      <c r="C10" s="202" t="s">
        <v>213</v>
      </c>
      <c r="D10" s="203"/>
      <c r="E10" s="333"/>
      <c r="F10" s="203"/>
      <c r="G10" s="203"/>
      <c r="H10" s="203"/>
      <c r="I10" s="203"/>
      <c r="J10" s="333"/>
      <c r="K10" s="622"/>
      <c r="L10" s="622"/>
      <c r="M10" s="333"/>
      <c r="N10" s="203"/>
    </row>
    <row r="11" spans="2:14" s="192" customFormat="1" ht="15">
      <c r="B11" s="201">
        <v>6</v>
      </c>
      <c r="C11" s="202" t="s">
        <v>214</v>
      </c>
      <c r="D11" s="203"/>
      <c r="E11" s="203"/>
      <c r="F11" s="203"/>
      <c r="G11" s="203"/>
      <c r="H11" s="203"/>
      <c r="I11" s="203"/>
      <c r="J11" s="333"/>
      <c r="K11" s="622"/>
      <c r="L11" s="622"/>
      <c r="M11" s="333"/>
      <c r="N11" s="203"/>
    </row>
    <row r="12" spans="2:14" s="192" customFormat="1" ht="15">
      <c r="B12" s="204">
        <v>7</v>
      </c>
      <c r="C12" s="205"/>
      <c r="D12" s="206"/>
      <c r="E12" s="206"/>
      <c r="F12" s="206"/>
      <c r="G12" s="206"/>
      <c r="H12" s="206"/>
      <c r="I12" s="206"/>
      <c r="J12" s="207"/>
      <c r="K12" s="626"/>
      <c r="L12" s="626"/>
      <c r="M12" s="207"/>
      <c r="N12" s="206"/>
    </row>
    <row r="13" spans="2:14" s="192" customFormat="1" ht="15.75">
      <c r="B13" s="208"/>
      <c r="C13" s="189" t="s">
        <v>215</v>
      </c>
      <c r="D13" s="209">
        <f>SUM(D6:D12)</f>
        <v>0</v>
      </c>
      <c r="E13" s="209">
        <f aca="true" t="shared" si="0" ref="E13:N13">SUM(E6:E12)</f>
        <v>0</v>
      </c>
      <c r="F13" s="210">
        <f t="shared" si="0"/>
        <v>0</v>
      </c>
      <c r="G13" s="209">
        <f t="shared" si="0"/>
        <v>0</v>
      </c>
      <c r="H13" s="209">
        <f t="shared" si="0"/>
        <v>0</v>
      </c>
      <c r="I13" s="209">
        <f t="shared" si="0"/>
        <v>0</v>
      </c>
      <c r="J13" s="209">
        <f t="shared" si="0"/>
        <v>0</v>
      </c>
      <c r="K13" s="627">
        <f t="shared" si="0"/>
        <v>0</v>
      </c>
      <c r="L13" s="627"/>
      <c r="M13" s="211">
        <f>SUM(M6:M12)</f>
        <v>0</v>
      </c>
      <c r="N13" s="209">
        <f t="shared" si="0"/>
        <v>0</v>
      </c>
    </row>
    <row r="14" spans="11:13" s="192" customFormat="1" ht="15">
      <c r="K14" s="616"/>
      <c r="L14" s="616"/>
      <c r="M14" s="212"/>
    </row>
    <row r="15" spans="11:12" s="192" customFormat="1" ht="15">
      <c r="K15" s="614"/>
      <c r="L15" s="614"/>
    </row>
    <row r="16" spans="11:12" s="192" customFormat="1" ht="15">
      <c r="K16" s="614"/>
      <c r="L16" s="614"/>
    </row>
    <row r="17" spans="10:13" s="192" customFormat="1" ht="15.75">
      <c r="J17" s="628" t="s">
        <v>199</v>
      </c>
      <c r="K17" s="628"/>
      <c r="L17" s="628"/>
      <c r="M17" s="628"/>
    </row>
    <row r="18" spans="2:13" s="192" customFormat="1" ht="15">
      <c r="B18" s="624" t="s">
        <v>216</v>
      </c>
      <c r="C18" s="624"/>
      <c r="D18" s="624"/>
      <c r="E18" s="624"/>
      <c r="F18" s="624"/>
      <c r="G18" s="624"/>
      <c r="H18" s="624"/>
      <c r="J18" s="625" t="s">
        <v>523</v>
      </c>
      <c r="K18" s="625"/>
      <c r="L18" s="625"/>
      <c r="M18" s="625"/>
    </row>
    <row r="19" spans="10:13" s="192" customFormat="1" ht="15">
      <c r="J19" s="614"/>
      <c r="K19" s="614"/>
      <c r="L19" s="614"/>
      <c r="M19" s="614"/>
    </row>
    <row r="20" spans="10:13" s="192" customFormat="1" ht="15">
      <c r="J20" s="614"/>
      <c r="K20" s="614"/>
      <c r="L20" s="614"/>
      <c r="M20" s="614"/>
    </row>
    <row r="21" spans="10:13" s="192" customFormat="1" ht="15">
      <c r="J21" s="614"/>
      <c r="K21" s="614"/>
      <c r="L21" s="614"/>
      <c r="M21" s="614"/>
    </row>
  </sheetData>
  <sheetProtection/>
  <mergeCells count="30">
    <mergeCell ref="J20:K20"/>
    <mergeCell ref="L20:M20"/>
    <mergeCell ref="J21:K21"/>
    <mergeCell ref="L21:M21"/>
    <mergeCell ref="K16:L16"/>
    <mergeCell ref="J17:M17"/>
    <mergeCell ref="K9:L9"/>
    <mergeCell ref="B18:H18"/>
    <mergeCell ref="J18:M18"/>
    <mergeCell ref="J19:K19"/>
    <mergeCell ref="L19:M19"/>
    <mergeCell ref="K10:L10"/>
    <mergeCell ref="K11:L11"/>
    <mergeCell ref="K12:L12"/>
    <mergeCell ref="K13:L13"/>
    <mergeCell ref="K14:L14"/>
    <mergeCell ref="K15:L15"/>
    <mergeCell ref="N4:N5"/>
    <mergeCell ref="K5:L5"/>
    <mergeCell ref="K6:L6"/>
    <mergeCell ref="K7:L7"/>
    <mergeCell ref="K8:L8"/>
    <mergeCell ref="K1:L1"/>
    <mergeCell ref="F2:I2"/>
    <mergeCell ref="K2:L2"/>
    <mergeCell ref="K3:L3"/>
    <mergeCell ref="B4:B5"/>
    <mergeCell ref="C4:C5"/>
    <mergeCell ref="E4:E5"/>
    <mergeCell ref="K4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IT</cp:lastModifiedBy>
  <cp:lastPrinted>2013-03-27T18:07:53Z</cp:lastPrinted>
  <dcterms:created xsi:type="dcterms:W3CDTF">2010-03-21T20:42:12Z</dcterms:created>
  <dcterms:modified xsi:type="dcterms:W3CDTF">2013-07-31T12:16:46Z</dcterms:modified>
  <cp:category/>
  <cp:version/>
  <cp:contentType/>
  <cp:contentStatus/>
</cp:coreProperties>
</file>