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725" windowWidth="15480" windowHeight="4770" tabRatio="823" activeTab="11"/>
  </bookViews>
  <sheets>
    <sheet name="Centro 08" sheetId="1" r:id="rId1"/>
    <sheet name="Aktivet" sheetId="2" r:id="rId2"/>
    <sheet name="Pasivet" sheetId="3" r:id="rId3"/>
    <sheet name="Rezultati" sheetId="4" r:id="rId4"/>
    <sheet name="fluksi direkt" sheetId="5" r:id="rId5"/>
    <sheet name="Fluksi" sheetId="6" r:id="rId6"/>
    <sheet name="Kapitali" sheetId="7" r:id="rId7"/>
    <sheet name="Ndihmese Fluksi" sheetId="8" r:id="rId8"/>
    <sheet name="Kopertina" sheetId="9" r:id="rId9"/>
    <sheet name="Shenimet" sheetId="10" r:id="rId10"/>
    <sheet name="amortizimi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<sst xmlns="http://schemas.openxmlformats.org/spreadsheetml/2006/main" count="569" uniqueCount="368">
  <si>
    <t>Data e krijimit</t>
  </si>
  <si>
    <t>Nr. i  Regjistrit  Tregetar</t>
  </si>
  <si>
    <t>Nr</t>
  </si>
  <si>
    <t>I</t>
  </si>
  <si>
    <t>II</t>
  </si>
  <si>
    <t>Ndertesa</t>
  </si>
  <si>
    <t>Adresa e Selise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</si>
  <si>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</si>
  <si>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</si>
  <si>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</si>
  <si>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</si>
  <si>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</si>
  <si>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</si>
  <si>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</si>
  <si>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</si>
  <si>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</si>
  <si>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</si>
  <si>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</si>
  <si>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</si>
  <si>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</si>
  <si>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</si>
  <si>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</si>
  <si>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</si>
  <si>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</si>
  <si>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</si>
  <si>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</si>
  <si>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</si>
  <si>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</si>
  <si>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</si>
  <si>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</si>
  <si>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</si>
  <si>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</si>
  <si>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</si>
  <si>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</si>
  <si>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</si>
  <si>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</si>
  <si>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</si>
  <si>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</si>
  <si>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</si>
  <si>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</si>
  <si>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</si>
  <si>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</si>
  <si>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</si>
  <si>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</si>
  <si>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</si>
  <si>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</si>
  <si>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</si>
  <si>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</si>
  <si>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</si>
  <si>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</si>
  <si>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</si>
  <si>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</si>
  <si>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</si>
  <si>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</si>
  <si>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</si>
  <si>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</si>
  <si>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</si>
  <si>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</si>
  <si>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</si>
  <si>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</si>
  <si>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</si>
  <si>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</si>
  <si>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</si>
  <si>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</si>
  <si>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</si>
  <si>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</si>
  <si>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</si>
  <si>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</si>
  <si>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</si>
  <si>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</si>
  <si>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</si>
  <si>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</si>
  <si>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</si>
  <si>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</si>
  <si>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</si>
  <si>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</si>
  <si>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</si>
  <si>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</si>
  <si>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</si>
  <si>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</si>
  <si>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</si>
  <si>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</si>
  <si>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</si>
  <si>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</si>
  <si>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</si>
  <si>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</si>
  <si>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</si>
  <si>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</si>
  <si>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</si>
  <si>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</si>
  <si>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</si>
  <si>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</si>
  <si>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</si>
  <si>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</si>
  <si>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</si>
  <si>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</si>
  <si>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Referenca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</si>
  <si>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</si>
  <si>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</si>
  <si>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</si>
  <si>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</si>
  <si>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</si>
  <si>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</si>
  <si>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</si>
  <si>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</si>
  <si>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</si>
  <si>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</si>
  <si>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</si>
  <si>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</si>
  <si>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</si>
  <si>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</si>
  <si>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</si>
  <si>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</si>
  <si>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</si>
  <si>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</si>
  <si>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</si>
  <si>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</si>
  <si>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</si>
  <si>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</si>
  <si>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</si>
  <si>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</si>
  <si>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</si>
  <si>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</si>
  <si>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</si>
  <si>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</si>
  <si>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702,708X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</si>
  <si>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</si>
  <si>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</si>
  <si>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</si>
  <si>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</si>
  <si>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</si>
  <si>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</si>
  <si>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</si>
  <si>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601,608X</t>
  </si>
  <si>
    <t>68X</t>
  </si>
  <si>
    <t>Fitimi (humbja) nga veprimtarite e kryesore (1+2+/-3-8)</t>
  </si>
  <si>
    <t>Te ardhurat dhe shpenzimet financiare nga pjesemarrjet</t>
  </si>
  <si>
    <t>Te ardhurat dhe shpenzimet nga interesat</t>
  </si>
  <si>
    <t>763,764,765,664,665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</si>
  <si>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</si>
  <si>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</si>
  <si>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</si>
  <si>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</si>
  <si>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</si>
  <si>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</si>
  <si>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</si>
  <si>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 xml:space="preserve">Permbledhese e ditareve   2008   </t>
  </si>
  <si>
    <t>llog.</t>
  </si>
  <si>
    <t xml:space="preserve">Emertimi </t>
  </si>
  <si>
    <t>çelja</t>
  </si>
  <si>
    <t>Blerjet</t>
  </si>
  <si>
    <t>Shitjet</t>
  </si>
  <si>
    <t>Pagat</t>
  </si>
  <si>
    <t>Shuma</t>
  </si>
  <si>
    <t>Xhir.+ #</t>
  </si>
  <si>
    <t>Aktivi</t>
  </si>
  <si>
    <t>Pasivi</t>
  </si>
  <si>
    <t>Kapitali</t>
  </si>
  <si>
    <t>Rezerva ligjore</t>
  </si>
  <si>
    <t>Rezerva te tjera</t>
  </si>
  <si>
    <t>Fitime te pa shpern.</t>
  </si>
  <si>
    <t>Rez.Ushtrimit</t>
  </si>
  <si>
    <t>Mak.paisje pune</t>
  </si>
  <si>
    <t>Mjete trasporti</t>
  </si>
  <si>
    <t>Tjera AAM</t>
  </si>
  <si>
    <t>Am.AAM Ndert.</t>
  </si>
  <si>
    <t>Am.AAM Mak.</t>
  </si>
  <si>
    <t>Am.AAM Mj.Trans.</t>
  </si>
  <si>
    <t>Am.AAM Tjera</t>
  </si>
  <si>
    <t>Materiale tjera</t>
  </si>
  <si>
    <t>Furnitore</t>
  </si>
  <si>
    <t>Personeli</t>
  </si>
  <si>
    <t>Sig.Shoqerore</t>
  </si>
  <si>
    <t>TAP</t>
  </si>
  <si>
    <t>Tatim mbi fitimi</t>
  </si>
  <si>
    <t>Tatim ne burim</t>
  </si>
  <si>
    <t>Banka llog.lik.</t>
  </si>
  <si>
    <t>Banka overdraft</t>
  </si>
  <si>
    <t xml:space="preserve">Xhirime </t>
  </si>
  <si>
    <t>Blerje materiale</t>
  </si>
  <si>
    <t>Blerje mat.tjera</t>
  </si>
  <si>
    <t>Blerje mallra</t>
  </si>
  <si>
    <t>Blerje te tjera</t>
  </si>
  <si>
    <t>Qera</t>
  </si>
  <si>
    <t>Sherbime te tjera</t>
  </si>
  <si>
    <t>Sherbime bankare</t>
  </si>
  <si>
    <t>Taksa vendore</t>
  </si>
  <si>
    <t>Kuota Sig.Shoq.</t>
  </si>
  <si>
    <t>Gjoba,penalitete</t>
  </si>
  <si>
    <t>Shpenzime interesa</t>
  </si>
  <si>
    <t>Humbje Kemb.Valut.</t>
  </si>
  <si>
    <t>Amortizimi A.Q.</t>
  </si>
  <si>
    <t>Shitje Prod.Gat.</t>
  </si>
  <si>
    <t>Fitim Kemb.Valut.</t>
  </si>
  <si>
    <t>Te Ardh.nga inter.</t>
  </si>
  <si>
    <t>Te Ardh.te tjera</t>
  </si>
  <si>
    <t xml:space="preserve">  SHUMA</t>
  </si>
  <si>
    <t>Kredi afatshkurter</t>
  </si>
  <si>
    <t>Kredi afatgjate</t>
  </si>
  <si>
    <t>Deb.Kred.tjere</t>
  </si>
  <si>
    <t>Detyrime orakeve</t>
  </si>
  <si>
    <t>657 penalitete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</si>
  <si>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</si>
  <si>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</si>
  <si>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</si>
  <si>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</si>
  <si>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</si>
  <si>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</si>
  <si>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</si>
  <si>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</si>
  <si>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</si>
  <si>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</si>
  <si>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</si>
  <si>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</si>
  <si>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</si>
  <si>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</si>
  <si>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</si>
  <si>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</si>
  <si>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</si>
  <si>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</si>
  <si>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</si>
  <si>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</si>
  <si>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</si>
  <si>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</si>
  <si>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</si>
  <si>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</si>
  <si>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</si>
  <si>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</si>
  <si>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</si>
  <si>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</si>
  <si>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</si>
  <si>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</si>
  <si>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</si>
  <si>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</si>
  <si>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</si>
  <si>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</si>
  <si>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</si>
  <si>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</si>
  <si>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</si>
  <si>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</si>
  <si>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Emertimi</t>
  </si>
  <si>
    <t>Gjendja</t>
  </si>
  <si>
    <t>Ndryshimi</t>
  </si>
  <si>
    <t>31.12.07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</si>
  <si>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</si>
  <si>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</si>
  <si>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</si>
  <si>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</si>
  <si>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</si>
  <si>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</si>
  <si>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</si>
  <si>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</si>
  <si>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</si>
  <si>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S H U M A</t>
  </si>
  <si>
    <t>Pasivet afatgjata</t>
  </si>
  <si>
    <t>Pasivet afatshkurtera</t>
  </si>
  <si>
    <t xml:space="preserve">Kapitali </t>
  </si>
  <si>
    <t xml:space="preserve">Shoqeria  </t>
  </si>
  <si>
    <t>Vendimi I Ortakut</t>
  </si>
  <si>
    <t>Pasqyra e fluksit monetar - Metoda Direkte</t>
  </si>
  <si>
    <t>Periudha raportuese</t>
  </si>
  <si>
    <t>Periudha Paraardhese</t>
  </si>
  <si>
    <t>Fluksi monetar nga veprimtarite e shfrytezimit</t>
  </si>
  <si>
    <t>Mjetet Monetare ( MM ) te arketuara nga klientet</t>
  </si>
  <si>
    <t>MM te paguara ndaj furnitoreve dhe punonjesve</t>
  </si>
  <si>
    <t>MM te ardhura nga veprimtarite</t>
  </si>
  <si>
    <t>Interes I paguar</t>
  </si>
  <si>
    <t>Tatim Mbi Fitimin I paguar</t>
  </si>
  <si>
    <t>Blerja e njesise se kontrolluar X minus parate e Arketuara</t>
  </si>
  <si>
    <t>Blerja e Aktiveve Afat gjata Materjale</t>
  </si>
  <si>
    <t>Interes I arketuar</t>
  </si>
  <si>
    <t>MM neto te perdorura ne veprimtarite investuese</t>
  </si>
  <si>
    <t>Te ardhura nga emetimi I kapitalit aksioner</t>
  </si>
  <si>
    <t>Pagesat e detyrimeve te qerase financiare</t>
  </si>
  <si>
    <t>MM neto e perdorur ne veprimtarine financiare</t>
  </si>
  <si>
    <t xml:space="preserve">Rritja / Renia neto e mjeteve monetare </t>
  </si>
  <si>
    <t>Mjetet monetare ne fillim te periudhes kontable</t>
  </si>
  <si>
    <t>Mjetet monetare ne fund te periudhes kontabile</t>
  </si>
  <si>
    <t>PAGA + Sig</t>
  </si>
  <si>
    <t>fitimi I paguar</t>
  </si>
  <si>
    <t>Tap</t>
  </si>
  <si>
    <t>Gjendja ne fillim</t>
  </si>
  <si>
    <t>hyrjet</t>
  </si>
  <si>
    <t>daljet</t>
  </si>
  <si>
    <t>gjendja ne fund</t>
  </si>
  <si>
    <t>Shoqeria  FRIENDS sh.p.k</t>
  </si>
  <si>
    <t>Shoqeria   FRIENDS sh.p.k</t>
  </si>
  <si>
    <t>Shoqeria       FRIENDS sh.p.k</t>
  </si>
  <si>
    <t>FRIENDS sh.p.k</t>
  </si>
  <si>
    <t>LUSHNJE</t>
  </si>
  <si>
    <t>.</t>
  </si>
  <si>
    <t>LOJRA PER FEMIJE</t>
  </si>
  <si>
    <t>K 54507401 N</t>
  </si>
  <si>
    <t xml:space="preserve">TVSH e paguar </t>
  </si>
  <si>
    <t>MM neto nga veprimtarite e shfrytezimit ( tvsh, tap, taksa qera ETJ)</t>
  </si>
  <si>
    <t>(     ADRIATIK DOGA    )</t>
  </si>
  <si>
    <t>dhene ortaku</t>
  </si>
  <si>
    <t xml:space="preserve">taksa </t>
  </si>
  <si>
    <t xml:space="preserve">Shitjet </t>
  </si>
  <si>
    <t xml:space="preserve">Blerjet </t>
  </si>
  <si>
    <t xml:space="preserve">      P A S Q Y R A T     F I N A N C I A R E</t>
  </si>
  <si>
    <t>Pasqyra   e   Fluksit   Monetar  -  Metoda  Indirekte   2009</t>
  </si>
  <si>
    <t>Pozicioni me 31 dhjetor 2009</t>
  </si>
  <si>
    <t>Pasqyre  Ndihmese per Fluksin Monetar 2009</t>
  </si>
  <si>
    <t xml:space="preserve">        </t>
  </si>
  <si>
    <t>Kasa fiskale</t>
  </si>
  <si>
    <t>nr</t>
  </si>
  <si>
    <t>mbetia me 01.01.2010</t>
  </si>
  <si>
    <t>shtesat</t>
  </si>
  <si>
    <t>Pakesimet</t>
  </si>
  <si>
    <t>Shum e aktiveve</t>
  </si>
  <si>
    <t>Amortizimi 2010</t>
  </si>
  <si>
    <t>mbetia me 31.12.2010</t>
  </si>
  <si>
    <t>Pozicioni me 31 dhjetor 2010</t>
  </si>
  <si>
    <t>Shoqeria   FRIENDS</t>
  </si>
  <si>
    <t>kase fiskale</t>
  </si>
  <si>
    <t>Pasqyra   e   te   Ardhurave   dhe   Shpenzimeve     2011</t>
  </si>
  <si>
    <t>hequr paga e administrt  35000 x 12 = 420000</t>
  </si>
  <si>
    <t>Pasqyrat    Financiare    te    Vitit   2011</t>
  </si>
  <si>
    <t>Pasqyra  e  Ndryshimeve  ne  Kapital  2011</t>
  </si>
  <si>
    <t>Pozicioni me 31 dhjetor 2011</t>
  </si>
  <si>
    <t>Viti   2011</t>
  </si>
  <si>
    <t>01.01.2011</t>
  </si>
  <si>
    <t>31.12.2011</t>
  </si>
  <si>
    <t>15.03.2012</t>
  </si>
  <si>
    <t>shtesa 2011</t>
  </si>
  <si>
    <t>mbetia me 31.12.2011</t>
  </si>
  <si>
    <t>amortiz 2011</t>
  </si>
  <si>
    <t>Aktivet dhe Amortizimi   2011    FRIENDS</t>
  </si>
  <si>
    <t>Gjendja e Magazines</t>
  </si>
  <si>
    <t>NR</t>
  </si>
  <si>
    <t>Njesia</t>
  </si>
  <si>
    <t>Gjendje</t>
  </si>
  <si>
    <t xml:space="preserve">Cmimi </t>
  </si>
  <si>
    <t>Vlefta</t>
  </si>
  <si>
    <t>KAFE</t>
  </si>
  <si>
    <t>KG</t>
  </si>
  <si>
    <t>SHEQER</t>
  </si>
  <si>
    <t>GRODINO</t>
  </si>
  <si>
    <t>COPE</t>
  </si>
  <si>
    <t>CAJ I FTOHTE</t>
  </si>
  <si>
    <t>COCA COLA</t>
  </si>
  <si>
    <t>REDBULL</t>
  </si>
  <si>
    <t>PERONI</t>
  </si>
  <si>
    <t>HOPLA</t>
  </si>
  <si>
    <t>AMARO</t>
  </si>
  <si>
    <t>DREHER</t>
  </si>
  <si>
    <t>KAPUCINO</t>
  </si>
  <si>
    <t>SUKO</t>
  </si>
  <si>
    <t>UJE TEPELENE</t>
  </si>
  <si>
    <t>PIJE TEPL  +</t>
  </si>
  <si>
    <t>CAJ LIMONI ME LUGE</t>
  </si>
  <si>
    <t>KORONA</t>
  </si>
  <si>
    <t>ORAN SODA</t>
  </si>
  <si>
    <t>KANACE #</t>
  </si>
  <si>
    <t>BRAVO</t>
  </si>
  <si>
    <t>LITRA</t>
  </si>
  <si>
    <t>PIJE 1.5</t>
  </si>
  <si>
    <t>DISERANO</t>
  </si>
  <si>
    <t>cope</t>
  </si>
  <si>
    <t>PAISJE FTOHESE</t>
  </si>
  <si>
    <t>AMSTEL</t>
  </si>
  <si>
    <t>INIM01</t>
  </si>
  <si>
    <t>GOTA,FILXH, LUGE E TJE</t>
  </si>
  <si>
    <t>LEKE</t>
  </si>
  <si>
    <t>Totali</t>
  </si>
  <si>
    <t xml:space="preserve">Administratori </t>
  </si>
  <si>
    <t>Adriatik Doga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</si>
</sst>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_);\-#,##0"/>
    <numFmt numFmtId="182" formatCode="#,##0.00_);\-#,##0.00"/>
    <numFmt numFmtId="183" formatCode="dd/mm/yyyy"/>
    <numFmt numFmtId="184" formatCode="#,##0.0_);\-#,##0.0"/>
  </numFmts>
  <fonts count="67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6"/>
      <name val="Arial Narrow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.6"/>
      <color indexed="8"/>
      <name val="Times New Roman"/>
      <family val="0"/>
    </font>
    <font>
      <b/>
      <sz val="9.85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Times New Roman"/>
      <family val="0"/>
    </font>
    <font>
      <sz val="8.15"/>
      <color indexed="8"/>
      <name val="Times New Roman"/>
      <family val="0"/>
    </font>
    <font>
      <sz val="6.9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10" fillId="0" borderId="0" xfId="59" applyFont="1" applyFill="1">
      <alignment/>
      <protection/>
    </xf>
    <xf numFmtId="0" fontId="0" fillId="0" borderId="0" xfId="58" applyFont="1" applyFill="1">
      <alignment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4" fillId="0" borderId="20" xfId="59" applyFont="1" applyFill="1" applyBorder="1" applyAlignment="1">
      <alignment horizontal="center"/>
      <protection/>
    </xf>
    <xf numFmtId="0" fontId="14" fillId="0" borderId="19" xfId="59" applyFont="1" applyFill="1" applyBorder="1" applyAlignment="1">
      <alignment horizontal="center"/>
      <protection/>
    </xf>
    <xf numFmtId="0" fontId="15" fillId="0" borderId="28" xfId="59" applyFont="1" applyFill="1" applyBorder="1" applyAlignment="1">
      <alignment horizontal="center"/>
      <protection/>
    </xf>
    <xf numFmtId="0" fontId="15" fillId="0" borderId="29" xfId="59" applyFont="1" applyFill="1" applyBorder="1" applyAlignment="1">
      <alignment horizontal="center"/>
      <protection/>
    </xf>
    <xf numFmtId="0" fontId="14" fillId="0" borderId="30" xfId="59" applyFont="1" applyFill="1" applyBorder="1" applyAlignment="1">
      <alignment horizontal="center"/>
      <protection/>
    </xf>
    <xf numFmtId="0" fontId="14" fillId="0" borderId="0" xfId="59" applyFont="1" applyFill="1" applyAlignment="1">
      <alignment horizontal="center"/>
      <protection/>
    </xf>
    <xf numFmtId="0" fontId="16" fillId="0" borderId="20" xfId="59" applyFont="1" applyFill="1" applyBorder="1">
      <alignment/>
      <protection/>
    </xf>
    <xf numFmtId="3" fontId="16" fillId="0" borderId="20" xfId="44" applyNumberFormat="1" applyFont="1" applyFill="1" applyBorder="1" applyAlignment="1">
      <alignment/>
    </xf>
    <xf numFmtId="0" fontId="16" fillId="0" borderId="0" xfId="59" applyFont="1" applyFill="1">
      <alignment/>
      <protection/>
    </xf>
    <xf numFmtId="3" fontId="16" fillId="0" borderId="31" xfId="44" applyNumberFormat="1" applyFont="1" applyFill="1" applyBorder="1" applyAlignment="1">
      <alignment/>
    </xf>
    <xf numFmtId="3" fontId="16" fillId="0" borderId="32" xfId="44" applyNumberFormat="1" applyFont="1" applyFill="1" applyBorder="1" applyAlignment="1">
      <alignment/>
    </xf>
    <xf numFmtId="0" fontId="16" fillId="0" borderId="0" xfId="58" applyFont="1" applyFill="1">
      <alignment/>
      <protection/>
    </xf>
    <xf numFmtId="3" fontId="16" fillId="0" borderId="0" xfId="58" applyNumberFormat="1" applyFont="1" applyFill="1">
      <alignment/>
      <protection/>
    </xf>
    <xf numFmtId="3" fontId="16" fillId="0" borderId="11" xfId="44" applyNumberFormat="1" applyFont="1" applyFill="1" applyBorder="1" applyAlignment="1">
      <alignment/>
    </xf>
    <xf numFmtId="0" fontId="5" fillId="0" borderId="0" xfId="58" applyFont="1" applyFill="1">
      <alignment/>
      <protection/>
    </xf>
    <xf numFmtId="3" fontId="14" fillId="0" borderId="0" xfId="58" applyNumberFormat="1" applyFont="1" applyFill="1">
      <alignment/>
      <protection/>
    </xf>
    <xf numFmtId="3" fontId="5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22" fillId="0" borderId="19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16" fillId="0" borderId="19" xfId="44" applyNumberFormat="1" applyFont="1" applyFill="1" applyBorder="1" applyAlignment="1">
      <alignment/>
    </xf>
    <xf numFmtId="3" fontId="16" fillId="0" borderId="38" xfId="44" applyNumberFormat="1" applyFont="1" applyFill="1" applyBorder="1" applyAlignment="1">
      <alignment/>
    </xf>
    <xf numFmtId="3" fontId="16" fillId="0" borderId="39" xfId="44" applyNumberFormat="1" applyFont="1" applyFill="1" applyBorder="1" applyAlignment="1">
      <alignment/>
    </xf>
    <xf numFmtId="3" fontId="16" fillId="0" borderId="30" xfId="44" applyNumberFormat="1" applyFont="1" applyFill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24" fillId="0" borderId="16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1" fontId="6" fillId="0" borderId="36" xfId="0" applyNumberFormat="1" applyFont="1" applyBorder="1" applyAlignment="1">
      <alignment horizontal="center"/>
    </xf>
    <xf numFmtId="1" fontId="6" fillId="0" borderId="36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25" fillId="0" borderId="2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46" fontId="6" fillId="0" borderId="36" xfId="0" applyNumberFormat="1" applyFont="1" applyBorder="1" applyAlignment="1">
      <alignment horizontal="center"/>
    </xf>
    <xf numFmtId="0" fontId="17" fillId="0" borderId="20" xfId="0" applyFont="1" applyBorder="1" applyAlignment="1">
      <alignment/>
    </xf>
    <xf numFmtId="0" fontId="2" fillId="0" borderId="0" xfId="0" applyFont="1" applyAlignment="1">
      <alignment horizontal="left"/>
    </xf>
    <xf numFmtId="3" fontId="6" fillId="0" borderId="36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8" fillId="0" borderId="42" xfId="0" applyFont="1" applyBorder="1" applyAlignment="1">
      <alignment/>
    </xf>
    <xf numFmtId="0" fontId="22" fillId="0" borderId="43" xfId="0" applyNumberFormat="1" applyFont="1" applyBorder="1" applyAlignment="1">
      <alignment wrapText="1"/>
    </xf>
    <xf numFmtId="0" fontId="22" fillId="0" borderId="29" xfId="0" applyNumberFormat="1" applyFont="1" applyBorder="1" applyAlignment="1">
      <alignment wrapText="1"/>
    </xf>
    <xf numFmtId="14" fontId="6" fillId="0" borderId="16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3" fontId="0" fillId="0" borderId="22" xfId="0" applyNumberForma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2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35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/>
      <protection/>
    </xf>
    <xf numFmtId="0" fontId="43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left" vertical="center"/>
    </xf>
    <xf numFmtId="0" fontId="44" fillId="0" borderId="20" xfId="0" applyFont="1" applyBorder="1" applyAlignment="1">
      <alignment horizontal="right" vertical="center"/>
    </xf>
    <xf numFmtId="0" fontId="45" fillId="0" borderId="20" xfId="0" applyFont="1" applyBorder="1" applyAlignment="1">
      <alignment horizontal="left" vertical="center"/>
    </xf>
    <xf numFmtId="0" fontId="45" fillId="0" borderId="20" xfId="0" applyFont="1" applyBorder="1" applyAlignment="1">
      <alignment vertical="center"/>
    </xf>
    <xf numFmtId="181" fontId="45" fillId="0" borderId="20" xfId="0" applyNumberFormat="1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183" fontId="47" fillId="0" borderId="0" xfId="0" applyNumberFormat="1" applyFont="1" applyAlignment="1">
      <alignment vertical="center"/>
    </xf>
    <xf numFmtId="1" fontId="45" fillId="0" borderId="0" xfId="0" applyNumberFormat="1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81" fontId="46" fillId="0" borderId="0" xfId="0" applyNumberFormat="1" applyFont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01.Centralizatori  model 08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5.28125" style="36" customWidth="1"/>
    <col min="2" max="2" width="12.57421875" style="36" customWidth="1"/>
    <col min="3" max="22" width="9.140625" style="36" customWidth="1"/>
    <col min="23" max="23" width="2.7109375" style="36" customWidth="1"/>
    <col min="24" max="24" width="4.00390625" style="36" customWidth="1"/>
    <col min="25" max="25" width="13.00390625" style="36" customWidth="1"/>
    <col min="26" max="16384" width="9.140625" style="36" customWidth="1"/>
  </cols>
  <sheetData>
    <row r="1" spans="1:25" ht="19.5" thickBot="1">
      <c r="A1" s="35"/>
      <c r="C1" s="37"/>
      <c r="D1" s="38"/>
      <c r="E1" s="37"/>
      <c r="F1" s="37"/>
      <c r="G1" s="39" t="s">
        <v>146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2.75">
      <c r="A2" s="40" t="s">
        <v>147</v>
      </c>
      <c r="B2" s="40" t="s">
        <v>148</v>
      </c>
      <c r="C2" s="40" t="s">
        <v>149</v>
      </c>
      <c r="D2" s="40" t="s">
        <v>29</v>
      </c>
      <c r="E2" s="40" t="s">
        <v>28</v>
      </c>
      <c r="F2" s="40" t="s">
        <v>150</v>
      </c>
      <c r="G2" s="40" t="s">
        <v>151</v>
      </c>
      <c r="H2" s="40" t="s">
        <v>152</v>
      </c>
      <c r="I2" s="40" t="s">
        <v>153</v>
      </c>
      <c r="J2" s="40" t="s">
        <v>154</v>
      </c>
      <c r="K2" s="41"/>
      <c r="L2" s="42" t="s">
        <v>155</v>
      </c>
      <c r="M2" s="43" t="s">
        <v>156</v>
      </c>
      <c r="N2" s="44"/>
      <c r="O2" s="40" t="s">
        <v>154</v>
      </c>
      <c r="P2" s="40" t="s">
        <v>153</v>
      </c>
      <c r="Q2" s="40" t="s">
        <v>152</v>
      </c>
      <c r="R2" s="40" t="s">
        <v>151</v>
      </c>
      <c r="S2" s="40" t="s">
        <v>150</v>
      </c>
      <c r="T2" s="40" t="s">
        <v>28</v>
      </c>
      <c r="U2" s="40" t="s">
        <v>29</v>
      </c>
      <c r="V2" s="40" t="s">
        <v>149</v>
      </c>
      <c r="W2" s="45"/>
      <c r="X2" s="40" t="s">
        <v>147</v>
      </c>
      <c r="Y2" s="40" t="s">
        <v>148</v>
      </c>
    </row>
    <row r="3" spans="1:25" ht="13.5">
      <c r="A3" s="46">
        <v>101</v>
      </c>
      <c r="B3" s="46" t="s">
        <v>157</v>
      </c>
      <c r="C3" s="47"/>
      <c r="D3" s="47"/>
      <c r="E3" s="47"/>
      <c r="F3" s="47"/>
      <c r="G3" s="47"/>
      <c r="H3" s="47"/>
      <c r="I3" s="47">
        <f aca="true" t="shared" si="0" ref="I3:I37">C3+D3+E3+F3+G3+H3</f>
        <v>0</v>
      </c>
      <c r="J3" s="47"/>
      <c r="K3" s="196">
        <f aca="true" t="shared" si="1" ref="K3:K50">(I3+J3)-(O3+P3)</f>
        <v>0</v>
      </c>
      <c r="L3" s="197"/>
      <c r="M3" s="198"/>
      <c r="N3" s="199">
        <f aca="true" t="shared" si="2" ref="N3:N50">(O3+P3)-(I3+J3)</f>
        <v>0</v>
      </c>
      <c r="O3" s="47"/>
      <c r="P3" s="47">
        <f aca="true" t="shared" si="3" ref="P3:P37">Q3+R3+S3+T3+U3+V3</f>
        <v>0</v>
      </c>
      <c r="Q3" s="47"/>
      <c r="R3" s="47"/>
      <c r="S3" s="47"/>
      <c r="T3" s="47"/>
      <c r="U3" s="47"/>
      <c r="V3" s="47"/>
      <c r="W3" s="48"/>
      <c r="X3" s="46">
        <v>101</v>
      </c>
      <c r="Y3" s="46" t="s">
        <v>157</v>
      </c>
    </row>
    <row r="4" spans="1:25" ht="13.5">
      <c r="A4" s="46">
        <v>1071</v>
      </c>
      <c r="B4" s="46" t="s">
        <v>158</v>
      </c>
      <c r="C4" s="47"/>
      <c r="D4" s="47"/>
      <c r="E4" s="47"/>
      <c r="F4" s="47"/>
      <c r="G4" s="47"/>
      <c r="H4" s="47"/>
      <c r="I4" s="47">
        <f t="shared" si="0"/>
        <v>0</v>
      </c>
      <c r="J4" s="47"/>
      <c r="K4" s="196">
        <f t="shared" si="1"/>
        <v>0</v>
      </c>
      <c r="L4" s="197"/>
      <c r="M4" s="198"/>
      <c r="N4" s="199">
        <f t="shared" si="2"/>
        <v>0</v>
      </c>
      <c r="O4" s="47"/>
      <c r="P4" s="47">
        <f t="shared" si="3"/>
        <v>0</v>
      </c>
      <c r="Q4" s="47"/>
      <c r="R4" s="47"/>
      <c r="S4" s="47"/>
      <c r="T4" s="47"/>
      <c r="U4" s="47"/>
      <c r="V4" s="47"/>
      <c r="W4" s="48"/>
      <c r="X4" s="46">
        <v>1071</v>
      </c>
      <c r="Y4" s="46" t="s">
        <v>158</v>
      </c>
    </row>
    <row r="5" spans="1:25" ht="13.5">
      <c r="A5" s="46">
        <v>1078</v>
      </c>
      <c r="B5" s="46" t="s">
        <v>159</v>
      </c>
      <c r="C5" s="47"/>
      <c r="D5" s="47"/>
      <c r="E5" s="47"/>
      <c r="F5" s="47"/>
      <c r="G5" s="47"/>
      <c r="H5" s="47"/>
      <c r="I5" s="47">
        <f t="shared" si="0"/>
        <v>0</v>
      </c>
      <c r="J5" s="47"/>
      <c r="K5" s="196">
        <f t="shared" si="1"/>
        <v>0</v>
      </c>
      <c r="L5" s="197"/>
      <c r="M5" s="198"/>
      <c r="N5" s="199">
        <f t="shared" si="2"/>
        <v>0</v>
      </c>
      <c r="O5" s="47"/>
      <c r="P5" s="47">
        <f t="shared" si="3"/>
        <v>0</v>
      </c>
      <c r="Q5" s="47"/>
      <c r="R5" s="47"/>
      <c r="S5" s="47"/>
      <c r="T5" s="47"/>
      <c r="U5" s="47"/>
      <c r="V5" s="47"/>
      <c r="W5" s="48"/>
      <c r="X5" s="46">
        <v>1078</v>
      </c>
      <c r="Y5" s="46" t="s">
        <v>159</v>
      </c>
    </row>
    <row r="6" spans="1:25" ht="13.5">
      <c r="A6" s="46">
        <v>108</v>
      </c>
      <c r="B6" s="46" t="s">
        <v>160</v>
      </c>
      <c r="C6" s="47"/>
      <c r="D6" s="47"/>
      <c r="E6" s="47"/>
      <c r="F6" s="47"/>
      <c r="G6" s="47"/>
      <c r="H6" s="47"/>
      <c r="I6" s="47">
        <f t="shared" si="0"/>
        <v>0</v>
      </c>
      <c r="J6" s="47"/>
      <c r="K6" s="196">
        <f t="shared" si="1"/>
        <v>0</v>
      </c>
      <c r="L6" s="197"/>
      <c r="M6" s="198"/>
      <c r="N6" s="199">
        <f t="shared" si="2"/>
        <v>0</v>
      </c>
      <c r="O6" s="47"/>
      <c r="P6" s="47">
        <f t="shared" si="3"/>
        <v>0</v>
      </c>
      <c r="Q6" s="47"/>
      <c r="R6" s="47"/>
      <c r="S6" s="47"/>
      <c r="T6" s="47"/>
      <c r="U6" s="47"/>
      <c r="V6" s="47"/>
      <c r="W6" s="48"/>
      <c r="X6" s="46">
        <v>108</v>
      </c>
      <c r="Y6" s="46" t="s">
        <v>160</v>
      </c>
    </row>
    <row r="7" spans="1:25" ht="13.5">
      <c r="A7" s="46">
        <v>109</v>
      </c>
      <c r="B7" s="46" t="s">
        <v>161</v>
      </c>
      <c r="C7" s="47"/>
      <c r="D7" s="47"/>
      <c r="E7" s="47"/>
      <c r="F7" s="47"/>
      <c r="G7" s="47"/>
      <c r="H7" s="47"/>
      <c r="I7" s="47">
        <f t="shared" si="0"/>
        <v>0</v>
      </c>
      <c r="J7" s="47"/>
      <c r="K7" s="196">
        <f t="shared" si="1"/>
        <v>0</v>
      </c>
      <c r="L7" s="197"/>
      <c r="M7" s="198"/>
      <c r="N7" s="199">
        <f t="shared" si="2"/>
        <v>0</v>
      </c>
      <c r="O7" s="47"/>
      <c r="P7" s="47">
        <f t="shared" si="3"/>
        <v>0</v>
      </c>
      <c r="Q7" s="47"/>
      <c r="R7" s="47"/>
      <c r="S7" s="47"/>
      <c r="T7" s="47"/>
      <c r="U7" s="47"/>
      <c r="V7" s="47"/>
      <c r="W7" s="48"/>
      <c r="X7" s="46">
        <v>109</v>
      </c>
      <c r="Y7" s="46" t="s">
        <v>161</v>
      </c>
    </row>
    <row r="8" spans="1:25" ht="13.5">
      <c r="A8" s="46">
        <v>211</v>
      </c>
      <c r="B8" s="46" t="s">
        <v>23</v>
      </c>
      <c r="C8" s="47"/>
      <c r="D8" s="47"/>
      <c r="E8" s="47"/>
      <c r="F8" s="47"/>
      <c r="G8" s="47"/>
      <c r="H8" s="47"/>
      <c r="I8" s="47">
        <f t="shared" si="0"/>
        <v>0</v>
      </c>
      <c r="J8" s="47"/>
      <c r="K8" s="196">
        <f t="shared" si="1"/>
        <v>0</v>
      </c>
      <c r="L8" s="197"/>
      <c r="M8" s="198"/>
      <c r="N8" s="199">
        <f t="shared" si="2"/>
        <v>0</v>
      </c>
      <c r="O8" s="47"/>
      <c r="P8" s="47">
        <f t="shared" si="3"/>
        <v>0</v>
      </c>
      <c r="Q8" s="47"/>
      <c r="R8" s="47"/>
      <c r="S8" s="47"/>
      <c r="T8" s="47"/>
      <c r="U8" s="47"/>
      <c r="V8" s="47"/>
      <c r="W8" s="48"/>
      <c r="X8" s="46">
        <v>211</v>
      </c>
      <c r="Y8" s="46" t="s">
        <v>23</v>
      </c>
    </row>
    <row r="9" spans="1:25" ht="13.5">
      <c r="A9" s="46">
        <v>212</v>
      </c>
      <c r="B9" s="46" t="s">
        <v>5</v>
      </c>
      <c r="C9" s="47"/>
      <c r="D9" s="47"/>
      <c r="E9" s="47"/>
      <c r="F9" s="47"/>
      <c r="G9" s="47"/>
      <c r="H9" s="47"/>
      <c r="I9" s="47">
        <f t="shared" si="0"/>
        <v>0</v>
      </c>
      <c r="J9" s="47"/>
      <c r="K9" s="196">
        <f t="shared" si="1"/>
        <v>0</v>
      </c>
      <c r="L9" s="197"/>
      <c r="M9" s="198"/>
      <c r="N9" s="199">
        <f t="shared" si="2"/>
        <v>0</v>
      </c>
      <c r="O9" s="47"/>
      <c r="P9" s="47">
        <f t="shared" si="3"/>
        <v>0</v>
      </c>
      <c r="Q9" s="47"/>
      <c r="R9" s="47"/>
      <c r="S9" s="47"/>
      <c r="T9" s="47"/>
      <c r="U9" s="47"/>
      <c r="V9" s="47"/>
      <c r="W9" s="48"/>
      <c r="X9" s="46">
        <v>212</v>
      </c>
      <c r="Y9" s="46" t="s">
        <v>5</v>
      </c>
    </row>
    <row r="10" spans="1:25" ht="13.5">
      <c r="A10" s="46">
        <v>213</v>
      </c>
      <c r="B10" s="46" t="s">
        <v>162</v>
      </c>
      <c r="C10" s="47"/>
      <c r="D10" s="47"/>
      <c r="E10" s="47"/>
      <c r="F10" s="47"/>
      <c r="G10" s="47"/>
      <c r="H10" s="47"/>
      <c r="I10" s="47">
        <f t="shared" si="0"/>
        <v>0</v>
      </c>
      <c r="J10" s="47"/>
      <c r="K10" s="196">
        <f t="shared" si="1"/>
        <v>0</v>
      </c>
      <c r="L10" s="197"/>
      <c r="M10" s="198"/>
      <c r="N10" s="199">
        <f t="shared" si="2"/>
        <v>0</v>
      </c>
      <c r="O10" s="47"/>
      <c r="P10" s="47">
        <f t="shared" si="3"/>
        <v>0</v>
      </c>
      <c r="Q10" s="47"/>
      <c r="R10" s="47"/>
      <c r="S10" s="47"/>
      <c r="T10" s="47"/>
      <c r="U10" s="47"/>
      <c r="V10" s="47"/>
      <c r="W10" s="48"/>
      <c r="X10" s="46">
        <v>213</v>
      </c>
      <c r="Y10" s="46" t="s">
        <v>162</v>
      </c>
    </row>
    <row r="11" spans="1:25" ht="13.5">
      <c r="A11" s="46">
        <v>215</v>
      </c>
      <c r="B11" s="46" t="s">
        <v>163</v>
      </c>
      <c r="C11" s="47"/>
      <c r="D11" s="47"/>
      <c r="E11" s="47"/>
      <c r="F11" s="47"/>
      <c r="G11" s="47"/>
      <c r="H11" s="47"/>
      <c r="I11" s="47">
        <f t="shared" si="0"/>
        <v>0</v>
      </c>
      <c r="J11" s="47"/>
      <c r="K11" s="196">
        <f t="shared" si="1"/>
        <v>0</v>
      </c>
      <c r="L11" s="197"/>
      <c r="M11" s="198"/>
      <c r="N11" s="199">
        <f t="shared" si="2"/>
        <v>0</v>
      </c>
      <c r="O11" s="47"/>
      <c r="P11" s="47">
        <f t="shared" si="3"/>
        <v>0</v>
      </c>
      <c r="Q11" s="47"/>
      <c r="R11" s="47"/>
      <c r="S11" s="47"/>
      <c r="T11" s="47"/>
      <c r="U11" s="47"/>
      <c r="V11" s="47"/>
      <c r="W11" s="48"/>
      <c r="X11" s="46">
        <v>215</v>
      </c>
      <c r="Y11" s="46" t="s">
        <v>163</v>
      </c>
    </row>
    <row r="12" spans="1:25" ht="13.5">
      <c r="A12" s="46">
        <v>218</v>
      </c>
      <c r="B12" s="46" t="s">
        <v>164</v>
      </c>
      <c r="C12" s="47"/>
      <c r="D12" s="47"/>
      <c r="E12" s="47"/>
      <c r="F12" s="47"/>
      <c r="G12" s="47"/>
      <c r="H12" s="47"/>
      <c r="I12" s="47">
        <f t="shared" si="0"/>
        <v>0</v>
      </c>
      <c r="J12" s="47"/>
      <c r="K12" s="196">
        <f t="shared" si="1"/>
        <v>0</v>
      </c>
      <c r="L12" s="197"/>
      <c r="M12" s="198"/>
      <c r="N12" s="199">
        <f t="shared" si="2"/>
        <v>0</v>
      </c>
      <c r="O12" s="47"/>
      <c r="P12" s="47">
        <f t="shared" si="3"/>
        <v>0</v>
      </c>
      <c r="Q12" s="47"/>
      <c r="R12" s="47"/>
      <c r="S12" s="47"/>
      <c r="T12" s="47"/>
      <c r="U12" s="47"/>
      <c r="V12" s="47"/>
      <c r="W12" s="48"/>
      <c r="X12" s="46">
        <v>218</v>
      </c>
      <c r="Y12" s="46" t="s">
        <v>164</v>
      </c>
    </row>
    <row r="13" spans="1:25" ht="13.5">
      <c r="A13" s="46">
        <v>2812</v>
      </c>
      <c r="B13" s="46" t="s">
        <v>165</v>
      </c>
      <c r="C13" s="47"/>
      <c r="D13" s="47"/>
      <c r="E13" s="47"/>
      <c r="F13" s="47"/>
      <c r="G13" s="47"/>
      <c r="H13" s="47"/>
      <c r="I13" s="47">
        <f t="shared" si="0"/>
        <v>0</v>
      </c>
      <c r="J13" s="47"/>
      <c r="K13" s="196">
        <f t="shared" si="1"/>
        <v>0</v>
      </c>
      <c r="L13" s="197"/>
      <c r="M13" s="198"/>
      <c r="N13" s="199">
        <f t="shared" si="2"/>
        <v>0</v>
      </c>
      <c r="O13" s="47"/>
      <c r="P13" s="47">
        <f t="shared" si="3"/>
        <v>0</v>
      </c>
      <c r="Q13" s="47"/>
      <c r="R13" s="47"/>
      <c r="S13" s="47"/>
      <c r="T13" s="47"/>
      <c r="U13" s="47"/>
      <c r="V13" s="47"/>
      <c r="W13" s="48"/>
      <c r="X13" s="46">
        <v>2812</v>
      </c>
      <c r="Y13" s="46" t="s">
        <v>165</v>
      </c>
    </row>
    <row r="14" spans="1:25" ht="13.5">
      <c r="A14" s="46">
        <v>2813</v>
      </c>
      <c r="B14" s="46" t="s">
        <v>166</v>
      </c>
      <c r="C14" s="47"/>
      <c r="D14" s="47"/>
      <c r="E14" s="47"/>
      <c r="F14" s="47"/>
      <c r="G14" s="47"/>
      <c r="H14" s="47"/>
      <c r="I14" s="47">
        <f t="shared" si="0"/>
        <v>0</v>
      </c>
      <c r="J14" s="47"/>
      <c r="K14" s="196">
        <f t="shared" si="1"/>
        <v>0</v>
      </c>
      <c r="L14" s="197"/>
      <c r="M14" s="198"/>
      <c r="N14" s="199">
        <f t="shared" si="2"/>
        <v>0</v>
      </c>
      <c r="O14" s="47"/>
      <c r="P14" s="47">
        <f t="shared" si="3"/>
        <v>0</v>
      </c>
      <c r="Q14" s="47"/>
      <c r="R14" s="47"/>
      <c r="S14" s="47"/>
      <c r="T14" s="47"/>
      <c r="U14" s="47"/>
      <c r="V14" s="47"/>
      <c r="W14" s="48"/>
      <c r="X14" s="46">
        <v>2813</v>
      </c>
      <c r="Y14" s="46" t="s">
        <v>166</v>
      </c>
    </row>
    <row r="15" spans="1:25" ht="13.5">
      <c r="A15" s="46">
        <v>2815</v>
      </c>
      <c r="B15" s="46" t="s">
        <v>167</v>
      </c>
      <c r="C15" s="47"/>
      <c r="D15" s="47"/>
      <c r="E15" s="47"/>
      <c r="F15" s="47"/>
      <c r="G15" s="47"/>
      <c r="H15" s="47"/>
      <c r="I15" s="47">
        <f t="shared" si="0"/>
        <v>0</v>
      </c>
      <c r="J15" s="47"/>
      <c r="K15" s="196">
        <f t="shared" si="1"/>
        <v>0</v>
      </c>
      <c r="L15" s="197"/>
      <c r="M15" s="198"/>
      <c r="N15" s="199">
        <f t="shared" si="2"/>
        <v>0</v>
      </c>
      <c r="O15" s="47"/>
      <c r="P15" s="47">
        <f t="shared" si="3"/>
        <v>0</v>
      </c>
      <c r="Q15" s="47"/>
      <c r="R15" s="47"/>
      <c r="S15" s="47"/>
      <c r="T15" s="47"/>
      <c r="U15" s="47"/>
      <c r="V15" s="47"/>
      <c r="W15" s="48"/>
      <c r="X15" s="46">
        <v>2815</v>
      </c>
      <c r="Y15" s="46" t="s">
        <v>167</v>
      </c>
    </row>
    <row r="16" spans="1:25" ht="13.5">
      <c r="A16" s="46">
        <v>2818</v>
      </c>
      <c r="B16" s="46" t="s">
        <v>168</v>
      </c>
      <c r="C16" s="47"/>
      <c r="D16" s="47"/>
      <c r="E16" s="47"/>
      <c r="F16" s="47"/>
      <c r="G16" s="47"/>
      <c r="H16" s="47"/>
      <c r="I16" s="47">
        <f t="shared" si="0"/>
        <v>0</v>
      </c>
      <c r="J16" s="47"/>
      <c r="K16" s="196">
        <f t="shared" si="1"/>
        <v>0</v>
      </c>
      <c r="L16" s="197"/>
      <c r="M16" s="198"/>
      <c r="N16" s="199">
        <f t="shared" si="2"/>
        <v>0</v>
      </c>
      <c r="O16" s="47"/>
      <c r="P16" s="47">
        <f t="shared" si="3"/>
        <v>0</v>
      </c>
      <c r="Q16" s="47"/>
      <c r="R16" s="47"/>
      <c r="S16" s="47"/>
      <c r="T16" s="47"/>
      <c r="U16" s="47"/>
      <c r="V16" s="47"/>
      <c r="W16" s="48"/>
      <c r="X16" s="46">
        <v>2818</v>
      </c>
      <c r="Y16" s="46" t="s">
        <v>168</v>
      </c>
    </row>
    <row r="17" spans="1:25" ht="13.5">
      <c r="A17" s="46">
        <v>312</v>
      </c>
      <c r="B17" s="46" t="s">
        <v>169</v>
      </c>
      <c r="C17" s="47"/>
      <c r="D17" s="47"/>
      <c r="E17" s="47"/>
      <c r="F17" s="47"/>
      <c r="G17" s="47"/>
      <c r="H17" s="47"/>
      <c r="I17" s="47">
        <f t="shared" si="0"/>
        <v>0</v>
      </c>
      <c r="J17" s="47"/>
      <c r="K17" s="196">
        <f t="shared" si="1"/>
        <v>0</v>
      </c>
      <c r="L17" s="197"/>
      <c r="M17" s="198"/>
      <c r="N17" s="199">
        <f t="shared" si="2"/>
        <v>0</v>
      </c>
      <c r="O17" s="47"/>
      <c r="P17" s="47">
        <f t="shared" si="3"/>
        <v>0</v>
      </c>
      <c r="Q17" s="47"/>
      <c r="R17" s="47"/>
      <c r="S17" s="47"/>
      <c r="T17" s="47"/>
      <c r="U17" s="47"/>
      <c r="V17" s="47"/>
      <c r="W17" s="48"/>
      <c r="X17" s="46">
        <v>312</v>
      </c>
      <c r="Y17" s="46" t="s">
        <v>169</v>
      </c>
    </row>
    <row r="18" spans="1:25" ht="13.5">
      <c r="A18" s="46">
        <v>401</v>
      </c>
      <c r="B18" s="46" t="s">
        <v>170</v>
      </c>
      <c r="C18" s="47"/>
      <c r="D18" s="47"/>
      <c r="E18" s="47"/>
      <c r="F18" s="47"/>
      <c r="G18" s="47"/>
      <c r="H18" s="47"/>
      <c r="I18" s="47">
        <f t="shared" si="0"/>
        <v>0</v>
      </c>
      <c r="J18" s="47"/>
      <c r="K18" s="196">
        <f t="shared" si="1"/>
        <v>0</v>
      </c>
      <c r="L18" s="197"/>
      <c r="M18" s="198"/>
      <c r="N18" s="199">
        <f t="shared" si="2"/>
        <v>0</v>
      </c>
      <c r="O18" s="47"/>
      <c r="P18" s="47">
        <f t="shared" si="3"/>
        <v>0</v>
      </c>
      <c r="Q18" s="47"/>
      <c r="R18" s="47"/>
      <c r="S18" s="47"/>
      <c r="T18" s="47"/>
      <c r="U18" s="47"/>
      <c r="V18" s="47"/>
      <c r="W18" s="48"/>
      <c r="X18" s="46">
        <v>401</v>
      </c>
      <c r="Y18" s="46" t="s">
        <v>170</v>
      </c>
    </row>
    <row r="19" spans="1:25" ht="13.5">
      <c r="A19" s="46">
        <v>411</v>
      </c>
      <c r="B19" s="46" t="s">
        <v>108</v>
      </c>
      <c r="C19" s="47"/>
      <c r="D19" s="47"/>
      <c r="E19" s="47"/>
      <c r="F19" s="47"/>
      <c r="G19" s="47"/>
      <c r="H19" s="47"/>
      <c r="I19" s="47">
        <f t="shared" si="0"/>
        <v>0</v>
      </c>
      <c r="J19" s="47"/>
      <c r="K19" s="196">
        <f t="shared" si="1"/>
        <v>0</v>
      </c>
      <c r="L19" s="197"/>
      <c r="M19" s="198"/>
      <c r="N19" s="199">
        <f t="shared" si="2"/>
        <v>0</v>
      </c>
      <c r="O19" s="47"/>
      <c r="P19" s="47">
        <f t="shared" si="3"/>
        <v>0</v>
      </c>
      <c r="Q19" s="47"/>
      <c r="R19" s="47"/>
      <c r="S19" s="47"/>
      <c r="T19" s="47"/>
      <c r="U19" s="47"/>
      <c r="V19" s="47"/>
      <c r="W19" s="48"/>
      <c r="X19" s="46">
        <v>411</v>
      </c>
      <c r="Y19" s="46" t="s">
        <v>108</v>
      </c>
    </row>
    <row r="20" spans="1:25" ht="13.5">
      <c r="A20" s="46">
        <v>421</v>
      </c>
      <c r="B20" s="46" t="s">
        <v>171</v>
      </c>
      <c r="C20" s="47"/>
      <c r="D20" s="47"/>
      <c r="E20" s="47"/>
      <c r="F20" s="47"/>
      <c r="G20" s="47"/>
      <c r="H20" s="47"/>
      <c r="I20" s="47">
        <f t="shared" si="0"/>
        <v>0</v>
      </c>
      <c r="J20" s="47"/>
      <c r="K20" s="196">
        <f t="shared" si="1"/>
        <v>0</v>
      </c>
      <c r="L20" s="197"/>
      <c r="M20" s="198"/>
      <c r="N20" s="199">
        <f t="shared" si="2"/>
        <v>0</v>
      </c>
      <c r="O20" s="47"/>
      <c r="P20" s="47">
        <f t="shared" si="3"/>
        <v>0</v>
      </c>
      <c r="Q20" s="47"/>
      <c r="R20" s="47"/>
      <c r="S20" s="47"/>
      <c r="T20" s="47"/>
      <c r="U20" s="47"/>
      <c r="V20" s="47"/>
      <c r="W20" s="48"/>
      <c r="X20" s="46">
        <v>421</v>
      </c>
      <c r="Y20" s="46" t="s">
        <v>171</v>
      </c>
    </row>
    <row r="21" spans="1:25" ht="13.5">
      <c r="A21" s="46">
        <v>431</v>
      </c>
      <c r="B21" s="46" t="s">
        <v>172</v>
      </c>
      <c r="C21" s="47"/>
      <c r="D21" s="47"/>
      <c r="E21" s="47"/>
      <c r="F21" s="47"/>
      <c r="G21" s="47"/>
      <c r="H21" s="47"/>
      <c r="I21" s="47">
        <f t="shared" si="0"/>
        <v>0</v>
      </c>
      <c r="J21" s="47"/>
      <c r="K21" s="196">
        <f t="shared" si="1"/>
        <v>0</v>
      </c>
      <c r="L21" s="197"/>
      <c r="M21" s="198"/>
      <c r="N21" s="199">
        <f t="shared" si="2"/>
        <v>0</v>
      </c>
      <c r="O21" s="47"/>
      <c r="P21" s="47">
        <f t="shared" si="3"/>
        <v>0</v>
      </c>
      <c r="Q21" s="47"/>
      <c r="R21" s="47"/>
      <c r="S21" s="47"/>
      <c r="T21" s="47"/>
      <c r="U21" s="47"/>
      <c r="V21" s="47"/>
      <c r="W21" s="48"/>
      <c r="X21" s="46">
        <v>431</v>
      </c>
      <c r="Y21" s="46" t="s">
        <v>172</v>
      </c>
    </row>
    <row r="22" spans="1:25" ht="13.5">
      <c r="A22" s="46">
        <v>442</v>
      </c>
      <c r="B22" s="46" t="s">
        <v>173</v>
      </c>
      <c r="C22" s="47"/>
      <c r="D22" s="47"/>
      <c r="E22" s="47"/>
      <c r="F22" s="47"/>
      <c r="G22" s="47"/>
      <c r="H22" s="47"/>
      <c r="I22" s="47">
        <f t="shared" si="0"/>
        <v>0</v>
      </c>
      <c r="J22" s="47"/>
      <c r="K22" s="196">
        <f t="shared" si="1"/>
        <v>0</v>
      </c>
      <c r="L22" s="197"/>
      <c r="M22" s="198"/>
      <c r="N22" s="199">
        <f t="shared" si="2"/>
        <v>0</v>
      </c>
      <c r="O22" s="47"/>
      <c r="P22" s="47">
        <f t="shared" si="3"/>
        <v>0</v>
      </c>
      <c r="Q22" s="47"/>
      <c r="R22" s="47"/>
      <c r="S22" s="47"/>
      <c r="T22" s="47"/>
      <c r="U22" s="47"/>
      <c r="V22" s="47"/>
      <c r="W22" s="48"/>
      <c r="X22" s="46">
        <v>442</v>
      </c>
      <c r="Y22" s="46" t="s">
        <v>173</v>
      </c>
    </row>
    <row r="23" spans="1:25" ht="13.5">
      <c r="A23" s="46">
        <v>444</v>
      </c>
      <c r="B23" s="46" t="s">
        <v>174</v>
      </c>
      <c r="C23" s="47"/>
      <c r="D23" s="47"/>
      <c r="E23" s="47"/>
      <c r="F23" s="47"/>
      <c r="G23" s="47"/>
      <c r="H23" s="47"/>
      <c r="I23" s="47">
        <f t="shared" si="0"/>
        <v>0</v>
      </c>
      <c r="J23" s="47"/>
      <c r="K23" s="196">
        <f t="shared" si="1"/>
        <v>0</v>
      </c>
      <c r="L23" s="197"/>
      <c r="M23" s="198"/>
      <c r="N23" s="199">
        <f t="shared" si="2"/>
        <v>0</v>
      </c>
      <c r="O23" s="47"/>
      <c r="P23" s="47">
        <f t="shared" si="3"/>
        <v>0</v>
      </c>
      <c r="Q23" s="47"/>
      <c r="R23" s="47"/>
      <c r="S23" s="47"/>
      <c r="T23" s="47"/>
      <c r="U23" s="47"/>
      <c r="V23" s="47"/>
      <c r="W23" s="48"/>
      <c r="X23" s="46">
        <v>444</v>
      </c>
      <c r="Y23" s="46" t="s">
        <v>174</v>
      </c>
    </row>
    <row r="24" spans="1:25" ht="13.5">
      <c r="A24" s="46">
        <v>445</v>
      </c>
      <c r="B24" s="46" t="s">
        <v>111</v>
      </c>
      <c r="C24" s="47"/>
      <c r="D24" s="47"/>
      <c r="E24" s="47"/>
      <c r="F24" s="47"/>
      <c r="G24" s="47"/>
      <c r="H24" s="47"/>
      <c r="I24" s="47">
        <f t="shared" si="0"/>
        <v>0</v>
      </c>
      <c r="J24" s="47"/>
      <c r="K24" s="196">
        <f t="shared" si="1"/>
        <v>0</v>
      </c>
      <c r="L24" s="197"/>
      <c r="M24" s="198"/>
      <c r="N24" s="199">
        <f t="shared" si="2"/>
        <v>0</v>
      </c>
      <c r="O24" s="47"/>
      <c r="P24" s="47">
        <f t="shared" si="3"/>
        <v>0</v>
      </c>
      <c r="Q24" s="47"/>
      <c r="R24" s="47"/>
      <c r="S24" s="47"/>
      <c r="T24" s="47"/>
      <c r="U24" s="47"/>
      <c r="V24" s="47"/>
      <c r="W24" s="48"/>
      <c r="X24" s="46">
        <v>445</v>
      </c>
      <c r="Y24" s="46" t="s">
        <v>111</v>
      </c>
    </row>
    <row r="25" spans="1:25" ht="13.5">
      <c r="A25" s="46">
        <v>449</v>
      </c>
      <c r="B25" s="46" t="s">
        <v>175</v>
      </c>
      <c r="C25" s="47"/>
      <c r="D25" s="47"/>
      <c r="E25" s="47"/>
      <c r="F25" s="47"/>
      <c r="G25" s="47"/>
      <c r="H25" s="47"/>
      <c r="I25" s="47">
        <f t="shared" si="0"/>
        <v>0</v>
      </c>
      <c r="J25" s="47"/>
      <c r="K25" s="196">
        <f t="shared" si="1"/>
        <v>0</v>
      </c>
      <c r="L25" s="197"/>
      <c r="M25" s="198"/>
      <c r="N25" s="199">
        <f t="shared" si="2"/>
        <v>0</v>
      </c>
      <c r="O25" s="47"/>
      <c r="P25" s="47">
        <f t="shared" si="3"/>
        <v>0</v>
      </c>
      <c r="Q25" s="47"/>
      <c r="R25" s="47"/>
      <c r="S25" s="47"/>
      <c r="T25" s="47"/>
      <c r="U25" s="47"/>
      <c r="V25" s="47"/>
      <c r="W25" s="48"/>
      <c r="X25" s="46">
        <v>449</v>
      </c>
      <c r="Y25" s="46" t="s">
        <v>175</v>
      </c>
    </row>
    <row r="26" spans="1:25" ht="13.5">
      <c r="A26" s="46">
        <v>455</v>
      </c>
      <c r="B26" s="46" t="s">
        <v>200</v>
      </c>
      <c r="C26" s="47"/>
      <c r="D26" s="47"/>
      <c r="E26" s="47"/>
      <c r="F26" s="47"/>
      <c r="G26" s="47"/>
      <c r="H26" s="47"/>
      <c r="I26" s="47">
        <f>C26+D26+E26+F26+G26+H26</f>
        <v>0</v>
      </c>
      <c r="J26" s="47"/>
      <c r="K26" s="196">
        <f>(I26+J26)-(O26+P26)</f>
        <v>0</v>
      </c>
      <c r="L26" s="197"/>
      <c r="M26" s="198"/>
      <c r="N26" s="199">
        <f>(O26+P26)-(I26+J26)</f>
        <v>0</v>
      </c>
      <c r="O26" s="47"/>
      <c r="P26" s="47">
        <f>Q26+R26+S26+T26+U26+V26</f>
        <v>0</v>
      </c>
      <c r="Q26" s="47"/>
      <c r="R26" s="47"/>
      <c r="S26" s="47"/>
      <c r="T26" s="47"/>
      <c r="U26" s="47"/>
      <c r="V26" s="47"/>
      <c r="W26" s="48"/>
      <c r="X26" s="46">
        <v>455</v>
      </c>
      <c r="Y26" s="46" t="s">
        <v>200</v>
      </c>
    </row>
    <row r="27" spans="1:25" ht="13.5">
      <c r="A27" s="46">
        <v>461</v>
      </c>
      <c r="B27" s="46" t="s">
        <v>197</v>
      </c>
      <c r="C27" s="47"/>
      <c r="D27" s="47"/>
      <c r="E27" s="47"/>
      <c r="F27" s="47"/>
      <c r="G27" s="47"/>
      <c r="H27" s="47"/>
      <c r="I27" s="47">
        <f>C27+D27+E27+F27+G27+H27</f>
        <v>0</v>
      </c>
      <c r="J27" s="47"/>
      <c r="K27" s="196">
        <f>(I27+J27)-(O27+P27)</f>
        <v>0</v>
      </c>
      <c r="L27" s="197"/>
      <c r="M27" s="198"/>
      <c r="N27" s="199">
        <f>(O27+P27)-(I27+J27)</f>
        <v>0</v>
      </c>
      <c r="O27" s="47"/>
      <c r="P27" s="47">
        <f>Q27+R27+S27+T27+U27+V27</f>
        <v>0</v>
      </c>
      <c r="Q27" s="47"/>
      <c r="R27" s="47"/>
      <c r="S27" s="47"/>
      <c r="T27" s="47"/>
      <c r="U27" s="47"/>
      <c r="V27" s="47"/>
      <c r="W27" s="48"/>
      <c r="X27" s="46">
        <v>461</v>
      </c>
      <c r="Y27" s="46" t="s">
        <v>197</v>
      </c>
    </row>
    <row r="28" spans="1:25" ht="13.5">
      <c r="A28" s="46">
        <v>467</v>
      </c>
      <c r="B28" s="46" t="s">
        <v>199</v>
      </c>
      <c r="C28" s="47"/>
      <c r="D28" s="47"/>
      <c r="E28" s="47"/>
      <c r="F28" s="47"/>
      <c r="G28" s="47"/>
      <c r="H28" s="47"/>
      <c r="I28" s="47">
        <f>C28+D28+E28+F28+G28+H28</f>
        <v>0</v>
      </c>
      <c r="J28" s="47"/>
      <c r="K28" s="196">
        <f>(I28+J28)-(O28+P28)</f>
        <v>0</v>
      </c>
      <c r="L28" s="197"/>
      <c r="M28" s="198"/>
      <c r="N28" s="199">
        <f>(O28+P28)-(I28+J28)</f>
        <v>0</v>
      </c>
      <c r="O28" s="47"/>
      <c r="P28" s="47">
        <f>Q28+R28+S28+T28+U28+V28</f>
        <v>0</v>
      </c>
      <c r="Q28" s="47"/>
      <c r="R28" s="47"/>
      <c r="S28" s="47"/>
      <c r="T28" s="47"/>
      <c r="U28" s="47"/>
      <c r="V28" s="47"/>
      <c r="W28" s="48"/>
      <c r="X28" s="46">
        <v>467</v>
      </c>
      <c r="Y28" s="46" t="s">
        <v>199</v>
      </c>
    </row>
    <row r="29" spans="1:25" ht="13.5">
      <c r="A29" s="46">
        <v>468</v>
      </c>
      <c r="B29" s="46" t="s">
        <v>198</v>
      </c>
      <c r="C29" s="47"/>
      <c r="D29" s="47"/>
      <c r="E29" s="47"/>
      <c r="F29" s="47"/>
      <c r="G29" s="47"/>
      <c r="H29" s="47"/>
      <c r="I29" s="47">
        <f>C29+D29+E29+F29+G29+H29</f>
        <v>0</v>
      </c>
      <c r="J29" s="47"/>
      <c r="K29" s="196">
        <f>(I29+J29)-(O29+P29)</f>
        <v>0</v>
      </c>
      <c r="L29" s="197"/>
      <c r="M29" s="198"/>
      <c r="N29" s="199">
        <f>(O29+P29)-(I29+J29)</f>
        <v>0</v>
      </c>
      <c r="O29" s="47"/>
      <c r="P29" s="47">
        <f>Q29+R29+S29+T29+U29+V29</f>
        <v>0</v>
      </c>
      <c r="Q29" s="47"/>
      <c r="R29" s="47"/>
      <c r="S29" s="47"/>
      <c r="T29" s="47"/>
      <c r="U29" s="47"/>
      <c r="V29" s="47"/>
      <c r="W29" s="48"/>
      <c r="X29" s="46">
        <v>468</v>
      </c>
      <c r="Y29" s="46" t="s">
        <v>198</v>
      </c>
    </row>
    <row r="30" spans="1:25" ht="13.5">
      <c r="A30" s="46">
        <v>512</v>
      </c>
      <c r="B30" s="46" t="s">
        <v>176</v>
      </c>
      <c r="C30" s="47"/>
      <c r="D30" s="47"/>
      <c r="E30" s="47"/>
      <c r="F30" s="47"/>
      <c r="G30" s="47"/>
      <c r="H30" s="47"/>
      <c r="I30" s="47">
        <f>C30+D30+E30+F30+G30+H30</f>
        <v>0</v>
      </c>
      <c r="J30" s="47"/>
      <c r="K30" s="196">
        <f>(I30+J30)-(O30+P30)</f>
        <v>0</v>
      </c>
      <c r="L30" s="197"/>
      <c r="M30" s="198"/>
      <c r="N30" s="199">
        <f>(O30+P30)-(I30+J30)</f>
        <v>0</v>
      </c>
      <c r="O30" s="47"/>
      <c r="P30" s="47">
        <f>Q30+R30+S30+T30+U30+V30</f>
        <v>0</v>
      </c>
      <c r="Q30" s="47"/>
      <c r="R30" s="47"/>
      <c r="S30" s="47"/>
      <c r="T30" s="47"/>
      <c r="U30" s="47"/>
      <c r="V30" s="47"/>
      <c r="W30" s="48"/>
      <c r="X30" s="46">
        <v>512</v>
      </c>
      <c r="Y30" s="46" t="s">
        <v>176</v>
      </c>
    </row>
    <row r="31" spans="1:25" ht="13.5">
      <c r="A31" s="46">
        <v>519</v>
      </c>
      <c r="B31" s="46" t="s">
        <v>177</v>
      </c>
      <c r="C31" s="47"/>
      <c r="D31" s="47"/>
      <c r="E31" s="47"/>
      <c r="F31" s="47"/>
      <c r="G31" s="47"/>
      <c r="H31" s="47"/>
      <c r="I31" s="47">
        <f t="shared" si="0"/>
        <v>0</v>
      </c>
      <c r="J31" s="47"/>
      <c r="K31" s="196">
        <f t="shared" si="1"/>
        <v>0</v>
      </c>
      <c r="L31" s="197"/>
      <c r="M31" s="198"/>
      <c r="N31" s="199">
        <f t="shared" si="2"/>
        <v>0</v>
      </c>
      <c r="O31" s="47"/>
      <c r="P31" s="47">
        <f t="shared" si="3"/>
        <v>0</v>
      </c>
      <c r="Q31" s="47"/>
      <c r="R31" s="47"/>
      <c r="S31" s="47"/>
      <c r="T31" s="47"/>
      <c r="U31" s="47"/>
      <c r="V31" s="47"/>
      <c r="W31" s="48"/>
      <c r="X31" s="46">
        <v>519</v>
      </c>
      <c r="Y31" s="46" t="s">
        <v>177</v>
      </c>
    </row>
    <row r="32" spans="1:25" ht="13.5">
      <c r="A32" s="46">
        <v>531</v>
      </c>
      <c r="B32" s="46" t="s">
        <v>29</v>
      </c>
      <c r="C32" s="47"/>
      <c r="D32" s="47"/>
      <c r="E32" s="47"/>
      <c r="F32" s="47"/>
      <c r="G32" s="47"/>
      <c r="H32" s="47"/>
      <c r="I32" s="47">
        <f t="shared" si="0"/>
        <v>0</v>
      </c>
      <c r="J32" s="47"/>
      <c r="K32" s="196">
        <f t="shared" si="1"/>
        <v>0</v>
      </c>
      <c r="L32" s="197"/>
      <c r="M32" s="198"/>
      <c r="N32" s="199">
        <f t="shared" si="2"/>
        <v>0</v>
      </c>
      <c r="O32" s="47"/>
      <c r="P32" s="47">
        <f t="shared" si="3"/>
        <v>0</v>
      </c>
      <c r="Q32" s="47"/>
      <c r="R32" s="47"/>
      <c r="S32" s="47"/>
      <c r="T32" s="47"/>
      <c r="U32" s="47"/>
      <c r="V32" s="47"/>
      <c r="W32" s="48"/>
      <c r="X32" s="46">
        <v>531</v>
      </c>
      <c r="Y32" s="46" t="s">
        <v>29</v>
      </c>
    </row>
    <row r="33" spans="1:25" ht="13.5">
      <c r="A33" s="46">
        <v>581</v>
      </c>
      <c r="B33" s="46" t="s">
        <v>178</v>
      </c>
      <c r="C33" s="47"/>
      <c r="D33" s="47"/>
      <c r="E33" s="47"/>
      <c r="F33" s="47"/>
      <c r="G33" s="47"/>
      <c r="H33" s="47"/>
      <c r="I33" s="47">
        <f t="shared" si="0"/>
        <v>0</v>
      </c>
      <c r="J33" s="47"/>
      <c r="K33" s="196">
        <f t="shared" si="1"/>
        <v>0</v>
      </c>
      <c r="L33" s="197"/>
      <c r="M33" s="198"/>
      <c r="N33" s="199">
        <f t="shared" si="2"/>
        <v>0</v>
      </c>
      <c r="O33" s="47"/>
      <c r="P33" s="47">
        <f t="shared" si="3"/>
        <v>0</v>
      </c>
      <c r="Q33" s="47"/>
      <c r="R33" s="47"/>
      <c r="S33" s="47"/>
      <c r="T33" s="47"/>
      <c r="U33" s="47"/>
      <c r="V33" s="47"/>
      <c r="W33" s="48"/>
      <c r="X33" s="46">
        <v>581</v>
      </c>
      <c r="Y33" s="46" t="s">
        <v>178</v>
      </c>
    </row>
    <row r="34" spans="1:25" ht="13.5">
      <c r="A34" s="46">
        <v>601</v>
      </c>
      <c r="B34" s="46" t="s">
        <v>179</v>
      </c>
      <c r="C34" s="47"/>
      <c r="D34" s="47"/>
      <c r="E34" s="47"/>
      <c r="F34" s="47"/>
      <c r="G34" s="47"/>
      <c r="H34" s="47"/>
      <c r="I34" s="47">
        <f t="shared" si="0"/>
        <v>0</v>
      </c>
      <c r="J34" s="47"/>
      <c r="K34" s="196">
        <f t="shared" si="1"/>
        <v>0</v>
      </c>
      <c r="L34" s="197"/>
      <c r="M34" s="198"/>
      <c r="N34" s="199">
        <f t="shared" si="2"/>
        <v>0</v>
      </c>
      <c r="O34" s="47"/>
      <c r="P34" s="47">
        <f t="shared" si="3"/>
        <v>0</v>
      </c>
      <c r="Q34" s="47"/>
      <c r="R34" s="47"/>
      <c r="S34" s="47"/>
      <c r="T34" s="47"/>
      <c r="U34" s="47"/>
      <c r="V34" s="47"/>
      <c r="W34" s="48"/>
      <c r="X34" s="46">
        <v>601</v>
      </c>
      <c r="Y34" s="46" t="s">
        <v>179</v>
      </c>
    </row>
    <row r="35" spans="1:25" ht="13.5">
      <c r="A35" s="46">
        <v>602</v>
      </c>
      <c r="B35" s="46" t="s">
        <v>180</v>
      </c>
      <c r="C35" s="47"/>
      <c r="D35" s="47"/>
      <c r="E35" s="47"/>
      <c r="F35" s="47"/>
      <c r="G35" s="47"/>
      <c r="H35" s="47"/>
      <c r="I35" s="47">
        <f t="shared" si="0"/>
        <v>0</v>
      </c>
      <c r="J35" s="47"/>
      <c r="K35" s="196">
        <f t="shared" si="1"/>
        <v>0</v>
      </c>
      <c r="L35" s="197"/>
      <c r="M35" s="198"/>
      <c r="N35" s="199">
        <f t="shared" si="2"/>
        <v>0</v>
      </c>
      <c r="O35" s="47"/>
      <c r="P35" s="47">
        <f t="shared" si="3"/>
        <v>0</v>
      </c>
      <c r="Q35" s="47"/>
      <c r="R35" s="47"/>
      <c r="S35" s="47"/>
      <c r="T35" s="47"/>
      <c r="U35" s="47"/>
      <c r="V35" s="47"/>
      <c r="W35" s="48"/>
      <c r="X35" s="46">
        <v>602</v>
      </c>
      <c r="Y35" s="46" t="s">
        <v>180</v>
      </c>
    </row>
    <row r="36" spans="1:25" ht="13.5">
      <c r="A36" s="46">
        <v>605</v>
      </c>
      <c r="B36" s="46" t="s">
        <v>181</v>
      </c>
      <c r="C36" s="47"/>
      <c r="D36" s="47"/>
      <c r="E36" s="47"/>
      <c r="F36" s="47"/>
      <c r="G36" s="47"/>
      <c r="H36" s="47"/>
      <c r="I36" s="47">
        <f t="shared" si="0"/>
        <v>0</v>
      </c>
      <c r="J36" s="47"/>
      <c r="K36" s="196">
        <f t="shared" si="1"/>
        <v>0</v>
      </c>
      <c r="L36" s="197"/>
      <c r="M36" s="198"/>
      <c r="N36" s="199">
        <f t="shared" si="2"/>
        <v>0</v>
      </c>
      <c r="O36" s="47"/>
      <c r="P36" s="47">
        <f t="shared" si="3"/>
        <v>0</v>
      </c>
      <c r="Q36" s="47"/>
      <c r="R36" s="47"/>
      <c r="S36" s="47"/>
      <c r="T36" s="47"/>
      <c r="U36" s="47"/>
      <c r="V36" s="47"/>
      <c r="W36" s="48"/>
      <c r="X36" s="46">
        <v>605</v>
      </c>
      <c r="Y36" s="46" t="s">
        <v>181</v>
      </c>
    </row>
    <row r="37" spans="1:25" ht="13.5">
      <c r="A37" s="46">
        <v>608</v>
      </c>
      <c r="B37" s="46" t="s">
        <v>182</v>
      </c>
      <c r="C37" s="47"/>
      <c r="D37" s="47"/>
      <c r="E37" s="47"/>
      <c r="F37" s="47"/>
      <c r="G37" s="47"/>
      <c r="H37" s="47"/>
      <c r="I37" s="47">
        <f t="shared" si="0"/>
        <v>0</v>
      </c>
      <c r="J37" s="47"/>
      <c r="K37" s="196">
        <f t="shared" si="1"/>
        <v>0</v>
      </c>
      <c r="L37" s="197"/>
      <c r="M37" s="198"/>
      <c r="N37" s="199">
        <f t="shared" si="2"/>
        <v>0</v>
      </c>
      <c r="O37" s="47"/>
      <c r="P37" s="47">
        <f t="shared" si="3"/>
        <v>0</v>
      </c>
      <c r="Q37" s="47"/>
      <c r="R37" s="47"/>
      <c r="S37" s="47"/>
      <c r="T37" s="47"/>
      <c r="U37" s="47"/>
      <c r="V37" s="47"/>
      <c r="W37" s="48"/>
      <c r="X37" s="46">
        <v>608</v>
      </c>
      <c r="Y37" s="46" t="s">
        <v>182</v>
      </c>
    </row>
    <row r="38" spans="1:25" ht="13.5">
      <c r="A38" s="46">
        <v>613</v>
      </c>
      <c r="B38" s="46" t="s">
        <v>183</v>
      </c>
      <c r="C38" s="47"/>
      <c r="D38" s="47"/>
      <c r="E38" s="47"/>
      <c r="F38" s="47"/>
      <c r="G38" s="47"/>
      <c r="H38" s="47"/>
      <c r="I38" s="47">
        <f aca="true" t="shared" si="4" ref="I38:I53">C38+D38+E38+F38+G38+H38</f>
        <v>0</v>
      </c>
      <c r="J38" s="47"/>
      <c r="K38" s="196">
        <f t="shared" si="1"/>
        <v>0</v>
      </c>
      <c r="L38" s="197"/>
      <c r="M38" s="198"/>
      <c r="N38" s="199">
        <f t="shared" si="2"/>
        <v>0</v>
      </c>
      <c r="O38" s="47"/>
      <c r="P38" s="47">
        <f aca="true" t="shared" si="5" ref="P38:P53">Q38+R38+S38+T38+U38+V38</f>
        <v>0</v>
      </c>
      <c r="Q38" s="47"/>
      <c r="R38" s="47"/>
      <c r="S38" s="47"/>
      <c r="T38" s="47"/>
      <c r="U38" s="47"/>
      <c r="V38" s="47"/>
      <c r="W38" s="48"/>
      <c r="X38" s="46">
        <v>613</v>
      </c>
      <c r="Y38" s="46" t="s">
        <v>183</v>
      </c>
    </row>
    <row r="39" spans="1:25" ht="13.5">
      <c r="A39" s="46">
        <v>618</v>
      </c>
      <c r="B39" s="46" t="s">
        <v>184</v>
      </c>
      <c r="C39" s="47"/>
      <c r="D39" s="47"/>
      <c r="E39" s="47"/>
      <c r="F39" s="47"/>
      <c r="G39" s="47"/>
      <c r="H39" s="47"/>
      <c r="I39" s="47">
        <f t="shared" si="4"/>
        <v>0</v>
      </c>
      <c r="J39" s="47"/>
      <c r="K39" s="196">
        <f t="shared" si="1"/>
        <v>0</v>
      </c>
      <c r="L39" s="197"/>
      <c r="M39" s="198"/>
      <c r="N39" s="199">
        <f t="shared" si="2"/>
        <v>0</v>
      </c>
      <c r="O39" s="47"/>
      <c r="P39" s="47">
        <f t="shared" si="5"/>
        <v>0</v>
      </c>
      <c r="Q39" s="47"/>
      <c r="R39" s="47"/>
      <c r="S39" s="47"/>
      <c r="T39" s="47"/>
      <c r="U39" s="47"/>
      <c r="V39" s="47"/>
      <c r="W39" s="48"/>
      <c r="X39" s="46">
        <v>618</v>
      </c>
      <c r="Y39" s="46" t="s">
        <v>184</v>
      </c>
    </row>
    <row r="40" spans="1:25" ht="13.5">
      <c r="A40" s="46">
        <v>628</v>
      </c>
      <c r="B40" s="46" t="s">
        <v>185</v>
      </c>
      <c r="C40" s="47"/>
      <c r="D40" s="47"/>
      <c r="E40" s="47"/>
      <c r="F40" s="47"/>
      <c r="G40" s="47"/>
      <c r="H40" s="47"/>
      <c r="I40" s="47">
        <f t="shared" si="4"/>
        <v>0</v>
      </c>
      <c r="J40" s="47"/>
      <c r="K40" s="196">
        <f t="shared" si="1"/>
        <v>0</v>
      </c>
      <c r="L40" s="197"/>
      <c r="M40" s="198"/>
      <c r="N40" s="199">
        <f t="shared" si="2"/>
        <v>0</v>
      </c>
      <c r="O40" s="47"/>
      <c r="P40" s="47">
        <f t="shared" si="5"/>
        <v>0</v>
      </c>
      <c r="Q40" s="47"/>
      <c r="R40" s="47"/>
      <c r="S40" s="47"/>
      <c r="T40" s="47"/>
      <c r="U40" s="47"/>
      <c r="V40" s="47"/>
      <c r="W40" s="48"/>
      <c r="X40" s="46">
        <v>628</v>
      </c>
      <c r="Y40" s="46" t="s">
        <v>185</v>
      </c>
    </row>
    <row r="41" spans="1:25" ht="13.5">
      <c r="A41" s="46">
        <v>634</v>
      </c>
      <c r="B41" s="46" t="s">
        <v>186</v>
      </c>
      <c r="C41" s="47"/>
      <c r="D41" s="47"/>
      <c r="E41" s="47"/>
      <c r="F41" s="47"/>
      <c r="G41" s="47"/>
      <c r="H41" s="47"/>
      <c r="I41" s="47">
        <f t="shared" si="4"/>
        <v>0</v>
      </c>
      <c r="J41" s="47"/>
      <c r="K41" s="196">
        <f t="shared" si="1"/>
        <v>0</v>
      </c>
      <c r="L41" s="197"/>
      <c r="M41" s="198"/>
      <c r="N41" s="199">
        <f t="shared" si="2"/>
        <v>0</v>
      </c>
      <c r="O41" s="47"/>
      <c r="P41" s="47">
        <f t="shared" si="5"/>
        <v>0</v>
      </c>
      <c r="Q41" s="47"/>
      <c r="R41" s="47"/>
      <c r="S41" s="47"/>
      <c r="T41" s="47"/>
      <c r="U41" s="47"/>
      <c r="V41" s="47"/>
      <c r="W41" s="48"/>
      <c r="X41" s="46">
        <v>634</v>
      </c>
      <c r="Y41" s="46" t="s">
        <v>186</v>
      </c>
    </row>
    <row r="42" spans="1:25" ht="13.5">
      <c r="A42" s="46">
        <v>641</v>
      </c>
      <c r="B42" s="46" t="s">
        <v>128</v>
      </c>
      <c r="C42" s="47"/>
      <c r="D42" s="47"/>
      <c r="E42" s="47"/>
      <c r="F42" s="47"/>
      <c r="G42" s="47"/>
      <c r="H42" s="47"/>
      <c r="I42" s="47">
        <f t="shared" si="4"/>
        <v>0</v>
      </c>
      <c r="J42" s="47"/>
      <c r="K42" s="196">
        <f t="shared" si="1"/>
        <v>0</v>
      </c>
      <c r="L42" s="197"/>
      <c r="M42" s="198"/>
      <c r="N42" s="199">
        <f t="shared" si="2"/>
        <v>0</v>
      </c>
      <c r="O42" s="47"/>
      <c r="P42" s="47">
        <f t="shared" si="5"/>
        <v>0</v>
      </c>
      <c r="Q42" s="47"/>
      <c r="R42" s="47"/>
      <c r="S42" s="47"/>
      <c r="T42" s="47"/>
      <c r="U42" s="47"/>
      <c r="V42" s="47"/>
      <c r="W42" s="48"/>
      <c r="X42" s="46">
        <v>641</v>
      </c>
      <c r="Y42" s="46" t="s">
        <v>128</v>
      </c>
    </row>
    <row r="43" spans="1:25" ht="13.5">
      <c r="A43" s="46">
        <v>644</v>
      </c>
      <c r="B43" s="46" t="s">
        <v>187</v>
      </c>
      <c r="C43" s="47"/>
      <c r="D43" s="47"/>
      <c r="E43" s="47"/>
      <c r="F43" s="47"/>
      <c r="G43" s="47"/>
      <c r="H43" s="47"/>
      <c r="I43" s="47">
        <f t="shared" si="4"/>
        <v>0</v>
      </c>
      <c r="J43" s="47"/>
      <c r="K43" s="196">
        <f t="shared" si="1"/>
        <v>0</v>
      </c>
      <c r="L43" s="197"/>
      <c r="M43" s="198"/>
      <c r="N43" s="199">
        <f t="shared" si="2"/>
        <v>0</v>
      </c>
      <c r="O43" s="47"/>
      <c r="P43" s="47">
        <f t="shared" si="5"/>
        <v>0</v>
      </c>
      <c r="Q43" s="47"/>
      <c r="R43" s="47"/>
      <c r="S43" s="47"/>
      <c r="T43" s="47"/>
      <c r="U43" s="47"/>
      <c r="V43" s="47"/>
      <c r="W43" s="48"/>
      <c r="X43" s="46">
        <v>644</v>
      </c>
      <c r="Y43" s="46" t="s">
        <v>187</v>
      </c>
    </row>
    <row r="44" spans="1:25" ht="13.5">
      <c r="A44" s="46">
        <v>657</v>
      </c>
      <c r="B44" s="46" t="s">
        <v>188</v>
      </c>
      <c r="C44" s="47"/>
      <c r="D44" s="47"/>
      <c r="E44" s="47"/>
      <c r="F44" s="47"/>
      <c r="G44" s="47"/>
      <c r="H44" s="47"/>
      <c r="I44" s="47">
        <f t="shared" si="4"/>
        <v>0</v>
      </c>
      <c r="J44" s="47"/>
      <c r="K44" s="196">
        <f t="shared" si="1"/>
        <v>0</v>
      </c>
      <c r="L44" s="197"/>
      <c r="M44" s="198"/>
      <c r="N44" s="199">
        <f t="shared" si="2"/>
        <v>0</v>
      </c>
      <c r="O44" s="47"/>
      <c r="P44" s="47">
        <f t="shared" si="5"/>
        <v>0</v>
      </c>
      <c r="Q44" s="47"/>
      <c r="R44" s="47"/>
      <c r="S44" s="47"/>
      <c r="T44" s="47"/>
      <c r="U44" s="47"/>
      <c r="V44" s="47"/>
      <c r="W44" s="48"/>
      <c r="X44" s="46">
        <v>657</v>
      </c>
      <c r="Y44" s="46" t="s">
        <v>188</v>
      </c>
    </row>
    <row r="45" spans="1:25" ht="13.5">
      <c r="A45" s="46">
        <v>667</v>
      </c>
      <c r="B45" s="46" t="s">
        <v>189</v>
      </c>
      <c r="C45" s="47"/>
      <c r="D45" s="47"/>
      <c r="E45" s="47"/>
      <c r="F45" s="47"/>
      <c r="G45" s="47"/>
      <c r="H45" s="47"/>
      <c r="I45" s="47">
        <f t="shared" si="4"/>
        <v>0</v>
      </c>
      <c r="J45" s="47"/>
      <c r="K45" s="196">
        <f t="shared" si="1"/>
        <v>0</v>
      </c>
      <c r="L45" s="197"/>
      <c r="M45" s="198"/>
      <c r="N45" s="199">
        <f t="shared" si="2"/>
        <v>0</v>
      </c>
      <c r="O45" s="47"/>
      <c r="P45" s="47">
        <f t="shared" si="5"/>
        <v>0</v>
      </c>
      <c r="Q45" s="47"/>
      <c r="R45" s="47"/>
      <c r="S45" s="47"/>
      <c r="T45" s="47"/>
      <c r="U45" s="47"/>
      <c r="V45" s="47"/>
      <c r="W45" s="48"/>
      <c r="X45" s="46">
        <v>667</v>
      </c>
      <c r="Y45" s="46" t="s">
        <v>189</v>
      </c>
    </row>
    <row r="46" spans="1:25" ht="13.5">
      <c r="A46" s="46">
        <v>669</v>
      </c>
      <c r="B46" s="46" t="s">
        <v>190</v>
      </c>
      <c r="C46" s="47"/>
      <c r="D46" s="47"/>
      <c r="E46" s="47"/>
      <c r="F46" s="47"/>
      <c r="G46" s="47"/>
      <c r="H46" s="47"/>
      <c r="I46" s="47">
        <f t="shared" si="4"/>
        <v>0</v>
      </c>
      <c r="J46" s="47"/>
      <c r="K46" s="196">
        <f t="shared" si="1"/>
        <v>0</v>
      </c>
      <c r="L46" s="197"/>
      <c r="M46" s="198"/>
      <c r="N46" s="199">
        <f t="shared" si="2"/>
        <v>0</v>
      </c>
      <c r="O46" s="47"/>
      <c r="P46" s="47">
        <f t="shared" si="5"/>
        <v>0</v>
      </c>
      <c r="Q46" s="47"/>
      <c r="R46" s="47"/>
      <c r="S46" s="47"/>
      <c r="T46" s="47"/>
      <c r="U46" s="47"/>
      <c r="V46" s="47"/>
      <c r="W46" s="48"/>
      <c r="X46" s="46">
        <v>669</v>
      </c>
      <c r="Y46" s="46" t="s">
        <v>190</v>
      </c>
    </row>
    <row r="47" spans="1:25" ht="13.5">
      <c r="A47" s="46">
        <v>6811</v>
      </c>
      <c r="B47" s="46" t="s">
        <v>191</v>
      </c>
      <c r="C47" s="47"/>
      <c r="D47" s="47"/>
      <c r="E47" s="47"/>
      <c r="F47" s="47"/>
      <c r="G47" s="47"/>
      <c r="H47" s="47"/>
      <c r="I47" s="47">
        <f t="shared" si="4"/>
        <v>0</v>
      </c>
      <c r="J47" s="47"/>
      <c r="K47" s="196">
        <f t="shared" si="1"/>
        <v>0</v>
      </c>
      <c r="L47" s="197"/>
      <c r="M47" s="198"/>
      <c r="N47" s="199">
        <f t="shared" si="2"/>
        <v>0</v>
      </c>
      <c r="O47" s="47"/>
      <c r="P47" s="47">
        <f t="shared" si="5"/>
        <v>0</v>
      </c>
      <c r="Q47" s="47"/>
      <c r="R47" s="47"/>
      <c r="S47" s="47"/>
      <c r="T47" s="47"/>
      <c r="U47" s="47"/>
      <c r="V47" s="47"/>
      <c r="W47" s="48"/>
      <c r="X47" s="46">
        <v>6811</v>
      </c>
      <c r="Y47" s="46" t="s">
        <v>191</v>
      </c>
    </row>
    <row r="48" spans="1:25" ht="13.5">
      <c r="A48" s="46">
        <v>69</v>
      </c>
      <c r="B48" s="46" t="s">
        <v>110</v>
      </c>
      <c r="C48" s="47"/>
      <c r="D48" s="47"/>
      <c r="E48" s="47"/>
      <c r="F48" s="47"/>
      <c r="G48" s="47"/>
      <c r="H48" s="47"/>
      <c r="I48" s="47">
        <f t="shared" si="4"/>
        <v>0</v>
      </c>
      <c r="J48" s="47"/>
      <c r="K48" s="196">
        <f t="shared" si="1"/>
        <v>0</v>
      </c>
      <c r="L48" s="197"/>
      <c r="M48" s="198"/>
      <c r="N48" s="199">
        <f t="shared" si="2"/>
        <v>0</v>
      </c>
      <c r="O48" s="47"/>
      <c r="P48" s="47">
        <f t="shared" si="5"/>
        <v>0</v>
      </c>
      <c r="Q48" s="47"/>
      <c r="R48" s="47"/>
      <c r="S48" s="47"/>
      <c r="T48" s="47"/>
      <c r="U48" s="47"/>
      <c r="V48" s="47"/>
      <c r="W48" s="48"/>
      <c r="X48" s="46">
        <v>69</v>
      </c>
      <c r="Y48" s="46" t="s">
        <v>110</v>
      </c>
    </row>
    <row r="49" spans="1:25" ht="13.5">
      <c r="A49" s="46">
        <v>701</v>
      </c>
      <c r="B49" s="46" t="s">
        <v>192</v>
      </c>
      <c r="C49" s="47"/>
      <c r="D49" s="47"/>
      <c r="E49" s="47"/>
      <c r="F49" s="47"/>
      <c r="G49" s="47"/>
      <c r="H49" s="47"/>
      <c r="I49" s="47">
        <f t="shared" si="4"/>
        <v>0</v>
      </c>
      <c r="J49" s="47"/>
      <c r="K49" s="196">
        <f t="shared" si="1"/>
        <v>0</v>
      </c>
      <c r="L49" s="197"/>
      <c r="M49" s="198"/>
      <c r="N49" s="199">
        <f t="shared" si="2"/>
        <v>0</v>
      </c>
      <c r="O49" s="47"/>
      <c r="P49" s="47">
        <f t="shared" si="5"/>
        <v>0</v>
      </c>
      <c r="Q49" s="47"/>
      <c r="R49" s="47"/>
      <c r="S49" s="47"/>
      <c r="T49" s="47"/>
      <c r="U49" s="47"/>
      <c r="V49" s="47"/>
      <c r="W49" s="48"/>
      <c r="X49" s="46">
        <v>701</v>
      </c>
      <c r="Y49" s="46" t="s">
        <v>192</v>
      </c>
    </row>
    <row r="50" spans="1:25" ht="13.5">
      <c r="A50" s="46">
        <v>767</v>
      </c>
      <c r="B50" s="46" t="s">
        <v>194</v>
      </c>
      <c r="C50" s="47"/>
      <c r="D50" s="47"/>
      <c r="E50" s="47"/>
      <c r="F50" s="47"/>
      <c r="G50" s="47"/>
      <c r="H50" s="47"/>
      <c r="I50" s="47">
        <f t="shared" si="4"/>
        <v>0</v>
      </c>
      <c r="J50" s="47"/>
      <c r="K50" s="196">
        <f t="shared" si="1"/>
        <v>0</v>
      </c>
      <c r="L50" s="197"/>
      <c r="M50" s="198"/>
      <c r="N50" s="199">
        <f t="shared" si="2"/>
        <v>0</v>
      </c>
      <c r="O50" s="47"/>
      <c r="P50" s="47">
        <f t="shared" si="5"/>
        <v>0</v>
      </c>
      <c r="Q50" s="47"/>
      <c r="R50" s="47"/>
      <c r="S50" s="47"/>
      <c r="T50" s="47"/>
      <c r="U50" s="47"/>
      <c r="V50" s="47"/>
      <c r="W50" s="48"/>
      <c r="X50" s="46">
        <v>767</v>
      </c>
      <c r="Y50" s="46" t="s">
        <v>194</v>
      </c>
    </row>
    <row r="51" spans="1:25" ht="13.5">
      <c r="A51" s="46">
        <v>768</v>
      </c>
      <c r="B51" s="46" t="s">
        <v>195</v>
      </c>
      <c r="C51" s="47"/>
      <c r="D51" s="47"/>
      <c r="E51" s="47"/>
      <c r="F51" s="47"/>
      <c r="G51" s="47"/>
      <c r="H51" s="47"/>
      <c r="I51" s="47">
        <f>C51+D51+E51+F51+G51+H51</f>
        <v>0</v>
      </c>
      <c r="J51" s="47"/>
      <c r="K51" s="196">
        <f>(I51+J51)-(O51+P51)</f>
        <v>0</v>
      </c>
      <c r="L51" s="197"/>
      <c r="M51" s="198"/>
      <c r="N51" s="199">
        <f>(O51+P51)-(I51+J51)</f>
        <v>0</v>
      </c>
      <c r="O51" s="47"/>
      <c r="P51" s="47">
        <f>Q51+R51+S51+T51+U51+V51</f>
        <v>0</v>
      </c>
      <c r="Q51" s="47"/>
      <c r="R51" s="47"/>
      <c r="S51" s="47"/>
      <c r="T51" s="47"/>
      <c r="U51" s="47"/>
      <c r="V51" s="47"/>
      <c r="W51" s="48"/>
      <c r="X51" s="46"/>
      <c r="Y51" s="46"/>
    </row>
    <row r="52" spans="1:25" ht="13.5">
      <c r="A52" s="46">
        <v>769</v>
      </c>
      <c r="B52" s="46" t="s">
        <v>193</v>
      </c>
      <c r="C52" s="47"/>
      <c r="D52" s="47"/>
      <c r="E52" s="47"/>
      <c r="F52" s="47"/>
      <c r="G52" s="47"/>
      <c r="H52" s="47"/>
      <c r="I52" s="47">
        <f>C52+D52+E52+F52+G52+H52</f>
        <v>0</v>
      </c>
      <c r="J52" s="47"/>
      <c r="K52" s="196">
        <f>(I52+J52)-(O52+P52)</f>
        <v>0</v>
      </c>
      <c r="L52" s="197"/>
      <c r="M52" s="198"/>
      <c r="N52" s="199">
        <f>(O52+P52)-(I52+J52)</f>
        <v>0</v>
      </c>
      <c r="O52" s="47"/>
      <c r="P52" s="47">
        <f>Q52+R52+S52+T52+U52+V52</f>
        <v>0</v>
      </c>
      <c r="Q52" s="47"/>
      <c r="R52" s="47"/>
      <c r="S52" s="47"/>
      <c r="T52" s="47"/>
      <c r="U52" s="47"/>
      <c r="V52" s="47"/>
      <c r="W52" s="48"/>
      <c r="X52" s="46"/>
      <c r="Y52" s="46"/>
    </row>
    <row r="53" spans="1:25" ht="14.25" thickBot="1">
      <c r="A53" s="46"/>
      <c r="B53" s="46" t="s">
        <v>196</v>
      </c>
      <c r="C53" s="47">
        <f aca="true" t="shared" si="6" ref="C53:H53">SUM(C3:C52)</f>
        <v>0</v>
      </c>
      <c r="D53" s="47">
        <f t="shared" si="6"/>
        <v>0</v>
      </c>
      <c r="E53" s="47">
        <f t="shared" si="6"/>
        <v>0</v>
      </c>
      <c r="F53" s="47">
        <f t="shared" si="6"/>
        <v>0</v>
      </c>
      <c r="G53" s="47">
        <f t="shared" si="6"/>
        <v>0</v>
      </c>
      <c r="H53" s="47">
        <f t="shared" si="6"/>
        <v>0</v>
      </c>
      <c r="I53" s="47">
        <f t="shared" si="4"/>
        <v>0</v>
      </c>
      <c r="J53" s="47">
        <f aca="true" t="shared" si="7" ref="J53:O53">SUM(J3:J52)</f>
        <v>0</v>
      </c>
      <c r="K53" s="47">
        <f t="shared" si="7"/>
        <v>0</v>
      </c>
      <c r="L53" s="49">
        <f t="shared" si="7"/>
        <v>0</v>
      </c>
      <c r="M53" s="50">
        <f t="shared" si="7"/>
        <v>0</v>
      </c>
      <c r="N53" s="47">
        <f t="shared" si="7"/>
        <v>0</v>
      </c>
      <c r="O53" s="47">
        <f t="shared" si="7"/>
        <v>0</v>
      </c>
      <c r="P53" s="47">
        <f t="shared" si="5"/>
        <v>0</v>
      </c>
      <c r="Q53" s="47">
        <f aca="true" t="shared" si="8" ref="Q53:V53">SUM(Q3:Q52)</f>
        <v>0</v>
      </c>
      <c r="R53" s="47">
        <f t="shared" si="8"/>
        <v>0</v>
      </c>
      <c r="S53" s="47">
        <f t="shared" si="8"/>
        <v>0</v>
      </c>
      <c r="T53" s="47">
        <f t="shared" si="8"/>
        <v>0</v>
      </c>
      <c r="U53" s="47">
        <f t="shared" si="8"/>
        <v>0</v>
      </c>
      <c r="V53" s="47">
        <f t="shared" si="8"/>
        <v>0</v>
      </c>
      <c r="W53" s="48"/>
      <c r="X53" s="46"/>
      <c r="Y53" s="46" t="s">
        <v>196</v>
      </c>
    </row>
    <row r="54" spans="3:15" s="51" customFormat="1" ht="12.75">
      <c r="C54" s="52">
        <f>C53-V53</f>
        <v>0</v>
      </c>
      <c r="D54" s="52">
        <f>D53-U53</f>
        <v>0</v>
      </c>
      <c r="E54" s="52">
        <f>E53-T53</f>
        <v>0</v>
      </c>
      <c r="F54" s="52">
        <f>F53-S53</f>
        <v>0</v>
      </c>
      <c r="G54" s="52">
        <f>G53-R53</f>
        <v>0</v>
      </c>
      <c r="H54" s="52">
        <f>H53-Q53</f>
        <v>0</v>
      </c>
      <c r="I54" s="52">
        <f>I53-P53</f>
        <v>0</v>
      </c>
      <c r="J54" s="52">
        <f>J53-O53</f>
        <v>0</v>
      </c>
      <c r="N54" s="53"/>
      <c r="O54" s="52"/>
    </row>
    <row r="55" spans="11:15" ht="13.5">
      <c r="K55" s="54"/>
      <c r="M55" s="52">
        <f>M53-L53</f>
        <v>0</v>
      </c>
      <c r="N55" s="52"/>
      <c r="O55" s="52"/>
    </row>
    <row r="56" spans="9:14" ht="12.75">
      <c r="I56" s="55"/>
      <c r="K56" s="56"/>
      <c r="N56" s="57"/>
    </row>
    <row r="57" spans="9:14" ht="12.75">
      <c r="I57" s="55"/>
      <c r="N57" s="57"/>
    </row>
    <row r="58" spans="9:14" ht="12.75">
      <c r="I58" s="55"/>
      <c r="L58" s="57"/>
      <c r="M58" s="57"/>
      <c r="N58" s="57"/>
    </row>
    <row r="59" ht="12.75">
      <c r="N59" s="57"/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I53:P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37">
      <selection activeCell="C15" sqref="C15"/>
    </sheetView>
  </sheetViews>
  <sheetFormatPr defaultColWidth="9.140625" defaultRowHeight="12.75"/>
  <cols>
    <col min="1" max="9" width="8.7109375" style="0" customWidth="1"/>
    <col min="10" max="10" width="10.7109375" style="0" customWidth="1"/>
    <col min="11" max="11" width="2.140625" style="0" customWidth="1"/>
    <col min="12" max="12" width="9.421875" style="0" customWidth="1"/>
  </cols>
  <sheetData>
    <row r="2" spans="1:10" ht="12.7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s="11" customFormat="1" ht="33" customHeight="1">
      <c r="A4" s="300" t="s">
        <v>76</v>
      </c>
      <c r="B4" s="301"/>
      <c r="C4" s="301"/>
      <c r="D4" s="301"/>
      <c r="E4" s="301"/>
      <c r="F4" s="301"/>
      <c r="G4" s="301"/>
      <c r="H4" s="301"/>
      <c r="I4" s="301"/>
      <c r="J4" s="302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5">
      <c r="A6" s="4"/>
      <c r="B6" s="5"/>
      <c r="C6" s="2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5"/>
      <c r="C15" s="5" t="s">
        <v>304</v>
      </c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s="29" customFormat="1" ht="15">
      <c r="A50" s="26"/>
      <c r="B50" s="27"/>
      <c r="C50" s="25"/>
      <c r="D50" s="27"/>
      <c r="E50" s="27"/>
      <c r="F50" s="27"/>
      <c r="G50" s="27"/>
      <c r="H50" s="27"/>
      <c r="I50" s="27"/>
      <c r="J50" s="28"/>
    </row>
    <row r="51" spans="1:10" s="29" customFormat="1" ht="15">
      <c r="A51" s="26"/>
      <c r="B51" s="10"/>
      <c r="D51" s="10"/>
      <c r="E51" s="10"/>
      <c r="F51" s="10"/>
      <c r="G51" s="10"/>
      <c r="H51" s="10"/>
      <c r="I51" s="27"/>
      <c r="J51" s="28"/>
    </row>
    <row r="52" spans="1:10" s="29" customFormat="1" ht="15">
      <c r="A52" s="26"/>
      <c r="B52" s="10"/>
      <c r="C52" s="10"/>
      <c r="D52" s="10"/>
      <c r="E52" s="10"/>
      <c r="F52" s="10"/>
      <c r="G52" s="10"/>
      <c r="H52" s="25" t="s">
        <v>77</v>
      </c>
      <c r="I52" s="27"/>
      <c r="J52" s="28"/>
    </row>
    <row r="53" spans="1:10" s="29" customFormat="1" ht="15">
      <c r="A53" s="26"/>
      <c r="B53" s="10"/>
      <c r="C53" s="10"/>
      <c r="D53" s="10"/>
      <c r="E53" s="10"/>
      <c r="F53" s="10"/>
      <c r="G53" s="10"/>
      <c r="H53" s="30" t="s">
        <v>295</v>
      </c>
      <c r="I53" s="27"/>
      <c r="J53" s="28"/>
    </row>
    <row r="54" spans="1:10" ht="15.75">
      <c r="A54" s="4"/>
      <c r="B54" s="31"/>
      <c r="C54" s="31"/>
      <c r="D54" s="31"/>
      <c r="E54" s="31"/>
      <c r="F54" s="31"/>
      <c r="G54" s="31"/>
      <c r="H54" s="31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1">
    <mergeCell ref="A4:J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28125" style="0" customWidth="1"/>
    <col min="2" max="2" width="20.7109375" style="0" customWidth="1"/>
    <col min="3" max="3" width="15.140625" style="0" customWidth="1"/>
    <col min="5" max="5" width="11.421875" style="0" customWidth="1"/>
    <col min="6" max="6" width="13.28125" style="0" customWidth="1"/>
    <col min="7" max="7" width="9.57421875" style="0" customWidth="1"/>
    <col min="8" max="8" width="13.421875" style="0" customWidth="1"/>
    <col min="11" max="11" width="10.57421875" style="0" customWidth="1"/>
  </cols>
  <sheetData>
    <row r="1" ht="12.75">
      <c r="A1" s="29" t="s">
        <v>328</v>
      </c>
    </row>
    <row r="4" spans="1:11" ht="39" customHeight="1">
      <c r="A4" s="231" t="s">
        <v>306</v>
      </c>
      <c r="B4" s="231" t="s">
        <v>240</v>
      </c>
      <c r="C4" s="245" t="s">
        <v>307</v>
      </c>
      <c r="D4" s="245" t="s">
        <v>308</v>
      </c>
      <c r="E4" s="245" t="s">
        <v>309</v>
      </c>
      <c r="F4" s="245" t="s">
        <v>310</v>
      </c>
      <c r="G4" s="245" t="s">
        <v>311</v>
      </c>
      <c r="H4" s="245" t="s">
        <v>312</v>
      </c>
      <c r="I4" s="245" t="s">
        <v>325</v>
      </c>
      <c r="J4" s="249" t="s">
        <v>327</v>
      </c>
      <c r="K4" s="245" t="s">
        <v>326</v>
      </c>
    </row>
    <row r="5" spans="1:11" ht="12.75">
      <c r="A5" s="231">
        <v>1</v>
      </c>
      <c r="B5" s="231" t="s">
        <v>5</v>
      </c>
      <c r="C5" s="232">
        <v>33116520</v>
      </c>
      <c r="D5" s="231">
        <v>0</v>
      </c>
      <c r="E5" s="231">
        <v>0</v>
      </c>
      <c r="F5" s="232">
        <f>C5+D5-E5</f>
        <v>33116520</v>
      </c>
      <c r="G5" s="232">
        <v>0</v>
      </c>
      <c r="H5" s="232">
        <f>F5-G5</f>
        <v>33116520</v>
      </c>
      <c r="I5" s="231">
        <v>1250000</v>
      </c>
      <c r="J5" s="231">
        <v>0</v>
      </c>
      <c r="K5" s="232">
        <f>H5+I5-J5</f>
        <v>34366520</v>
      </c>
    </row>
    <row r="6" spans="1:11" ht="12.75">
      <c r="A6" s="231">
        <v>2</v>
      </c>
      <c r="B6" s="231" t="s">
        <v>112</v>
      </c>
      <c r="C6" s="232">
        <v>36283441</v>
      </c>
      <c r="D6" s="231">
        <v>34500</v>
      </c>
      <c r="E6" s="231">
        <v>0</v>
      </c>
      <c r="F6" s="232">
        <f>C6+D6-E6</f>
        <v>36317941</v>
      </c>
      <c r="G6" s="232">
        <v>0</v>
      </c>
      <c r="H6" s="232">
        <f>F6-G6</f>
        <v>36317941</v>
      </c>
      <c r="I6" s="231"/>
      <c r="J6" s="231">
        <v>0</v>
      </c>
      <c r="K6" s="232">
        <f>H6+I6-J6</f>
        <v>36317941</v>
      </c>
    </row>
    <row r="7" spans="1:11" ht="12.75">
      <c r="A7" s="231">
        <v>3</v>
      </c>
      <c r="B7" s="247" t="s">
        <v>22</v>
      </c>
      <c r="C7" s="232">
        <v>3395000</v>
      </c>
      <c r="D7" s="231">
        <v>0</v>
      </c>
      <c r="E7" s="231">
        <v>0</v>
      </c>
      <c r="F7" s="232">
        <f>C7+D7-E7</f>
        <v>3395000</v>
      </c>
      <c r="G7" s="232">
        <v>0</v>
      </c>
      <c r="H7" s="232">
        <f>F7-G7</f>
        <v>3395000</v>
      </c>
      <c r="I7" s="231">
        <v>20160</v>
      </c>
      <c r="J7" s="231">
        <v>0</v>
      </c>
      <c r="K7" s="232">
        <f>H7+I7-J7</f>
        <v>3415160</v>
      </c>
    </row>
    <row r="8" spans="1:11" ht="12.75">
      <c r="A8" s="231">
        <v>4</v>
      </c>
      <c r="B8" s="247" t="s">
        <v>315</v>
      </c>
      <c r="C8" s="248">
        <v>0</v>
      </c>
      <c r="D8" s="231">
        <v>126952</v>
      </c>
      <c r="E8" s="231">
        <v>0</v>
      </c>
      <c r="F8" s="232">
        <f>C8+D8-E8</f>
        <v>126952</v>
      </c>
      <c r="G8" s="231">
        <v>0</v>
      </c>
      <c r="H8" s="232">
        <f>F8-G8</f>
        <v>126952</v>
      </c>
      <c r="I8" s="231"/>
      <c r="J8" s="231">
        <v>0</v>
      </c>
      <c r="K8" s="232">
        <f>H8+I8-J8</f>
        <v>126952</v>
      </c>
    </row>
    <row r="9" spans="1:11" ht="12.75">
      <c r="A9" s="231"/>
      <c r="B9" s="231"/>
      <c r="C9" s="231"/>
      <c r="D9" s="231"/>
      <c r="E9" s="231"/>
      <c r="F9" s="231"/>
      <c r="G9" s="231"/>
      <c r="H9" s="231"/>
      <c r="I9" s="231"/>
      <c r="J9" s="231">
        <v>0</v>
      </c>
      <c r="K9" s="232">
        <f>H9+I9-J9</f>
        <v>0</v>
      </c>
    </row>
    <row r="10" spans="1:11" ht="12.75">
      <c r="A10" s="231"/>
      <c r="B10" s="231"/>
      <c r="C10" s="232">
        <f aca="true" t="shared" si="0" ref="C10:H10">SUM(C5:C9)</f>
        <v>72794961</v>
      </c>
      <c r="D10" s="231">
        <f t="shared" si="0"/>
        <v>161452</v>
      </c>
      <c r="E10" s="231">
        <f t="shared" si="0"/>
        <v>0</v>
      </c>
      <c r="F10" s="232">
        <f t="shared" si="0"/>
        <v>72956413</v>
      </c>
      <c r="G10" s="232">
        <f t="shared" si="0"/>
        <v>0</v>
      </c>
      <c r="H10" s="232">
        <f t="shared" si="0"/>
        <v>72956413</v>
      </c>
      <c r="I10" s="231"/>
      <c r="J10" s="231">
        <v>0</v>
      </c>
      <c r="K10" s="232">
        <f>SUM(K5:K9)</f>
        <v>74226573</v>
      </c>
    </row>
    <row r="11" spans="1:11" ht="12.75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</row>
  </sheetData>
  <sheetProtection/>
  <printOptions/>
  <pageMargins left="0.29" right="0.24" top="0.52" bottom="0.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6">
      <selection activeCell="J25" sqref="J25"/>
    </sheetView>
  </sheetViews>
  <sheetFormatPr defaultColWidth="9.140625" defaultRowHeight="12.75"/>
  <cols>
    <col min="1" max="1" width="5.421875" style="0" customWidth="1"/>
    <col min="2" max="2" width="15.421875" style="0" customWidth="1"/>
    <col min="6" max="6" width="12.421875" style="0" customWidth="1"/>
  </cols>
  <sheetData>
    <row r="1" spans="1:6" ht="16.5">
      <c r="A1" s="303"/>
      <c r="B1" s="303"/>
      <c r="C1" s="304" t="s">
        <v>329</v>
      </c>
      <c r="D1" s="303"/>
      <c r="E1" s="303"/>
      <c r="F1" s="303"/>
    </row>
    <row r="2" spans="1:6" ht="12.75">
      <c r="A2" s="303"/>
      <c r="B2" s="303"/>
      <c r="C2" s="303"/>
      <c r="D2" s="303"/>
      <c r="E2" s="303"/>
      <c r="F2" s="303"/>
    </row>
    <row r="3" spans="1:6" ht="12.75">
      <c r="A3" s="305" t="s">
        <v>330</v>
      </c>
      <c r="B3" s="305" t="s">
        <v>240</v>
      </c>
      <c r="C3" s="305" t="s">
        <v>331</v>
      </c>
      <c r="D3" s="306" t="s">
        <v>332</v>
      </c>
      <c r="E3" s="306" t="s">
        <v>333</v>
      </c>
      <c r="F3" s="306" t="s">
        <v>334</v>
      </c>
    </row>
    <row r="4" spans="1:6" ht="12.75">
      <c r="A4" s="307">
        <v>1</v>
      </c>
      <c r="B4" s="307" t="s">
        <v>335</v>
      </c>
      <c r="C4" s="308" t="s">
        <v>336</v>
      </c>
      <c r="D4" s="309">
        <v>356.5</v>
      </c>
      <c r="E4" s="309">
        <v>977.353716690042</v>
      </c>
      <c r="F4" s="309">
        <v>348426.6</v>
      </c>
    </row>
    <row r="5" spans="1:6" ht="12.75">
      <c r="A5" s="307">
        <v>2</v>
      </c>
      <c r="B5" s="307" t="s">
        <v>337</v>
      </c>
      <c r="C5" s="308" t="s">
        <v>336</v>
      </c>
      <c r="D5" s="309">
        <v>854.7</v>
      </c>
      <c r="E5" s="309">
        <v>117.57940797940799</v>
      </c>
      <c r="F5" s="309">
        <v>100495.12</v>
      </c>
    </row>
    <row r="6" spans="1:6" ht="12.75">
      <c r="A6" s="307">
        <v>3</v>
      </c>
      <c r="B6" s="307" t="s">
        <v>338</v>
      </c>
      <c r="C6" s="308" t="s">
        <v>339</v>
      </c>
      <c r="D6" s="309">
        <v>39</v>
      </c>
      <c r="E6" s="309">
        <v>45.81</v>
      </c>
      <c r="F6" s="309">
        <v>1786.59</v>
      </c>
    </row>
    <row r="7" spans="1:6" ht="12.75">
      <c r="A7" s="307">
        <v>4</v>
      </c>
      <c r="B7" s="307" t="s">
        <v>340</v>
      </c>
      <c r="C7" s="308" t="s">
        <v>339</v>
      </c>
      <c r="D7" s="309">
        <v>378</v>
      </c>
      <c r="E7" s="309">
        <v>45.01714285714285</v>
      </c>
      <c r="F7" s="309">
        <v>17016.48</v>
      </c>
    </row>
    <row r="8" spans="1:6" ht="12.75">
      <c r="A8" s="307">
        <v>5</v>
      </c>
      <c r="B8" s="307" t="s">
        <v>341</v>
      </c>
      <c r="C8" s="308" t="s">
        <v>339</v>
      </c>
      <c r="D8" s="309">
        <v>449</v>
      </c>
      <c r="E8" s="309">
        <v>29.583318485523424</v>
      </c>
      <c r="F8" s="309">
        <v>13282.910000000018</v>
      </c>
    </row>
    <row r="9" spans="1:6" ht="12.75">
      <c r="A9" s="307">
        <v>6</v>
      </c>
      <c r="B9" s="307" t="s">
        <v>342</v>
      </c>
      <c r="C9" s="308" t="s">
        <v>339</v>
      </c>
      <c r="D9" s="309">
        <v>255</v>
      </c>
      <c r="E9" s="309">
        <v>157.26411764705884</v>
      </c>
      <c r="F9" s="309">
        <v>40102.35</v>
      </c>
    </row>
    <row r="10" spans="1:6" ht="12.75">
      <c r="A10" s="307">
        <v>7</v>
      </c>
      <c r="B10" s="307" t="s">
        <v>343</v>
      </c>
      <c r="C10" s="308" t="s">
        <v>339</v>
      </c>
      <c r="D10" s="309">
        <v>633</v>
      </c>
      <c r="E10" s="309">
        <v>68.2237598736177</v>
      </c>
      <c r="F10" s="309">
        <v>43185.64</v>
      </c>
    </row>
    <row r="11" spans="1:6" ht="12.75">
      <c r="A11" s="307">
        <v>8</v>
      </c>
      <c r="B11" s="307" t="s">
        <v>344</v>
      </c>
      <c r="C11" s="308" t="s">
        <v>339</v>
      </c>
      <c r="D11" s="309">
        <v>190</v>
      </c>
      <c r="E11" s="309">
        <v>110.86026315789474</v>
      </c>
      <c r="F11" s="309">
        <v>21063.45</v>
      </c>
    </row>
    <row r="12" spans="1:6" ht="12.75">
      <c r="A12" s="307">
        <v>9</v>
      </c>
      <c r="B12" s="307" t="s">
        <v>345</v>
      </c>
      <c r="C12" s="308" t="s">
        <v>339</v>
      </c>
      <c r="D12" s="309">
        <v>0</v>
      </c>
      <c r="E12" s="309">
        <v>1211.25</v>
      </c>
      <c r="F12" s="309">
        <v>0</v>
      </c>
    </row>
    <row r="13" spans="1:6" ht="12.75">
      <c r="A13" s="307">
        <v>10</v>
      </c>
      <c r="B13" s="307" t="s">
        <v>346</v>
      </c>
      <c r="C13" s="308" t="s">
        <v>339</v>
      </c>
      <c r="D13" s="309">
        <v>1023</v>
      </c>
      <c r="E13" s="309">
        <v>62.97854349951124</v>
      </c>
      <c r="F13" s="309">
        <v>64427.05</v>
      </c>
    </row>
    <row r="14" spans="1:6" ht="12.75">
      <c r="A14" s="307">
        <v>11</v>
      </c>
      <c r="B14" s="307" t="s">
        <v>347</v>
      </c>
      <c r="C14" s="308" t="s">
        <v>339</v>
      </c>
      <c r="D14" s="309">
        <v>0</v>
      </c>
      <c r="E14" s="309">
        <v>210</v>
      </c>
      <c r="F14" s="309">
        <v>0</v>
      </c>
    </row>
    <row r="15" spans="1:6" ht="12.75">
      <c r="A15" s="307">
        <v>12</v>
      </c>
      <c r="B15" s="307" t="s">
        <v>348</v>
      </c>
      <c r="C15" s="308" t="s">
        <v>339</v>
      </c>
      <c r="D15" s="309">
        <v>100</v>
      </c>
      <c r="E15" s="309">
        <v>19.6359</v>
      </c>
      <c r="F15" s="309">
        <v>1963.59</v>
      </c>
    </row>
    <row r="16" spans="1:6" ht="12.75">
      <c r="A16" s="307">
        <v>13</v>
      </c>
      <c r="B16" s="307" t="s">
        <v>349</v>
      </c>
      <c r="C16" s="308" t="s">
        <v>339</v>
      </c>
      <c r="D16" s="309">
        <v>1835</v>
      </c>
      <c r="E16" s="309">
        <v>21.66632152588556</v>
      </c>
      <c r="F16" s="309">
        <v>39757.7</v>
      </c>
    </row>
    <row r="17" spans="1:6" ht="12.75">
      <c r="A17" s="307">
        <v>14</v>
      </c>
      <c r="B17" s="307" t="s">
        <v>350</v>
      </c>
      <c r="C17" s="308" t="s">
        <v>339</v>
      </c>
      <c r="D17" s="309">
        <v>0</v>
      </c>
      <c r="E17" s="309">
        <v>101.88766666666699</v>
      </c>
      <c r="F17" s="309">
        <v>-5.820766091346741E-13</v>
      </c>
    </row>
    <row r="18" spans="1:6" ht="12.75">
      <c r="A18" s="307">
        <v>15</v>
      </c>
      <c r="B18" s="307" t="s">
        <v>351</v>
      </c>
      <c r="C18" s="308" t="s">
        <v>339</v>
      </c>
      <c r="D18" s="309">
        <v>0</v>
      </c>
      <c r="E18" s="309">
        <v>540</v>
      </c>
      <c r="F18" s="309">
        <v>0</v>
      </c>
    </row>
    <row r="19" spans="1:6" ht="12.75">
      <c r="A19" s="307">
        <v>16</v>
      </c>
      <c r="B19" s="307" t="s">
        <v>352</v>
      </c>
      <c r="C19" s="308" t="s">
        <v>339</v>
      </c>
      <c r="D19" s="309">
        <v>141</v>
      </c>
      <c r="E19" s="309">
        <v>115</v>
      </c>
      <c r="F19" s="309">
        <v>16215</v>
      </c>
    </row>
    <row r="20" spans="1:6" ht="12.75">
      <c r="A20" s="307">
        <v>17</v>
      </c>
      <c r="B20" s="307" t="s">
        <v>353</v>
      </c>
      <c r="C20" s="308" t="s">
        <v>339</v>
      </c>
      <c r="D20" s="309">
        <v>506</v>
      </c>
      <c r="E20" s="309">
        <v>38.768498023715416</v>
      </c>
      <c r="F20" s="309">
        <v>19616.86</v>
      </c>
    </row>
    <row r="21" spans="1:6" ht="12.75">
      <c r="A21" s="307">
        <v>18</v>
      </c>
      <c r="B21" s="307" t="s">
        <v>354</v>
      </c>
      <c r="C21" s="308" t="s">
        <v>339</v>
      </c>
      <c r="D21" s="309">
        <v>0</v>
      </c>
      <c r="E21" s="309">
        <v>40.4153634577603</v>
      </c>
      <c r="F21" s="309">
        <v>4.190951585769653E-11</v>
      </c>
    </row>
    <row r="22" spans="1:6" ht="12.75">
      <c r="A22" s="307">
        <v>19</v>
      </c>
      <c r="B22" s="307" t="s">
        <v>355</v>
      </c>
      <c r="C22" s="308" t="s">
        <v>356</v>
      </c>
      <c r="D22" s="309">
        <v>0</v>
      </c>
      <c r="E22" s="309">
        <v>72.85959885386822</v>
      </c>
      <c r="F22" s="309">
        <v>0</v>
      </c>
    </row>
    <row r="23" spans="1:6" ht="12.75">
      <c r="A23" s="307">
        <v>20</v>
      </c>
      <c r="B23" s="307" t="s">
        <v>357</v>
      </c>
      <c r="C23" s="308" t="s">
        <v>339</v>
      </c>
      <c r="D23" s="309">
        <v>803</v>
      </c>
      <c r="E23" s="309">
        <v>46.29397260273972</v>
      </c>
      <c r="F23" s="309">
        <v>37174.06</v>
      </c>
    </row>
    <row r="24" spans="1:6" ht="12.75">
      <c r="A24" s="307">
        <v>21</v>
      </c>
      <c r="B24" s="307" t="s">
        <v>358</v>
      </c>
      <c r="C24" s="308" t="s">
        <v>359</v>
      </c>
      <c r="D24" s="309">
        <v>15</v>
      </c>
      <c r="E24" s="309">
        <v>1136.6666666666667</v>
      </c>
      <c r="F24" s="309">
        <v>17050</v>
      </c>
    </row>
    <row r="25" spans="1:6" ht="12.75">
      <c r="A25" s="307">
        <v>22</v>
      </c>
      <c r="B25" s="307" t="s">
        <v>360</v>
      </c>
      <c r="C25" s="308" t="s">
        <v>339</v>
      </c>
      <c r="D25" s="309">
        <v>0</v>
      </c>
      <c r="E25" s="309">
        <v>907037.6666666669</v>
      </c>
      <c r="F25" s="309">
        <v>0</v>
      </c>
    </row>
    <row r="26" spans="1:6" ht="12.75">
      <c r="A26" s="307">
        <v>23</v>
      </c>
      <c r="B26" s="307" t="s">
        <v>361</v>
      </c>
      <c r="C26" s="308" t="s">
        <v>339</v>
      </c>
      <c r="D26" s="309">
        <v>0</v>
      </c>
      <c r="E26" s="309">
        <v>50</v>
      </c>
      <c r="F26" s="309">
        <v>0</v>
      </c>
    </row>
    <row r="27" spans="1:6" ht="12.75">
      <c r="A27" s="307" t="s">
        <v>362</v>
      </c>
      <c r="B27" s="307" t="s">
        <v>363</v>
      </c>
      <c r="C27" s="308" t="s">
        <v>364</v>
      </c>
      <c r="D27" s="309">
        <v>158768</v>
      </c>
      <c r="E27" s="309">
        <v>1</v>
      </c>
      <c r="F27" s="309">
        <v>158768</v>
      </c>
    </row>
    <row r="28" spans="1:6" ht="12.75">
      <c r="A28" s="303"/>
      <c r="B28" s="303"/>
      <c r="C28" s="303"/>
      <c r="D28" s="303"/>
      <c r="E28" s="303"/>
      <c r="F28" s="303"/>
    </row>
    <row r="29" spans="1:6" ht="12.75">
      <c r="A29" s="303"/>
      <c r="B29" s="303"/>
      <c r="C29" s="303"/>
      <c r="D29" s="303"/>
      <c r="E29" s="303"/>
      <c r="F29" s="303"/>
    </row>
    <row r="30" spans="1:6" ht="12.75">
      <c r="A30" s="303"/>
      <c r="B30" s="310" t="s">
        <v>365</v>
      </c>
      <c r="C30" s="303"/>
      <c r="D30" s="303"/>
      <c r="E30" s="303"/>
      <c r="F30" s="316">
        <v>940331.4</v>
      </c>
    </row>
    <row r="31" spans="1:6" ht="12.75">
      <c r="A31" s="303"/>
      <c r="B31" s="303"/>
      <c r="C31" s="303"/>
      <c r="D31" s="303"/>
      <c r="E31" s="303"/>
      <c r="F31" s="303"/>
    </row>
    <row r="32" spans="1:6" ht="12.75">
      <c r="A32" s="303"/>
      <c r="B32" s="303"/>
      <c r="C32" s="311"/>
      <c r="D32" s="303"/>
      <c r="E32" s="303"/>
      <c r="F32" s="312"/>
    </row>
    <row r="33" spans="1:6" ht="12.75">
      <c r="A33" s="303"/>
      <c r="B33" s="303"/>
      <c r="C33" s="313"/>
      <c r="D33" s="303"/>
      <c r="E33" s="303"/>
      <c r="F33" s="303"/>
    </row>
    <row r="34" spans="1:6" ht="12.75">
      <c r="A34" s="314"/>
      <c r="B34" s="303"/>
      <c r="C34" s="303"/>
      <c r="D34" s="303"/>
      <c r="E34" s="303"/>
      <c r="F34" s="303"/>
    </row>
    <row r="35" spans="1:6" ht="12.75">
      <c r="A35" s="303"/>
      <c r="B35" s="303"/>
      <c r="C35" s="303"/>
      <c r="D35" s="303"/>
      <c r="E35" s="303" t="s">
        <v>366</v>
      </c>
      <c r="F35" s="303"/>
    </row>
    <row r="36" spans="1:6" ht="12.75">
      <c r="A36" s="303"/>
      <c r="B36" s="303"/>
      <c r="C36" s="315"/>
      <c r="D36" s="303"/>
      <c r="E36" s="303" t="s">
        <v>367</v>
      </c>
      <c r="F36" s="30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F48" sqref="F48"/>
    </sheetView>
  </sheetViews>
  <sheetFormatPr defaultColWidth="9.140625" defaultRowHeight="12.75"/>
  <cols>
    <col min="1" max="1" width="3.7109375" style="138" customWidth="1"/>
    <col min="2" max="2" width="2.7109375" style="138" customWidth="1"/>
    <col min="3" max="3" width="4.00390625" style="138" customWidth="1"/>
    <col min="4" max="4" width="40.57421875" style="137" customWidth="1"/>
    <col min="5" max="5" width="8.28125" style="137" customWidth="1"/>
    <col min="6" max="7" width="15.7109375" style="139" customWidth="1"/>
    <col min="8" max="8" width="1.421875" style="137" customWidth="1"/>
    <col min="9" max="16384" width="9.140625" style="137" customWidth="1"/>
  </cols>
  <sheetData>
    <row r="1" spans="1:7" s="62" customFormat="1" ht="17.25" customHeight="1">
      <c r="A1" s="99"/>
      <c r="B1" s="99"/>
      <c r="C1" s="99"/>
      <c r="F1" s="100"/>
      <c r="G1" s="100"/>
    </row>
    <row r="2" spans="1:7" s="104" customFormat="1" ht="18">
      <c r="A2" s="101" t="s">
        <v>286</v>
      </c>
      <c r="B2" s="102"/>
      <c r="C2" s="102"/>
      <c r="D2" s="103"/>
      <c r="G2" s="105" t="s">
        <v>239</v>
      </c>
    </row>
    <row r="3" spans="1:7" s="104" customFormat="1" ht="9" customHeight="1">
      <c r="A3" s="101"/>
      <c r="B3" s="102"/>
      <c r="C3" s="102"/>
      <c r="D3" s="103"/>
      <c r="F3" s="105"/>
      <c r="G3" s="105"/>
    </row>
    <row r="4" spans="1:7" s="106" customFormat="1" ht="18" customHeight="1">
      <c r="A4" s="250" t="s">
        <v>318</v>
      </c>
      <c r="B4" s="250"/>
      <c r="C4" s="250"/>
      <c r="D4" s="250"/>
      <c r="E4" s="250"/>
      <c r="F4" s="250"/>
      <c r="G4" s="250"/>
    </row>
    <row r="5" spans="1:7" s="83" customFormat="1" ht="6.75" customHeight="1">
      <c r="A5" s="107"/>
      <c r="B5" s="107"/>
      <c r="C5" s="107"/>
      <c r="F5" s="108"/>
      <c r="G5" s="108"/>
    </row>
    <row r="6" spans="1:7" s="83" customFormat="1" ht="12" customHeight="1">
      <c r="A6" s="254" t="s">
        <v>2</v>
      </c>
      <c r="B6" s="256" t="s">
        <v>7</v>
      </c>
      <c r="C6" s="257"/>
      <c r="D6" s="258"/>
      <c r="E6" s="254" t="s">
        <v>8</v>
      </c>
      <c r="F6" s="112" t="s">
        <v>144</v>
      </c>
      <c r="G6" s="112" t="s">
        <v>144</v>
      </c>
    </row>
    <row r="7" spans="1:7" s="83" customFormat="1" ht="12" customHeight="1">
      <c r="A7" s="255"/>
      <c r="B7" s="259"/>
      <c r="C7" s="260"/>
      <c r="D7" s="261"/>
      <c r="E7" s="255"/>
      <c r="F7" s="113" t="s">
        <v>145</v>
      </c>
      <c r="G7" s="114" t="s">
        <v>206</v>
      </c>
    </row>
    <row r="8" spans="1:7" s="119" customFormat="1" ht="24.75" customHeight="1">
      <c r="A8" s="115" t="s">
        <v>3</v>
      </c>
      <c r="B8" s="251" t="s">
        <v>207</v>
      </c>
      <c r="C8" s="252"/>
      <c r="D8" s="253"/>
      <c r="E8" s="117"/>
      <c r="F8" s="118">
        <f>F9+F12+F13+F21+F29+F30+F31</f>
        <v>1707139</v>
      </c>
      <c r="G8" s="118">
        <f>G9+G12+G13+G21+G29+G30+G31</f>
        <v>1570022</v>
      </c>
    </row>
    <row r="9" spans="1:7" s="119" customFormat="1" ht="16.5" customHeight="1">
      <c r="A9" s="120"/>
      <c r="B9" s="116">
        <v>1</v>
      </c>
      <c r="C9" s="111" t="s">
        <v>9</v>
      </c>
      <c r="D9" s="121"/>
      <c r="E9" s="122"/>
      <c r="F9" s="118">
        <f>F10+F11</f>
        <v>23269</v>
      </c>
      <c r="G9" s="118">
        <f>G10+G11</f>
        <v>29516</v>
      </c>
    </row>
    <row r="10" spans="1:7" s="127" customFormat="1" ht="16.5" customHeight="1">
      <c r="A10" s="120"/>
      <c r="B10" s="116"/>
      <c r="C10" s="123" t="s">
        <v>107</v>
      </c>
      <c r="D10" s="124" t="s">
        <v>28</v>
      </c>
      <c r="E10" s="125"/>
      <c r="F10" s="126">
        <v>23269</v>
      </c>
      <c r="G10" s="126">
        <v>11119</v>
      </c>
    </row>
    <row r="11" spans="1:7" s="127" customFormat="1" ht="16.5" customHeight="1">
      <c r="A11" s="128"/>
      <c r="B11" s="116"/>
      <c r="C11" s="123" t="s">
        <v>107</v>
      </c>
      <c r="D11" s="124" t="s">
        <v>29</v>
      </c>
      <c r="E11" s="125"/>
      <c r="F11" s="126"/>
      <c r="G11" s="126">
        <v>18397</v>
      </c>
    </row>
    <row r="12" spans="1:7" s="119" customFormat="1" ht="16.5" customHeight="1">
      <c r="A12" s="128"/>
      <c r="B12" s="116">
        <v>2</v>
      </c>
      <c r="C12" s="111" t="s">
        <v>208</v>
      </c>
      <c r="D12" s="121"/>
      <c r="E12" s="122"/>
      <c r="F12" s="118"/>
      <c r="G12" s="118"/>
    </row>
    <row r="13" spans="1:7" s="119" customFormat="1" ht="16.5" customHeight="1">
      <c r="A13" s="120"/>
      <c r="B13" s="116">
        <v>3</v>
      </c>
      <c r="C13" s="111" t="s">
        <v>209</v>
      </c>
      <c r="D13" s="121"/>
      <c r="E13" s="122"/>
      <c r="F13" s="118">
        <f>F14+F15+F16+F17+F18+F19+F20</f>
        <v>743539</v>
      </c>
      <c r="G13" s="118">
        <f>G14+G15+G16+G17+G18+G19+G20</f>
        <v>571277</v>
      </c>
    </row>
    <row r="14" spans="1:7" s="127" customFormat="1" ht="16.5" customHeight="1">
      <c r="A14" s="120"/>
      <c r="B14" s="129"/>
      <c r="C14" s="123" t="s">
        <v>107</v>
      </c>
      <c r="D14" s="124" t="s">
        <v>108</v>
      </c>
      <c r="E14" s="125"/>
      <c r="F14" s="126">
        <f>'Centro 08'!L19</f>
        <v>0</v>
      </c>
      <c r="G14" s="126">
        <f>'Centro 08'!M19</f>
        <v>0</v>
      </c>
    </row>
    <row r="15" spans="1:7" s="127" customFormat="1" ht="16.5" customHeight="1">
      <c r="A15" s="128"/>
      <c r="B15" s="130"/>
      <c r="C15" s="131" t="s">
        <v>107</v>
      </c>
      <c r="D15" s="124" t="s">
        <v>109</v>
      </c>
      <c r="E15" s="125"/>
      <c r="F15" s="126"/>
      <c r="G15" s="126"/>
    </row>
    <row r="16" spans="1:7" s="127" customFormat="1" ht="16.5" customHeight="1">
      <c r="A16" s="128"/>
      <c r="B16" s="130"/>
      <c r="C16" s="131" t="s">
        <v>107</v>
      </c>
      <c r="D16" s="124" t="s">
        <v>110</v>
      </c>
      <c r="E16" s="125"/>
      <c r="F16" s="126">
        <v>515392</v>
      </c>
      <c r="G16" s="126">
        <v>484326</v>
      </c>
    </row>
    <row r="17" spans="1:7" s="127" customFormat="1" ht="16.5" customHeight="1">
      <c r="A17" s="128"/>
      <c r="B17" s="130"/>
      <c r="C17" s="131" t="s">
        <v>107</v>
      </c>
      <c r="D17" s="124" t="s">
        <v>111</v>
      </c>
      <c r="E17" s="125"/>
      <c r="F17" s="126">
        <v>228147</v>
      </c>
      <c r="G17" s="126">
        <v>86951</v>
      </c>
    </row>
    <row r="18" spans="1:7" s="127" customFormat="1" ht="16.5" customHeight="1">
      <c r="A18" s="128"/>
      <c r="B18" s="130"/>
      <c r="C18" s="131" t="s">
        <v>107</v>
      </c>
      <c r="D18" s="124" t="s">
        <v>114</v>
      </c>
      <c r="E18" s="125"/>
      <c r="F18" s="126"/>
      <c r="G18" s="126"/>
    </row>
    <row r="19" spans="1:7" s="127" customFormat="1" ht="16.5" customHeight="1">
      <c r="A19" s="128"/>
      <c r="B19" s="130"/>
      <c r="C19" s="131" t="s">
        <v>107</v>
      </c>
      <c r="D19" s="124"/>
      <c r="E19" s="125"/>
      <c r="F19" s="126"/>
      <c r="G19" s="126"/>
    </row>
    <row r="20" spans="1:7" s="127" customFormat="1" ht="16.5" customHeight="1">
      <c r="A20" s="128"/>
      <c r="B20" s="130"/>
      <c r="C20" s="131" t="s">
        <v>107</v>
      </c>
      <c r="D20" s="124"/>
      <c r="E20" s="125"/>
      <c r="F20" s="126"/>
      <c r="G20" s="126"/>
    </row>
    <row r="21" spans="1:7" s="119" customFormat="1" ht="16.5" customHeight="1">
      <c r="A21" s="128"/>
      <c r="B21" s="116">
        <v>4</v>
      </c>
      <c r="C21" s="111" t="s">
        <v>10</v>
      </c>
      <c r="D21" s="121"/>
      <c r="E21" s="122"/>
      <c r="F21" s="118">
        <f>F22+F23+F24+F25+F26+F27+F28</f>
        <v>940331</v>
      </c>
      <c r="G21" s="118">
        <f>G22+G23+G24+G25+G26+G27+G28</f>
        <v>969229</v>
      </c>
    </row>
    <row r="22" spans="1:7" s="127" customFormat="1" ht="16.5" customHeight="1">
      <c r="A22" s="120"/>
      <c r="B22" s="129"/>
      <c r="C22" s="123" t="s">
        <v>107</v>
      </c>
      <c r="D22" s="124" t="s">
        <v>11</v>
      </c>
      <c r="E22" s="125"/>
      <c r="F22" s="126">
        <f>'Centro 08'!L17</f>
        <v>0</v>
      </c>
      <c r="G22" s="126">
        <f>'Centro 08'!M17</f>
        <v>0</v>
      </c>
    </row>
    <row r="23" spans="1:7" s="127" customFormat="1" ht="16.5" customHeight="1">
      <c r="A23" s="128"/>
      <c r="B23" s="130"/>
      <c r="C23" s="131" t="s">
        <v>107</v>
      </c>
      <c r="D23" s="124" t="s">
        <v>113</v>
      </c>
      <c r="E23" s="125"/>
      <c r="F23" s="126">
        <v>221184</v>
      </c>
      <c r="G23" s="126">
        <v>233611</v>
      </c>
    </row>
    <row r="24" spans="1:7" s="127" customFormat="1" ht="16.5" customHeight="1">
      <c r="A24" s="128"/>
      <c r="B24" s="130"/>
      <c r="C24" s="131" t="s">
        <v>107</v>
      </c>
      <c r="D24" s="124" t="s">
        <v>12</v>
      </c>
      <c r="E24" s="125"/>
      <c r="F24" s="126"/>
      <c r="G24" s="126"/>
    </row>
    <row r="25" spans="1:7" s="127" customFormat="1" ht="16.5" customHeight="1">
      <c r="A25" s="128"/>
      <c r="B25" s="130"/>
      <c r="C25" s="131" t="s">
        <v>107</v>
      </c>
      <c r="D25" s="124" t="s">
        <v>212</v>
      </c>
      <c r="E25" s="125"/>
      <c r="F25" s="126"/>
      <c r="G25" s="126"/>
    </row>
    <row r="26" spans="1:7" s="127" customFormat="1" ht="16.5" customHeight="1">
      <c r="A26" s="128"/>
      <c r="B26" s="130"/>
      <c r="C26" s="131" t="s">
        <v>107</v>
      </c>
      <c r="D26" s="124" t="s">
        <v>13</v>
      </c>
      <c r="E26" s="125"/>
      <c r="F26" s="126">
        <v>719147</v>
      </c>
      <c r="G26" s="126">
        <v>735618</v>
      </c>
    </row>
    <row r="27" spans="1:7" s="127" customFormat="1" ht="16.5" customHeight="1">
      <c r="A27" s="128"/>
      <c r="B27" s="130"/>
      <c r="C27" s="131" t="s">
        <v>107</v>
      </c>
      <c r="D27" s="124" t="s">
        <v>14</v>
      </c>
      <c r="E27" s="125"/>
      <c r="F27" s="126"/>
      <c r="G27" s="126"/>
    </row>
    <row r="28" spans="1:7" s="127" customFormat="1" ht="16.5" customHeight="1">
      <c r="A28" s="128"/>
      <c r="B28" s="130"/>
      <c r="C28" s="131" t="s">
        <v>107</v>
      </c>
      <c r="D28" s="124"/>
      <c r="E28" s="125"/>
      <c r="F28" s="126"/>
      <c r="G28" s="126"/>
    </row>
    <row r="29" spans="1:7" s="119" customFormat="1" ht="16.5" customHeight="1">
      <c r="A29" s="128"/>
      <c r="B29" s="116">
        <v>5</v>
      </c>
      <c r="C29" s="111" t="s">
        <v>210</v>
      </c>
      <c r="D29" s="121"/>
      <c r="E29" s="122"/>
      <c r="F29" s="118"/>
      <c r="G29" s="118"/>
    </row>
    <row r="30" spans="1:7" s="119" customFormat="1" ht="16.5" customHeight="1">
      <c r="A30" s="120"/>
      <c r="B30" s="116">
        <v>6</v>
      </c>
      <c r="C30" s="111" t="s">
        <v>211</v>
      </c>
      <c r="D30" s="121"/>
      <c r="E30" s="122"/>
      <c r="F30" s="118"/>
      <c r="G30" s="118"/>
    </row>
    <row r="31" spans="1:7" s="119" customFormat="1" ht="16.5" customHeight="1">
      <c r="A31" s="120"/>
      <c r="B31" s="116">
        <v>7</v>
      </c>
      <c r="C31" s="111" t="s">
        <v>15</v>
      </c>
      <c r="D31" s="121"/>
      <c r="E31" s="122"/>
      <c r="F31" s="118">
        <f>F32+F33</f>
        <v>0</v>
      </c>
      <c r="G31" s="118">
        <f>G32+G33</f>
        <v>0</v>
      </c>
    </row>
    <row r="32" spans="1:7" s="119" customFormat="1" ht="16.5" customHeight="1">
      <c r="A32" s="120"/>
      <c r="B32" s="116"/>
      <c r="C32" s="123" t="s">
        <v>107</v>
      </c>
      <c r="D32" s="121" t="s">
        <v>213</v>
      </c>
      <c r="E32" s="122"/>
      <c r="F32" s="118"/>
      <c r="G32" s="118"/>
    </row>
    <row r="33" spans="1:7" s="119" customFormat="1" ht="16.5" customHeight="1">
      <c r="A33" s="120"/>
      <c r="B33" s="116"/>
      <c r="C33" s="123" t="s">
        <v>107</v>
      </c>
      <c r="D33" s="121"/>
      <c r="E33" s="122"/>
      <c r="F33" s="118"/>
      <c r="G33" s="118"/>
    </row>
    <row r="34" spans="1:7" s="119" customFormat="1" ht="24.75" customHeight="1">
      <c r="A34" s="132" t="s">
        <v>4</v>
      </c>
      <c r="B34" s="251" t="s">
        <v>16</v>
      </c>
      <c r="C34" s="252"/>
      <c r="D34" s="253"/>
      <c r="E34" s="122"/>
      <c r="F34" s="118">
        <f>F35+F36+F42+F43+F44+F45</f>
        <v>74226573</v>
      </c>
      <c r="G34" s="118">
        <f>G35+G36+G42+G43+G44+G45</f>
        <v>72956413</v>
      </c>
    </row>
    <row r="35" spans="1:7" s="119" customFormat="1" ht="16.5" customHeight="1">
      <c r="A35" s="120"/>
      <c r="B35" s="116">
        <v>1</v>
      </c>
      <c r="C35" s="111" t="s">
        <v>17</v>
      </c>
      <c r="D35" s="121"/>
      <c r="E35" s="122"/>
      <c r="F35" s="118"/>
      <c r="G35" s="118"/>
    </row>
    <row r="36" spans="1:7" s="119" customFormat="1" ht="16.5" customHeight="1">
      <c r="A36" s="120"/>
      <c r="B36" s="116">
        <v>2</v>
      </c>
      <c r="C36" s="111" t="s">
        <v>18</v>
      </c>
      <c r="D36" s="133"/>
      <c r="E36" s="122"/>
      <c r="F36" s="118">
        <f>F37+F38+F39+F40+F41</f>
        <v>74226573</v>
      </c>
      <c r="G36" s="118">
        <f>G37+G38+G39+G40+G41</f>
        <v>72956413</v>
      </c>
    </row>
    <row r="37" spans="1:7" s="127" customFormat="1" ht="16.5" customHeight="1">
      <c r="A37" s="120"/>
      <c r="B37" s="129"/>
      <c r="C37" s="123" t="s">
        <v>107</v>
      </c>
      <c r="D37" s="124" t="s">
        <v>23</v>
      </c>
      <c r="E37" s="125"/>
      <c r="F37" s="126">
        <f>'Centro 08'!L8</f>
        <v>0</v>
      </c>
      <c r="G37" s="126">
        <f>'Centro 08'!M8</f>
        <v>0</v>
      </c>
    </row>
    <row r="38" spans="1:7" s="127" customFormat="1" ht="16.5" customHeight="1">
      <c r="A38" s="128"/>
      <c r="B38" s="130"/>
      <c r="C38" s="131" t="s">
        <v>107</v>
      </c>
      <c r="D38" s="124" t="s">
        <v>5</v>
      </c>
      <c r="E38" s="125"/>
      <c r="F38" s="126">
        <v>34366520</v>
      </c>
      <c r="G38" s="126">
        <v>33116520</v>
      </c>
    </row>
    <row r="39" spans="1:7" s="127" customFormat="1" ht="16.5" customHeight="1">
      <c r="A39" s="128"/>
      <c r="B39" s="130"/>
      <c r="C39" s="131" t="s">
        <v>107</v>
      </c>
      <c r="D39" s="124" t="s">
        <v>112</v>
      </c>
      <c r="E39" s="125"/>
      <c r="F39" s="126">
        <v>36317941</v>
      </c>
      <c r="G39" s="126">
        <v>36317941</v>
      </c>
    </row>
    <row r="40" spans="1:7" s="127" customFormat="1" ht="16.5" customHeight="1">
      <c r="A40" s="128"/>
      <c r="B40" s="130"/>
      <c r="C40" s="131" t="s">
        <v>107</v>
      </c>
      <c r="D40" s="124" t="s">
        <v>121</v>
      </c>
      <c r="E40" s="125"/>
      <c r="F40" s="126">
        <v>3415160</v>
      </c>
      <c r="G40" s="126">
        <v>3395000</v>
      </c>
    </row>
    <row r="41" spans="1:7" s="127" customFormat="1" ht="16.5" customHeight="1">
      <c r="A41" s="128"/>
      <c r="B41" s="130"/>
      <c r="C41" s="244" t="s">
        <v>107</v>
      </c>
      <c r="D41" s="124" t="s">
        <v>305</v>
      </c>
      <c r="E41" s="125"/>
      <c r="F41" s="126">
        <v>126952</v>
      </c>
      <c r="G41" s="126">
        <v>126952</v>
      </c>
    </row>
    <row r="42" spans="1:7" s="119" customFormat="1" ht="16.5" customHeight="1">
      <c r="A42" s="128"/>
      <c r="B42" s="116">
        <v>3</v>
      </c>
      <c r="C42" s="111" t="s">
        <v>19</v>
      </c>
      <c r="D42" s="121"/>
      <c r="E42" s="122"/>
      <c r="F42" s="118"/>
      <c r="G42" s="118"/>
    </row>
    <row r="43" spans="1:7" s="119" customFormat="1" ht="16.5" customHeight="1">
      <c r="A43" s="120"/>
      <c r="B43" s="116">
        <v>4</v>
      </c>
      <c r="C43" s="111" t="s">
        <v>20</v>
      </c>
      <c r="D43" s="121"/>
      <c r="E43" s="122"/>
      <c r="F43" s="118"/>
      <c r="G43" s="118"/>
    </row>
    <row r="44" spans="1:7" s="119" customFormat="1" ht="16.5" customHeight="1">
      <c r="A44" s="120"/>
      <c r="B44" s="116">
        <v>5</v>
      </c>
      <c r="C44" s="111" t="s">
        <v>21</v>
      </c>
      <c r="D44" s="121"/>
      <c r="E44" s="122"/>
      <c r="F44" s="118"/>
      <c r="G44" s="118"/>
    </row>
    <row r="45" spans="1:7" s="119" customFormat="1" ht="16.5" customHeight="1">
      <c r="A45" s="120"/>
      <c r="B45" s="116">
        <v>6</v>
      </c>
      <c r="C45" s="111" t="s">
        <v>22</v>
      </c>
      <c r="D45" s="121"/>
      <c r="E45" s="122"/>
      <c r="F45" s="118"/>
      <c r="G45" s="118"/>
    </row>
    <row r="46" spans="1:7" s="119" customFormat="1" ht="30" customHeight="1">
      <c r="A46" s="122"/>
      <c r="B46" s="251" t="s">
        <v>53</v>
      </c>
      <c r="C46" s="252"/>
      <c r="D46" s="253"/>
      <c r="E46" s="122"/>
      <c r="F46" s="118">
        <f>F8+F34</f>
        <v>75933712</v>
      </c>
      <c r="G46" s="118">
        <f>G8+G34</f>
        <v>74526435</v>
      </c>
    </row>
    <row r="47" spans="1:7" s="119" customFormat="1" ht="9.75" customHeight="1">
      <c r="A47" s="134"/>
      <c r="B47" s="134"/>
      <c r="C47" s="134"/>
      <c r="D47" s="134"/>
      <c r="E47" s="135"/>
      <c r="F47" s="136"/>
      <c r="G47" s="136"/>
    </row>
    <row r="48" spans="1:7" s="119" customFormat="1" ht="15.75" customHeight="1">
      <c r="A48" s="134"/>
      <c r="B48" s="134"/>
      <c r="C48" s="134"/>
      <c r="D48" s="134"/>
      <c r="E48" s="135"/>
      <c r="F48" s="136">
        <f>Pasivet!F45-Aktivet!F46</f>
        <v>0</v>
      </c>
      <c r="G48" s="136"/>
    </row>
  </sheetData>
  <sheetProtection/>
  <mergeCells count="7">
    <mergeCell ref="A4:G4"/>
    <mergeCell ref="B34:D34"/>
    <mergeCell ref="B46:D46"/>
    <mergeCell ref="E6:E7"/>
    <mergeCell ref="B6:D7"/>
    <mergeCell ref="A6:A7"/>
    <mergeCell ref="B8:D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3.7109375" style="138" customWidth="1"/>
    <col min="2" max="2" width="2.7109375" style="138" customWidth="1"/>
    <col min="3" max="3" width="4.00390625" style="138" customWidth="1"/>
    <col min="4" max="4" width="40.57421875" style="137" customWidth="1"/>
    <col min="5" max="5" width="8.28125" style="137" customWidth="1"/>
    <col min="6" max="7" width="15.7109375" style="139" customWidth="1"/>
    <col min="8" max="8" width="1.421875" style="137" customWidth="1"/>
    <col min="9" max="16384" width="9.140625" style="137" customWidth="1"/>
  </cols>
  <sheetData>
    <row r="2" spans="1:7" s="104" customFormat="1" ht="18">
      <c r="A2" s="101" t="s">
        <v>285</v>
      </c>
      <c r="B2" s="102"/>
      <c r="C2" s="102"/>
      <c r="D2" s="103"/>
      <c r="G2" s="105" t="s">
        <v>239</v>
      </c>
    </row>
    <row r="3" spans="1:7" s="104" customFormat="1" ht="6" customHeight="1">
      <c r="A3" s="101"/>
      <c r="B3" s="102"/>
      <c r="C3" s="102"/>
      <c r="D3" s="103"/>
      <c r="F3" s="105"/>
      <c r="G3" s="105"/>
    </row>
    <row r="4" spans="1:7" s="106" customFormat="1" ht="18" customHeight="1">
      <c r="A4" s="250" t="s">
        <v>318</v>
      </c>
      <c r="B4" s="250"/>
      <c r="C4" s="250"/>
      <c r="D4" s="250"/>
      <c r="E4" s="250"/>
      <c r="F4" s="250"/>
      <c r="G4" s="250"/>
    </row>
    <row r="5" spans="1:7" s="83" customFormat="1" ht="6.75" customHeight="1">
      <c r="A5" s="107"/>
      <c r="B5" s="107"/>
      <c r="C5" s="107"/>
      <c r="F5" s="108"/>
      <c r="G5" s="108"/>
    </row>
    <row r="6" spans="1:7" s="106" customFormat="1" ht="15.75" customHeight="1">
      <c r="A6" s="254" t="s">
        <v>2</v>
      </c>
      <c r="B6" s="256" t="s">
        <v>48</v>
      </c>
      <c r="C6" s="257"/>
      <c r="D6" s="258"/>
      <c r="E6" s="254" t="s">
        <v>8</v>
      </c>
      <c r="F6" s="112" t="s">
        <v>144</v>
      </c>
      <c r="G6" s="112" t="s">
        <v>144</v>
      </c>
    </row>
    <row r="7" spans="1:7" s="106" customFormat="1" ht="15.75" customHeight="1">
      <c r="A7" s="255"/>
      <c r="B7" s="259"/>
      <c r="C7" s="260"/>
      <c r="D7" s="261"/>
      <c r="E7" s="255"/>
      <c r="F7" s="113" t="s">
        <v>145</v>
      </c>
      <c r="G7" s="114" t="s">
        <v>206</v>
      </c>
    </row>
    <row r="8" spans="1:7" s="119" customFormat="1" ht="24.75" customHeight="1">
      <c r="A8" s="132" t="s">
        <v>3</v>
      </c>
      <c r="B8" s="251" t="s">
        <v>49</v>
      </c>
      <c r="C8" s="252"/>
      <c r="D8" s="253"/>
      <c r="E8" s="122"/>
      <c r="F8" s="118">
        <f>F9+F10+F13+F24+F25</f>
        <v>2390901</v>
      </c>
      <c r="G8" s="118">
        <f>G9+G10+G13+G24+G25</f>
        <v>1111515</v>
      </c>
    </row>
    <row r="9" spans="1:7" s="119" customFormat="1" ht="15.75" customHeight="1">
      <c r="A9" s="120"/>
      <c r="B9" s="116">
        <v>1</v>
      </c>
      <c r="C9" s="111" t="s">
        <v>24</v>
      </c>
      <c r="D9" s="121"/>
      <c r="E9" s="122"/>
      <c r="F9" s="118"/>
      <c r="G9" s="118"/>
    </row>
    <row r="10" spans="1:7" s="119" customFormat="1" ht="15.75" customHeight="1">
      <c r="A10" s="120"/>
      <c r="B10" s="116">
        <v>2</v>
      </c>
      <c r="C10" s="111" t="s">
        <v>25</v>
      </c>
      <c r="D10" s="121"/>
      <c r="E10" s="122"/>
      <c r="F10" s="118">
        <f>F11+F12</f>
        <v>0</v>
      </c>
      <c r="G10" s="118">
        <f>G11+G12</f>
        <v>0</v>
      </c>
    </row>
    <row r="11" spans="1:7" s="127" customFormat="1" ht="15.75" customHeight="1">
      <c r="A11" s="120"/>
      <c r="B11" s="129"/>
      <c r="C11" s="123" t="s">
        <v>107</v>
      </c>
      <c r="D11" s="124" t="s">
        <v>115</v>
      </c>
      <c r="E11" s="125"/>
      <c r="F11" s="126">
        <f>'Centro 08'!M31</f>
        <v>0</v>
      </c>
      <c r="G11" s="126">
        <f>'Centro 08'!N31</f>
        <v>0</v>
      </c>
    </row>
    <row r="12" spans="1:7" s="127" customFormat="1" ht="15.75" customHeight="1">
      <c r="A12" s="128"/>
      <c r="B12" s="130"/>
      <c r="C12" s="131" t="s">
        <v>107</v>
      </c>
      <c r="D12" s="124" t="s">
        <v>214</v>
      </c>
      <c r="E12" s="125"/>
      <c r="F12" s="126">
        <f>'Centro 08'!M27</f>
        <v>0</v>
      </c>
      <c r="G12" s="126">
        <f>'Centro 08'!N27</f>
        <v>0</v>
      </c>
    </row>
    <row r="13" spans="1:7" s="119" customFormat="1" ht="15.75" customHeight="1">
      <c r="A13" s="128"/>
      <c r="B13" s="116">
        <v>3</v>
      </c>
      <c r="C13" s="111" t="s">
        <v>26</v>
      </c>
      <c r="D13" s="121"/>
      <c r="E13" s="122"/>
      <c r="F13" s="118">
        <f>F14+F15+F16+F17+F18+F19+F20+F21+F22+F23</f>
        <v>2390901</v>
      </c>
      <c r="G13" s="118">
        <f>G14+G15+G16+G17+G18+G19+G20+G21+G22+G23</f>
        <v>1111515</v>
      </c>
    </row>
    <row r="14" spans="1:7" s="127" customFormat="1" ht="15.75" customHeight="1">
      <c r="A14" s="120"/>
      <c r="B14" s="129"/>
      <c r="C14" s="123" t="s">
        <v>107</v>
      </c>
      <c r="D14" s="124" t="s">
        <v>32</v>
      </c>
      <c r="E14" s="125"/>
      <c r="F14" s="126">
        <v>2011156</v>
      </c>
      <c r="G14" s="126">
        <v>828250</v>
      </c>
    </row>
    <row r="15" spans="1:7" s="127" customFormat="1" ht="15.75" customHeight="1">
      <c r="A15" s="128"/>
      <c r="B15" s="130"/>
      <c r="C15" s="131" t="s">
        <v>107</v>
      </c>
      <c r="D15" s="124" t="s">
        <v>63</v>
      </c>
      <c r="E15" s="125"/>
      <c r="F15" s="126">
        <v>332190</v>
      </c>
      <c r="G15" s="126">
        <v>245196</v>
      </c>
    </row>
    <row r="16" spans="1:7" s="127" customFormat="1" ht="15.75" customHeight="1">
      <c r="A16" s="128"/>
      <c r="B16" s="130"/>
      <c r="C16" s="131" t="s">
        <v>107</v>
      </c>
      <c r="D16" s="124" t="s">
        <v>116</v>
      </c>
      <c r="E16" s="125"/>
      <c r="F16" s="126">
        <v>37525</v>
      </c>
      <c r="G16" s="126">
        <v>30969</v>
      </c>
    </row>
    <row r="17" spans="1:7" s="127" customFormat="1" ht="15.75" customHeight="1">
      <c r="A17" s="128"/>
      <c r="B17" s="130"/>
      <c r="C17" s="131" t="s">
        <v>107</v>
      </c>
      <c r="D17" s="124" t="s">
        <v>117</v>
      </c>
      <c r="E17" s="125"/>
      <c r="F17" s="126">
        <v>10030</v>
      </c>
      <c r="G17" s="126">
        <v>7100</v>
      </c>
    </row>
    <row r="18" spans="1:7" s="127" customFormat="1" ht="15.75" customHeight="1">
      <c r="A18" s="128"/>
      <c r="B18" s="130"/>
      <c r="C18" s="131" t="s">
        <v>107</v>
      </c>
      <c r="D18" s="124" t="s">
        <v>118</v>
      </c>
      <c r="E18" s="125"/>
      <c r="F18" s="126">
        <f>'Centro 08'!M23</f>
        <v>0</v>
      </c>
      <c r="G18" s="126">
        <f>'Centro 08'!N23</f>
        <v>0</v>
      </c>
    </row>
    <row r="19" spans="1:7" s="127" customFormat="1" ht="15.75" customHeight="1">
      <c r="A19" s="128"/>
      <c r="B19" s="130"/>
      <c r="C19" s="131" t="s">
        <v>107</v>
      </c>
      <c r="D19" s="124" t="s">
        <v>119</v>
      </c>
      <c r="E19" s="125"/>
      <c r="F19" s="126">
        <f>'Centro 08'!M24</f>
        <v>0</v>
      </c>
      <c r="G19" s="126">
        <f>'Centro 08'!N24</f>
        <v>0</v>
      </c>
    </row>
    <row r="20" spans="1:7" s="127" customFormat="1" ht="15.75" customHeight="1">
      <c r="A20" s="128"/>
      <c r="B20" s="130"/>
      <c r="C20" s="131" t="s">
        <v>107</v>
      </c>
      <c r="D20" s="124" t="s">
        <v>120</v>
      </c>
      <c r="E20" s="125"/>
      <c r="F20" s="126">
        <f>'Centro 08'!M25</f>
        <v>0</v>
      </c>
      <c r="G20" s="126">
        <f>'Centro 08'!N25</f>
        <v>0</v>
      </c>
    </row>
    <row r="21" spans="1:7" s="127" customFormat="1" ht="15.75" customHeight="1">
      <c r="A21" s="128"/>
      <c r="B21" s="130"/>
      <c r="C21" s="131" t="s">
        <v>107</v>
      </c>
      <c r="D21" s="124" t="s">
        <v>114</v>
      </c>
      <c r="E21" s="125"/>
      <c r="F21" s="126">
        <v>0</v>
      </c>
      <c r="G21" s="126">
        <v>0</v>
      </c>
    </row>
    <row r="22" spans="1:7" s="127" customFormat="1" ht="15.75" customHeight="1">
      <c r="A22" s="128"/>
      <c r="B22" s="130"/>
      <c r="C22" s="131" t="s">
        <v>107</v>
      </c>
      <c r="D22" s="124" t="s">
        <v>123</v>
      </c>
      <c r="E22" s="125"/>
      <c r="F22" s="126"/>
      <c r="G22" s="126"/>
    </row>
    <row r="23" spans="1:7" s="127" customFormat="1" ht="15.75" customHeight="1">
      <c r="A23" s="128"/>
      <c r="B23" s="130"/>
      <c r="C23" s="131" t="s">
        <v>107</v>
      </c>
      <c r="D23" s="124" t="s">
        <v>122</v>
      </c>
      <c r="E23" s="125"/>
      <c r="F23" s="126">
        <f>'Centro 08'!M28</f>
        <v>0</v>
      </c>
      <c r="G23" s="126">
        <f>'Centro 08'!N28</f>
        <v>0</v>
      </c>
    </row>
    <row r="24" spans="1:7" s="119" customFormat="1" ht="15.75" customHeight="1">
      <c r="A24" s="128"/>
      <c r="B24" s="116">
        <v>4</v>
      </c>
      <c r="C24" s="111" t="s">
        <v>27</v>
      </c>
      <c r="D24" s="121"/>
      <c r="E24" s="122"/>
      <c r="F24" s="118"/>
      <c r="G24" s="118"/>
    </row>
    <row r="25" spans="1:7" s="119" customFormat="1" ht="15.75" customHeight="1">
      <c r="A25" s="120"/>
      <c r="B25" s="116">
        <v>5</v>
      </c>
      <c r="C25" s="111" t="s">
        <v>215</v>
      </c>
      <c r="D25" s="121"/>
      <c r="E25" s="122"/>
      <c r="F25" s="118"/>
      <c r="G25" s="118"/>
    </row>
    <row r="26" spans="1:7" s="119" customFormat="1" ht="24.75" customHeight="1">
      <c r="A26" s="132" t="s">
        <v>4</v>
      </c>
      <c r="B26" s="251" t="s">
        <v>50</v>
      </c>
      <c r="C26" s="252"/>
      <c r="D26" s="253"/>
      <c r="E26" s="122"/>
      <c r="F26" s="118">
        <f>F27+F30+F31+F32</f>
        <v>0</v>
      </c>
      <c r="G26" s="118">
        <f>G27+G30+G31+G32</f>
        <v>0</v>
      </c>
    </row>
    <row r="27" spans="1:7" s="119" customFormat="1" ht="15.75" customHeight="1">
      <c r="A27" s="120"/>
      <c r="B27" s="116">
        <v>1</v>
      </c>
      <c r="C27" s="111" t="s">
        <v>33</v>
      </c>
      <c r="D27" s="133"/>
      <c r="E27" s="122"/>
      <c r="F27" s="118">
        <f>F28+F29</f>
        <v>0</v>
      </c>
      <c r="G27" s="118">
        <f>G28+G29</f>
        <v>0</v>
      </c>
    </row>
    <row r="28" spans="1:7" s="127" customFormat="1" ht="15.75" customHeight="1">
      <c r="A28" s="120"/>
      <c r="B28" s="129"/>
      <c r="C28" s="123" t="s">
        <v>107</v>
      </c>
      <c r="D28" s="124" t="s">
        <v>34</v>
      </c>
      <c r="E28" s="125"/>
      <c r="F28" s="126"/>
      <c r="G28" s="126"/>
    </row>
    <row r="29" spans="1:7" s="127" customFormat="1" ht="15.75" customHeight="1">
      <c r="A29" s="128"/>
      <c r="B29" s="130"/>
      <c r="C29" s="131" t="s">
        <v>107</v>
      </c>
      <c r="D29" s="124" t="s">
        <v>30</v>
      </c>
      <c r="E29" s="125"/>
      <c r="F29" s="126"/>
      <c r="G29" s="126"/>
    </row>
    <row r="30" spans="1:7" s="119" customFormat="1" ht="15.75" customHeight="1">
      <c r="A30" s="128"/>
      <c r="B30" s="116">
        <v>2</v>
      </c>
      <c r="C30" s="111" t="s">
        <v>35</v>
      </c>
      <c r="D30" s="121"/>
      <c r="E30" s="122"/>
      <c r="F30" s="118">
        <f>'Centro 08'!M29</f>
        <v>0</v>
      </c>
      <c r="G30" s="118">
        <f>'Centro 08'!N29</f>
        <v>0</v>
      </c>
    </row>
    <row r="31" spans="1:7" s="119" customFormat="1" ht="15.75" customHeight="1">
      <c r="A31" s="120"/>
      <c r="B31" s="116">
        <v>3</v>
      </c>
      <c r="C31" s="111" t="s">
        <v>27</v>
      </c>
      <c r="D31" s="121"/>
      <c r="E31" s="122"/>
      <c r="F31" s="118"/>
      <c r="G31" s="118"/>
    </row>
    <row r="32" spans="1:7" s="119" customFormat="1" ht="15.75" customHeight="1">
      <c r="A32" s="120"/>
      <c r="B32" s="116">
        <v>4</v>
      </c>
      <c r="C32" s="111" t="s">
        <v>36</v>
      </c>
      <c r="D32" s="121"/>
      <c r="E32" s="122"/>
      <c r="F32" s="118"/>
      <c r="G32" s="118"/>
    </row>
    <row r="33" spans="1:7" s="119" customFormat="1" ht="24.75" customHeight="1">
      <c r="A33" s="120"/>
      <c r="B33" s="251" t="s">
        <v>52</v>
      </c>
      <c r="C33" s="252"/>
      <c r="D33" s="253"/>
      <c r="E33" s="122"/>
      <c r="F33" s="118">
        <f>F8+F26</f>
        <v>2390901</v>
      </c>
      <c r="G33" s="118">
        <f>G8+G26</f>
        <v>1111515</v>
      </c>
    </row>
    <row r="34" spans="1:7" s="119" customFormat="1" ht="24.75" customHeight="1">
      <c r="A34" s="132" t="s">
        <v>37</v>
      </c>
      <c r="B34" s="251" t="s">
        <v>38</v>
      </c>
      <c r="C34" s="252"/>
      <c r="D34" s="253"/>
      <c r="E34" s="122"/>
      <c r="F34" s="118">
        <f>F35+F36+F37+F38+F39+F40+F41+F42+F43+F44</f>
        <v>73542811</v>
      </c>
      <c r="G34" s="118">
        <f>G35+G36+G37+G38+G39+G40+G41+G42+G43+G44</f>
        <v>73414920</v>
      </c>
    </row>
    <row r="35" spans="1:7" s="119" customFormat="1" ht="15.75" customHeight="1">
      <c r="A35" s="120"/>
      <c r="B35" s="116">
        <v>1</v>
      </c>
      <c r="C35" s="111" t="s">
        <v>39</v>
      </c>
      <c r="D35" s="121"/>
      <c r="E35" s="122"/>
      <c r="F35" s="118"/>
      <c r="G35" s="118"/>
    </row>
    <row r="36" spans="1:7" s="119" customFormat="1" ht="15.75" customHeight="1">
      <c r="A36" s="120"/>
      <c r="B36" s="140">
        <v>2</v>
      </c>
      <c r="C36" s="111" t="s">
        <v>40</v>
      </c>
      <c r="D36" s="121"/>
      <c r="E36" s="122"/>
      <c r="F36" s="118"/>
      <c r="G36" s="118"/>
    </row>
    <row r="37" spans="1:7" s="119" customFormat="1" ht="15.75" customHeight="1">
      <c r="A37" s="120"/>
      <c r="B37" s="116">
        <v>3</v>
      </c>
      <c r="C37" s="111" t="s">
        <v>41</v>
      </c>
      <c r="D37" s="121"/>
      <c r="E37" s="122"/>
      <c r="F37" s="118">
        <v>72546318</v>
      </c>
      <c r="G37" s="118">
        <v>72546318</v>
      </c>
    </row>
    <row r="38" spans="1:7" s="119" customFormat="1" ht="15.75" customHeight="1">
      <c r="A38" s="120"/>
      <c r="B38" s="140">
        <v>4</v>
      </c>
      <c r="C38" s="111" t="s">
        <v>42</v>
      </c>
      <c r="D38" s="121"/>
      <c r="E38" s="122"/>
      <c r="F38" s="118"/>
      <c r="G38" s="118"/>
    </row>
    <row r="39" spans="1:7" s="119" customFormat="1" ht="15.75" customHeight="1">
      <c r="A39" s="120"/>
      <c r="B39" s="116">
        <v>5</v>
      </c>
      <c r="C39" s="111" t="s">
        <v>124</v>
      </c>
      <c r="D39" s="121"/>
      <c r="E39" s="122"/>
      <c r="F39" s="118"/>
      <c r="G39" s="118"/>
    </row>
    <row r="40" spans="1:7" s="119" customFormat="1" ht="15.75" customHeight="1">
      <c r="A40" s="120"/>
      <c r="B40" s="140">
        <v>6</v>
      </c>
      <c r="C40" s="111" t="s">
        <v>43</v>
      </c>
      <c r="D40" s="121"/>
      <c r="E40" s="122"/>
      <c r="F40" s="118"/>
      <c r="G40" s="118"/>
    </row>
    <row r="41" spans="1:7" s="119" customFormat="1" ht="15.75" customHeight="1">
      <c r="A41" s="120"/>
      <c r="B41" s="116">
        <v>7</v>
      </c>
      <c r="C41" s="111" t="s">
        <v>44</v>
      </c>
      <c r="D41" s="121"/>
      <c r="E41" s="122"/>
      <c r="F41" s="118">
        <v>111649</v>
      </c>
      <c r="G41" s="118">
        <v>111649</v>
      </c>
    </row>
    <row r="42" spans="1:7" s="119" customFormat="1" ht="15.75" customHeight="1">
      <c r="A42" s="120"/>
      <c r="B42" s="140">
        <v>8</v>
      </c>
      <c r="C42" s="111" t="s">
        <v>45</v>
      </c>
      <c r="D42" s="121"/>
      <c r="E42" s="122"/>
      <c r="F42" s="118">
        <v>756953</v>
      </c>
      <c r="G42" s="118">
        <v>133035</v>
      </c>
    </row>
    <row r="43" spans="1:7" s="119" customFormat="1" ht="15.75" customHeight="1">
      <c r="A43" s="120"/>
      <c r="B43" s="116">
        <v>9</v>
      </c>
      <c r="C43" s="111" t="s">
        <v>46</v>
      </c>
      <c r="D43" s="121"/>
      <c r="E43" s="122"/>
      <c r="F43" s="118"/>
      <c r="G43" s="118">
        <v>508465</v>
      </c>
    </row>
    <row r="44" spans="1:7" s="119" customFormat="1" ht="15.75" customHeight="1">
      <c r="A44" s="120"/>
      <c r="B44" s="140">
        <v>10</v>
      </c>
      <c r="C44" s="111" t="s">
        <v>47</v>
      </c>
      <c r="D44" s="121"/>
      <c r="E44" s="122"/>
      <c r="F44" s="118">
        <v>127891</v>
      </c>
      <c r="G44" s="118">
        <v>115453</v>
      </c>
    </row>
    <row r="45" spans="1:7" s="119" customFormat="1" ht="24.75" customHeight="1">
      <c r="A45" s="120"/>
      <c r="B45" s="251" t="s">
        <v>51</v>
      </c>
      <c r="C45" s="252"/>
      <c r="D45" s="253"/>
      <c r="E45" s="122"/>
      <c r="F45" s="118">
        <f>F33+F34</f>
        <v>75933712</v>
      </c>
      <c r="G45" s="118">
        <f>G33+G34</f>
        <v>74526435</v>
      </c>
    </row>
    <row r="46" spans="1:7" s="119" customFormat="1" ht="15.75" customHeight="1">
      <c r="A46" s="134"/>
      <c r="B46" s="134"/>
      <c r="C46" s="141"/>
      <c r="D46" s="135"/>
      <c r="E46" s="135"/>
      <c r="F46" s="136"/>
      <c r="G46" s="136"/>
    </row>
    <row r="47" spans="1:7" s="119" customFormat="1" ht="15.75" customHeight="1">
      <c r="A47" s="134"/>
      <c r="B47" s="134"/>
      <c r="C47" s="141"/>
      <c r="D47" s="135"/>
      <c r="E47" s="135"/>
      <c r="F47" s="136"/>
      <c r="G47" s="136"/>
    </row>
    <row r="48" spans="1:7" s="119" customFormat="1" ht="15.75" customHeight="1">
      <c r="A48" s="134"/>
      <c r="B48" s="134"/>
      <c r="C48" s="141"/>
      <c r="D48" s="135"/>
      <c r="E48" s="135"/>
      <c r="F48" s="136"/>
      <c r="G48" s="136"/>
    </row>
    <row r="49" spans="1:7" s="119" customFormat="1" ht="15.75" customHeight="1">
      <c r="A49" s="134"/>
      <c r="B49" s="134"/>
      <c r="C49" s="141"/>
      <c r="D49" s="135"/>
      <c r="E49" s="135"/>
      <c r="F49" s="136"/>
      <c r="G49" s="136"/>
    </row>
    <row r="50" spans="1:7" s="119" customFormat="1" ht="15.75" customHeight="1">
      <c r="A50" s="134"/>
      <c r="B50" s="134"/>
      <c r="C50" s="141"/>
      <c r="D50" s="135"/>
      <c r="E50" s="135"/>
      <c r="F50" s="136"/>
      <c r="G50" s="136"/>
    </row>
    <row r="51" spans="1:7" s="119" customFormat="1" ht="15.75" customHeight="1">
      <c r="A51" s="134"/>
      <c r="B51" s="134"/>
      <c r="C51" s="141"/>
      <c r="D51" s="135"/>
      <c r="E51" s="135"/>
      <c r="F51" s="136"/>
      <c r="G51" s="136"/>
    </row>
    <row r="52" spans="1:7" s="119" customFormat="1" ht="15.75" customHeight="1">
      <c r="A52" s="134"/>
      <c r="B52" s="134"/>
      <c r="C52" s="141"/>
      <c r="D52" s="135"/>
      <c r="E52" s="135"/>
      <c r="F52" s="136"/>
      <c r="G52" s="136"/>
    </row>
    <row r="53" spans="1:7" s="119" customFormat="1" ht="15.75" customHeight="1">
      <c r="A53" s="134"/>
      <c r="B53" s="134"/>
      <c r="C53" s="141"/>
      <c r="D53" s="135"/>
      <c r="E53" s="135"/>
      <c r="F53" s="136"/>
      <c r="G53" s="136"/>
    </row>
    <row r="54" spans="1:7" s="119" customFormat="1" ht="15.75" customHeight="1">
      <c r="A54" s="134"/>
      <c r="B54" s="134"/>
      <c r="C54" s="141"/>
      <c r="D54" s="135"/>
      <c r="E54" s="135"/>
      <c r="F54" s="136"/>
      <c r="G54" s="136"/>
    </row>
    <row r="55" spans="1:7" s="119" customFormat="1" ht="15.75" customHeight="1">
      <c r="A55" s="134"/>
      <c r="B55" s="134"/>
      <c r="C55" s="134"/>
      <c r="D55" s="134"/>
      <c r="E55" s="135"/>
      <c r="F55" s="136"/>
      <c r="G55" s="136"/>
    </row>
    <row r="56" spans="1:7" ht="12.75">
      <c r="A56" s="142"/>
      <c r="B56" s="142"/>
      <c r="C56" s="143"/>
      <c r="D56" s="144"/>
      <c r="E56" s="144"/>
      <c r="F56" s="145"/>
      <c r="G56" s="145"/>
    </row>
  </sheetData>
  <sheetProtection/>
  <mergeCells count="9">
    <mergeCell ref="B34:D34"/>
    <mergeCell ref="B45:D45"/>
    <mergeCell ref="A6:A7"/>
    <mergeCell ref="B6:D7"/>
    <mergeCell ref="B26:D26"/>
    <mergeCell ref="A4:G4"/>
    <mergeCell ref="B33:D33"/>
    <mergeCell ref="B8:D8"/>
    <mergeCell ref="E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zoomScalePageLayoutView="0" workbookViewId="0" topLeftCell="A25">
      <selection activeCell="H29" sqref="H29"/>
    </sheetView>
  </sheetViews>
  <sheetFormatPr defaultColWidth="9.140625" defaultRowHeight="12.75"/>
  <cols>
    <col min="1" max="1" width="3.7109375" style="107" customWidth="1"/>
    <col min="2" max="2" width="5.28125" style="107" customWidth="1"/>
    <col min="3" max="3" width="2.7109375" style="107" customWidth="1"/>
    <col min="4" max="4" width="51.7109375" style="83" customWidth="1"/>
    <col min="5" max="5" width="14.8515625" style="108" customWidth="1"/>
    <col min="6" max="6" width="14.00390625" style="108" customWidth="1"/>
    <col min="7" max="7" width="1.421875" style="83" customWidth="1"/>
    <col min="8" max="8" width="16.140625" style="83" customWidth="1"/>
    <col min="9" max="9" width="18.00390625" style="149" customWidth="1"/>
    <col min="10" max="10" width="13.57421875" style="83" customWidth="1"/>
    <col min="11" max="16384" width="9.140625" style="83" customWidth="1"/>
  </cols>
  <sheetData>
    <row r="2" spans="1:9" s="106" customFormat="1" ht="18">
      <c r="A2" s="101" t="s">
        <v>285</v>
      </c>
      <c r="B2" s="101"/>
      <c r="C2" s="102"/>
      <c r="D2" s="103"/>
      <c r="E2" s="104"/>
      <c r="F2" s="105" t="s">
        <v>239</v>
      </c>
      <c r="G2" s="104"/>
      <c r="H2" s="104"/>
      <c r="I2" s="147"/>
    </row>
    <row r="3" spans="1:9" s="106" customFormat="1" ht="7.5" customHeight="1">
      <c r="A3" s="101"/>
      <c r="B3" s="101"/>
      <c r="C3" s="102"/>
      <c r="D3" s="103"/>
      <c r="E3" s="105"/>
      <c r="F3" s="146"/>
      <c r="G3" s="104"/>
      <c r="H3" s="104"/>
      <c r="I3" s="147"/>
    </row>
    <row r="4" spans="1:9" s="106" customFormat="1" ht="29.25" customHeight="1">
      <c r="A4" s="262" t="s">
        <v>316</v>
      </c>
      <c r="B4" s="262"/>
      <c r="C4" s="262"/>
      <c r="D4" s="262"/>
      <c r="E4" s="262"/>
      <c r="F4" s="262"/>
      <c r="G4" s="104"/>
      <c r="H4" s="104"/>
      <c r="I4" s="147"/>
    </row>
    <row r="5" spans="1:9" s="106" customFormat="1" ht="18.75" customHeight="1">
      <c r="A5" s="279" t="s">
        <v>142</v>
      </c>
      <c r="B5" s="279"/>
      <c r="C5" s="279"/>
      <c r="D5" s="279"/>
      <c r="E5" s="279"/>
      <c r="F5" s="279"/>
      <c r="G5" s="148"/>
      <c r="H5" s="148"/>
      <c r="I5" s="147"/>
    </row>
    <row r="6" ht="7.5" customHeight="1"/>
    <row r="7" spans="1:9" s="106" customFormat="1" ht="15.75" customHeight="1">
      <c r="A7" s="272" t="s">
        <v>2</v>
      </c>
      <c r="B7" s="266" t="s">
        <v>143</v>
      </c>
      <c r="C7" s="267"/>
      <c r="D7" s="268"/>
      <c r="E7" s="150" t="s">
        <v>144</v>
      </c>
      <c r="F7" s="150" t="s">
        <v>144</v>
      </c>
      <c r="G7" s="119"/>
      <c r="H7" s="119"/>
      <c r="I7" s="147"/>
    </row>
    <row r="8" spans="1:8" s="106" customFormat="1" ht="15.75" customHeight="1">
      <c r="A8" s="273"/>
      <c r="B8" s="269"/>
      <c r="C8" s="270"/>
      <c r="D8" s="271"/>
      <c r="E8" s="151" t="s">
        <v>145</v>
      </c>
      <c r="F8" s="152" t="s">
        <v>206</v>
      </c>
      <c r="G8" s="119"/>
      <c r="H8" s="147" t="s">
        <v>96</v>
      </c>
    </row>
    <row r="9" spans="1:8" s="106" customFormat="1" ht="24.75" customHeight="1">
      <c r="A9" s="153">
        <v>1</v>
      </c>
      <c r="B9" s="274" t="s">
        <v>54</v>
      </c>
      <c r="C9" s="275"/>
      <c r="D9" s="276"/>
      <c r="E9" s="155">
        <v>7581554</v>
      </c>
      <c r="F9" s="155">
        <v>3781342</v>
      </c>
      <c r="H9" s="147">
        <v>701.705</v>
      </c>
    </row>
    <row r="10" spans="1:8" s="106" customFormat="1" ht="24.75" customHeight="1">
      <c r="A10" s="153">
        <v>2</v>
      </c>
      <c r="B10" s="274" t="s">
        <v>55</v>
      </c>
      <c r="C10" s="275"/>
      <c r="D10" s="276"/>
      <c r="E10" s="155">
        <v>0</v>
      </c>
      <c r="F10" s="155">
        <v>0</v>
      </c>
      <c r="H10" s="147" t="s">
        <v>125</v>
      </c>
    </row>
    <row r="11" spans="1:8" s="106" customFormat="1" ht="24.75" customHeight="1">
      <c r="A11" s="109">
        <v>3</v>
      </c>
      <c r="B11" s="274" t="s">
        <v>216</v>
      </c>
      <c r="C11" s="275"/>
      <c r="D11" s="276"/>
      <c r="E11" s="156"/>
      <c r="F11" s="156"/>
      <c r="H11" s="147">
        <v>71</v>
      </c>
    </row>
    <row r="12" spans="1:8" s="106" customFormat="1" ht="24.75" customHeight="1">
      <c r="A12" s="109">
        <v>4</v>
      </c>
      <c r="B12" s="274" t="s">
        <v>126</v>
      </c>
      <c r="C12" s="275"/>
      <c r="D12" s="276"/>
      <c r="E12" s="156">
        <v>5514683</v>
      </c>
      <c r="F12" s="156">
        <v>1652806</v>
      </c>
      <c r="H12" s="147" t="s">
        <v>133</v>
      </c>
    </row>
    <row r="13" spans="1:8" s="106" customFormat="1" ht="24.75" customHeight="1">
      <c r="A13" s="109">
        <v>5</v>
      </c>
      <c r="B13" s="274" t="s">
        <v>127</v>
      </c>
      <c r="C13" s="275"/>
      <c r="D13" s="276"/>
      <c r="E13" s="156">
        <f>E14+E15</f>
        <v>1732995</v>
      </c>
      <c r="F13" s="156">
        <f>F14+F15</f>
        <v>1445201</v>
      </c>
      <c r="H13" s="147">
        <v>641.648</v>
      </c>
    </row>
    <row r="14" spans="1:9" s="106" customFormat="1" ht="24.75" customHeight="1">
      <c r="A14" s="109"/>
      <c r="B14" s="154"/>
      <c r="C14" s="277" t="s">
        <v>128</v>
      </c>
      <c r="D14" s="278"/>
      <c r="E14" s="242">
        <v>1485000</v>
      </c>
      <c r="F14" s="242">
        <v>1238390</v>
      </c>
      <c r="G14" s="127"/>
      <c r="H14" s="147">
        <v>641</v>
      </c>
      <c r="I14" s="11" t="s">
        <v>317</v>
      </c>
    </row>
    <row r="15" spans="1:8" s="106" customFormat="1" ht="24.75" customHeight="1">
      <c r="A15" s="109"/>
      <c r="B15" s="154"/>
      <c r="C15" s="277" t="s">
        <v>129</v>
      </c>
      <c r="D15" s="278"/>
      <c r="E15" s="157">
        <v>247995</v>
      </c>
      <c r="F15" s="157">
        <v>206811</v>
      </c>
      <c r="G15" s="127"/>
      <c r="H15" s="147">
        <v>644</v>
      </c>
    </row>
    <row r="16" spans="1:8" s="106" customFormat="1" ht="24.75" customHeight="1">
      <c r="A16" s="153">
        <v>6</v>
      </c>
      <c r="B16" s="274" t="s">
        <v>130</v>
      </c>
      <c r="C16" s="275"/>
      <c r="D16" s="276"/>
      <c r="E16" s="155">
        <v>0</v>
      </c>
      <c r="F16" s="155">
        <v>0</v>
      </c>
      <c r="H16" s="147" t="s">
        <v>134</v>
      </c>
    </row>
    <row r="17" spans="1:9" s="106" customFormat="1" ht="24.75" customHeight="1">
      <c r="A17" s="153">
        <v>7</v>
      </c>
      <c r="B17" s="274" t="s">
        <v>131</v>
      </c>
      <c r="C17" s="275"/>
      <c r="D17" s="276"/>
      <c r="E17" s="155">
        <v>143722</v>
      </c>
      <c r="F17" s="155">
        <v>349006</v>
      </c>
      <c r="H17" s="147">
        <v>61.63</v>
      </c>
      <c r="I17" s="11"/>
    </row>
    <row r="18" spans="1:8" s="106" customFormat="1" ht="39.75" customHeight="1">
      <c r="A18" s="153">
        <v>8</v>
      </c>
      <c r="B18" s="251" t="s">
        <v>132</v>
      </c>
      <c r="C18" s="252"/>
      <c r="D18" s="253"/>
      <c r="E18" s="158">
        <f>E12+E13+E16+E17</f>
        <v>7391400</v>
      </c>
      <c r="F18" s="158">
        <f>F12+F13+F16+F17-330960</f>
        <v>3116053</v>
      </c>
      <c r="G18" s="119"/>
      <c r="H18" s="147"/>
    </row>
    <row r="19" spans="1:8" s="106" customFormat="1" ht="39.75" customHeight="1">
      <c r="A19" s="153">
        <v>9</v>
      </c>
      <c r="B19" s="263" t="s">
        <v>135</v>
      </c>
      <c r="C19" s="264"/>
      <c r="D19" s="265"/>
      <c r="E19" s="158">
        <f>(E9+E10+E11)-E18</f>
        <v>190154</v>
      </c>
      <c r="F19" s="158">
        <f>(F9+F10+F11)-F18</f>
        <v>665289</v>
      </c>
      <c r="G19" s="119"/>
      <c r="H19" s="147"/>
    </row>
    <row r="20" spans="1:8" s="106" customFormat="1" ht="24.75" customHeight="1">
      <c r="A20" s="153">
        <v>10</v>
      </c>
      <c r="B20" s="274" t="s">
        <v>56</v>
      </c>
      <c r="C20" s="275"/>
      <c r="D20" s="276"/>
      <c r="E20" s="155"/>
      <c r="F20" s="155"/>
      <c r="H20" s="147">
        <v>761.661</v>
      </c>
    </row>
    <row r="21" spans="1:8" s="106" customFormat="1" ht="24.75" customHeight="1">
      <c r="A21" s="153">
        <v>11</v>
      </c>
      <c r="B21" s="274" t="s">
        <v>136</v>
      </c>
      <c r="C21" s="275"/>
      <c r="D21" s="276"/>
      <c r="E21" s="155"/>
      <c r="F21" s="155"/>
      <c r="H21" s="147">
        <v>762.662</v>
      </c>
    </row>
    <row r="22" spans="1:8" s="106" customFormat="1" ht="24.75" customHeight="1">
      <c r="A22" s="153">
        <v>12</v>
      </c>
      <c r="B22" s="274" t="s">
        <v>57</v>
      </c>
      <c r="C22" s="275"/>
      <c r="D22" s="276"/>
      <c r="E22" s="155">
        <f>E23+E24+E25+E26</f>
        <v>-1386</v>
      </c>
      <c r="F22" s="155">
        <f>F23+F24+F25+F26</f>
        <v>0</v>
      </c>
      <c r="H22" s="147"/>
    </row>
    <row r="23" spans="1:8" s="106" customFormat="1" ht="24.75" customHeight="1">
      <c r="A23" s="153"/>
      <c r="B23" s="159">
        <v>121</v>
      </c>
      <c r="C23" s="277" t="s">
        <v>58</v>
      </c>
      <c r="D23" s="278"/>
      <c r="E23" s="160"/>
      <c r="F23" s="160"/>
      <c r="G23" s="127"/>
      <c r="H23" s="147" t="s">
        <v>138</v>
      </c>
    </row>
    <row r="24" spans="1:8" s="106" customFormat="1" ht="24.75" customHeight="1">
      <c r="A24" s="153"/>
      <c r="B24" s="154">
        <v>122</v>
      </c>
      <c r="C24" s="277" t="s">
        <v>137</v>
      </c>
      <c r="D24" s="278"/>
      <c r="E24" s="160">
        <v>3614</v>
      </c>
      <c r="F24" s="160">
        <f>'Centro 08'!K50-'Centro 08'!P45</f>
        <v>0</v>
      </c>
      <c r="G24" s="127"/>
      <c r="H24" s="147">
        <v>767.667</v>
      </c>
    </row>
    <row r="25" spans="1:8" s="106" customFormat="1" ht="24.75" customHeight="1">
      <c r="A25" s="153"/>
      <c r="B25" s="154">
        <v>123</v>
      </c>
      <c r="C25" s="277" t="s">
        <v>59</v>
      </c>
      <c r="D25" s="278"/>
      <c r="E25" s="160">
        <f>'Centro 08'!J52-'Centro 08'!O46</f>
        <v>0</v>
      </c>
      <c r="F25" s="160">
        <f>'Centro 08'!K52-'Centro 08'!P46</f>
        <v>0</v>
      </c>
      <c r="G25" s="127"/>
      <c r="H25" s="147">
        <v>769.669</v>
      </c>
    </row>
    <row r="26" spans="1:9" s="106" customFormat="1" ht="24.75" customHeight="1">
      <c r="A26" s="153"/>
      <c r="B26" s="154">
        <v>124</v>
      </c>
      <c r="C26" s="277" t="s">
        <v>60</v>
      </c>
      <c r="D26" s="278"/>
      <c r="E26" s="160">
        <v>-5000</v>
      </c>
      <c r="F26" s="160">
        <f>'Centro 08'!P44</f>
        <v>0</v>
      </c>
      <c r="G26" s="127"/>
      <c r="H26" s="147">
        <v>768.668</v>
      </c>
      <c r="I26" s="161" t="s">
        <v>201</v>
      </c>
    </row>
    <row r="27" spans="1:8" s="106" customFormat="1" ht="39.75" customHeight="1">
      <c r="A27" s="153">
        <v>13</v>
      </c>
      <c r="B27" s="263" t="s">
        <v>61</v>
      </c>
      <c r="C27" s="264"/>
      <c r="D27" s="265"/>
      <c r="E27" s="158">
        <f>E20+E21+E22</f>
        <v>-1386</v>
      </c>
      <c r="F27" s="158">
        <f>F20+F21+F22</f>
        <v>0</v>
      </c>
      <c r="G27" s="119"/>
      <c r="H27" s="147"/>
    </row>
    <row r="28" spans="1:8" s="106" customFormat="1" ht="39.75" customHeight="1">
      <c r="A28" s="153">
        <v>14</v>
      </c>
      <c r="B28" s="263" t="s">
        <v>140</v>
      </c>
      <c r="C28" s="264"/>
      <c r="D28" s="265"/>
      <c r="E28" s="158">
        <f>E19+E27</f>
        <v>188768</v>
      </c>
      <c r="F28" s="158">
        <f>F19+F27</f>
        <v>665289</v>
      </c>
      <c r="G28" s="119"/>
      <c r="H28" s="147"/>
    </row>
    <row r="29" spans="1:8" s="106" customFormat="1" ht="24.75" customHeight="1">
      <c r="A29" s="153">
        <v>15</v>
      </c>
      <c r="B29" s="274" t="s">
        <v>62</v>
      </c>
      <c r="C29" s="275"/>
      <c r="D29" s="276"/>
      <c r="E29" s="155">
        <v>60877</v>
      </c>
      <c r="F29" s="155">
        <v>66530</v>
      </c>
      <c r="H29" s="147">
        <v>69</v>
      </c>
    </row>
    <row r="30" spans="1:8" s="106" customFormat="1" ht="39.75" customHeight="1">
      <c r="A30" s="153">
        <v>16</v>
      </c>
      <c r="B30" s="263" t="s">
        <v>141</v>
      </c>
      <c r="C30" s="264"/>
      <c r="D30" s="265"/>
      <c r="E30" s="158">
        <f>E28-E29</f>
        <v>127891</v>
      </c>
      <c r="F30" s="158">
        <f>F28-F29</f>
        <v>598759</v>
      </c>
      <c r="G30" s="119"/>
      <c r="H30" s="147"/>
    </row>
    <row r="31" spans="1:8" s="106" customFormat="1" ht="24.75" customHeight="1">
      <c r="A31" s="153">
        <v>17</v>
      </c>
      <c r="B31" s="274" t="s">
        <v>139</v>
      </c>
      <c r="C31" s="275"/>
      <c r="D31" s="276"/>
      <c r="E31" s="155"/>
      <c r="F31" s="155"/>
      <c r="H31" s="147"/>
    </row>
    <row r="32" spans="1:6" s="106" customFormat="1" ht="15.75" customHeight="1">
      <c r="A32" s="162"/>
      <c r="B32" s="162"/>
      <c r="C32" s="162"/>
      <c r="D32" s="163"/>
      <c r="E32" s="164"/>
      <c r="F32" s="164"/>
    </row>
    <row r="33" spans="1:9" s="106" customFormat="1" ht="15.75" customHeight="1">
      <c r="A33" s="162"/>
      <c r="B33" s="162"/>
      <c r="C33" s="162"/>
      <c r="D33" s="163"/>
      <c r="E33" s="164">
        <f>'Centro 08'!M7</f>
        <v>0</v>
      </c>
      <c r="F33" s="164"/>
      <c r="I33" s="200"/>
    </row>
    <row r="34" spans="1:9" s="106" customFormat="1" ht="15.75" customHeight="1">
      <c r="A34" s="162"/>
      <c r="B34" s="162"/>
      <c r="C34" s="162"/>
      <c r="D34" s="163"/>
      <c r="E34" s="164"/>
      <c r="F34" s="164"/>
      <c r="I34" s="147"/>
    </row>
    <row r="35" spans="1:9" s="106" customFormat="1" ht="15.75" customHeight="1">
      <c r="A35" s="162"/>
      <c r="D35" s="163" t="s">
        <v>140</v>
      </c>
      <c r="E35" s="164">
        <f>E28</f>
        <v>188768</v>
      </c>
      <c r="F35" s="163"/>
      <c r="I35" s="147"/>
    </row>
    <row r="36" spans="1:9" s="106" customFormat="1" ht="15.75" customHeight="1">
      <c r="A36" s="162"/>
      <c r="B36" s="162"/>
      <c r="D36" s="165" t="s">
        <v>202</v>
      </c>
      <c r="E36" s="164">
        <f>E26</f>
        <v>-5000</v>
      </c>
      <c r="F36" s="164"/>
      <c r="I36" s="147"/>
    </row>
    <row r="37" spans="1:9" s="106" customFormat="1" ht="15.75" customHeight="1">
      <c r="A37" s="162"/>
      <c r="B37" s="162"/>
      <c r="C37" s="162"/>
      <c r="D37" s="163" t="s">
        <v>203</v>
      </c>
      <c r="E37" s="164">
        <f>E35+E36</f>
        <v>183768</v>
      </c>
      <c r="F37" s="164"/>
      <c r="I37" s="147"/>
    </row>
    <row r="38" spans="1:9" s="106" customFormat="1" ht="15.75" customHeight="1">
      <c r="A38" s="162"/>
      <c r="B38" s="162"/>
      <c r="C38" s="162"/>
      <c r="D38" s="163" t="s">
        <v>204</v>
      </c>
      <c r="E38" s="164">
        <f>E37*10%</f>
        <v>18376.8</v>
      </c>
      <c r="F38" s="164"/>
      <c r="I38" s="147"/>
    </row>
    <row r="39" spans="1:9" s="106" customFormat="1" ht="15.75" customHeight="1">
      <c r="A39" s="162"/>
      <c r="B39" s="162"/>
      <c r="C39" s="162"/>
      <c r="D39" s="163" t="s">
        <v>141</v>
      </c>
      <c r="E39" s="164">
        <f>E35-E38</f>
        <v>170391.2</v>
      </c>
      <c r="F39" s="164"/>
      <c r="I39" s="147"/>
    </row>
    <row r="40" spans="1:9" s="106" customFormat="1" ht="15.75" customHeight="1">
      <c r="A40" s="162"/>
      <c r="B40" s="162"/>
      <c r="C40" s="162"/>
      <c r="D40" s="163"/>
      <c r="E40" s="164"/>
      <c r="F40" s="164"/>
      <c r="I40" s="147"/>
    </row>
    <row r="41" spans="1:9" s="106" customFormat="1" ht="15.75" customHeight="1">
      <c r="A41" s="162"/>
      <c r="B41" s="162"/>
      <c r="C41" s="162"/>
      <c r="D41" s="162"/>
      <c r="E41" s="164"/>
      <c r="F41" s="164"/>
      <c r="I41" s="147"/>
    </row>
    <row r="42" spans="1:6" ht="12.75">
      <c r="A42" s="166"/>
      <c r="B42" s="166"/>
      <c r="C42" s="166"/>
      <c r="D42" s="81"/>
      <c r="E42" s="167"/>
      <c r="F42" s="167"/>
    </row>
  </sheetData>
  <sheetProtection/>
  <mergeCells count="27">
    <mergeCell ref="A5:F5"/>
    <mergeCell ref="C26:D26"/>
    <mergeCell ref="B28:D28"/>
    <mergeCell ref="B29:D29"/>
    <mergeCell ref="B22:D22"/>
    <mergeCell ref="C23:D23"/>
    <mergeCell ref="C24:D24"/>
    <mergeCell ref="C25:D25"/>
    <mergeCell ref="B17:D17"/>
    <mergeCell ref="B20:D20"/>
    <mergeCell ref="B21:D21"/>
    <mergeCell ref="B31:D31"/>
    <mergeCell ref="B30:D30"/>
    <mergeCell ref="B13:D13"/>
    <mergeCell ref="C14:D14"/>
    <mergeCell ref="C15:D15"/>
    <mergeCell ref="B16:D16"/>
    <mergeCell ref="A4:F4"/>
    <mergeCell ref="B27:D27"/>
    <mergeCell ref="B7:D8"/>
    <mergeCell ref="A7:A8"/>
    <mergeCell ref="B18:D18"/>
    <mergeCell ref="B19:D19"/>
    <mergeCell ref="B9:D9"/>
    <mergeCell ref="B10:D10"/>
    <mergeCell ref="B11:D11"/>
    <mergeCell ref="B12:D12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8.00390625" style="0" bestFit="1" customWidth="1"/>
    <col min="2" max="2" width="14.140625" style="0" customWidth="1"/>
    <col min="3" max="3" width="14.00390625" style="0" customWidth="1"/>
  </cols>
  <sheetData>
    <row r="1" ht="12.75">
      <c r="A1" t="s">
        <v>285</v>
      </c>
    </row>
    <row r="2" ht="13.5" thickBot="1"/>
    <row r="3" spans="1:3" ht="29.25" customHeight="1" thickBot="1">
      <c r="A3" s="237" t="s">
        <v>259</v>
      </c>
      <c r="B3" s="238" t="s">
        <v>260</v>
      </c>
      <c r="C3" s="239" t="s">
        <v>261</v>
      </c>
    </row>
    <row r="4" spans="1:3" ht="16.5" customHeight="1">
      <c r="A4" s="236" t="s">
        <v>262</v>
      </c>
      <c r="B4" s="232">
        <f>B5+B6+B9+B10</f>
        <v>384425</v>
      </c>
      <c r="C4" s="232">
        <f>C5+C6+C9+C10</f>
        <v>437295</v>
      </c>
    </row>
    <row r="5" spans="1:3" ht="16.5" customHeight="1">
      <c r="A5" s="233" t="s">
        <v>263</v>
      </c>
      <c r="B5" s="232">
        <v>5151213</v>
      </c>
      <c r="C5" s="232">
        <v>6289081</v>
      </c>
    </row>
    <row r="6" spans="1:3" ht="16.5" customHeight="1">
      <c r="A6" s="233" t="s">
        <v>264</v>
      </c>
      <c r="B6" s="232">
        <v>-4383898</v>
      </c>
      <c r="C6" s="232">
        <v>-5227652</v>
      </c>
    </row>
    <row r="7" spans="1:3" ht="16.5" customHeight="1">
      <c r="A7" s="233" t="s">
        <v>265</v>
      </c>
      <c r="B7" s="231"/>
      <c r="C7" s="231"/>
    </row>
    <row r="8" spans="1:3" ht="16.5" customHeight="1">
      <c r="A8" s="233" t="s">
        <v>266</v>
      </c>
      <c r="B8" s="231"/>
      <c r="C8" s="231"/>
    </row>
    <row r="9" spans="1:3" ht="16.5" customHeight="1">
      <c r="A9" s="233" t="s">
        <v>267</v>
      </c>
      <c r="B9" s="232">
        <v>-204000</v>
      </c>
      <c r="C9" s="232">
        <v>-146000</v>
      </c>
    </row>
    <row r="10" spans="1:3" ht="16.5" customHeight="1">
      <c r="A10" s="233" t="s">
        <v>294</v>
      </c>
      <c r="B10" s="232">
        <v>-178890</v>
      </c>
      <c r="C10" s="232">
        <v>-478134</v>
      </c>
    </row>
    <row r="11" spans="1:3" ht="16.5" customHeight="1">
      <c r="A11" s="233"/>
      <c r="B11" s="231"/>
      <c r="C11" s="231"/>
    </row>
    <row r="12" spans="1:3" ht="16.5" customHeight="1">
      <c r="A12" s="233" t="s">
        <v>82</v>
      </c>
      <c r="B12" s="232">
        <f>B14+B18</f>
        <v>-700000</v>
      </c>
      <c r="C12" s="232">
        <f>C14+C18</f>
        <v>-1041062</v>
      </c>
    </row>
    <row r="13" spans="1:3" ht="16.5" customHeight="1">
      <c r="A13" s="233" t="s">
        <v>268</v>
      </c>
      <c r="B13" s="231"/>
      <c r="C13" s="231"/>
    </row>
    <row r="14" spans="1:3" ht="16.5" customHeight="1">
      <c r="A14" s="233" t="s">
        <v>269</v>
      </c>
      <c r="B14" s="232"/>
      <c r="C14" s="232">
        <v>-1741062</v>
      </c>
    </row>
    <row r="15" spans="1:3" ht="16.5" customHeight="1">
      <c r="A15" s="233" t="s">
        <v>84</v>
      </c>
      <c r="B15" s="231"/>
      <c r="C15" s="231"/>
    </row>
    <row r="16" spans="1:3" ht="16.5" customHeight="1">
      <c r="A16" s="233" t="s">
        <v>270</v>
      </c>
      <c r="B16" s="231"/>
      <c r="C16" s="231"/>
    </row>
    <row r="17" spans="1:3" ht="16.5" customHeight="1">
      <c r="A17" s="233" t="s">
        <v>86</v>
      </c>
      <c r="B17" s="231"/>
      <c r="C17" s="231"/>
    </row>
    <row r="18" spans="1:3" ht="16.5" customHeight="1">
      <c r="A18" s="233" t="s">
        <v>271</v>
      </c>
      <c r="B18" s="231">
        <v>-700000</v>
      </c>
      <c r="C18" s="231">
        <v>700000</v>
      </c>
    </row>
    <row r="19" spans="1:3" ht="16.5" customHeight="1">
      <c r="A19" s="233"/>
      <c r="B19" s="231"/>
      <c r="C19" s="231"/>
    </row>
    <row r="20" spans="1:3" ht="16.5" customHeight="1">
      <c r="A20" s="233" t="s">
        <v>88</v>
      </c>
      <c r="B20" s="232"/>
      <c r="C20" s="232"/>
    </row>
    <row r="21" spans="1:3" ht="16.5" customHeight="1">
      <c r="A21" s="233" t="s">
        <v>272</v>
      </c>
      <c r="B21" s="231"/>
      <c r="C21" s="231"/>
    </row>
    <row r="22" spans="1:3" ht="16.5" customHeight="1">
      <c r="A22" s="233" t="s">
        <v>89</v>
      </c>
      <c r="B22" s="231"/>
      <c r="C22" s="231"/>
    </row>
    <row r="23" spans="1:3" ht="16.5" customHeight="1">
      <c r="A23" s="233" t="s">
        <v>273</v>
      </c>
      <c r="B23" s="231"/>
      <c r="C23" s="231"/>
    </row>
    <row r="24" spans="1:3" ht="16.5" customHeight="1">
      <c r="A24" s="233" t="s">
        <v>91</v>
      </c>
      <c r="B24" s="232"/>
      <c r="C24" s="232"/>
    </row>
    <row r="25" spans="1:3" ht="16.5" customHeight="1">
      <c r="A25" s="233" t="s">
        <v>274</v>
      </c>
      <c r="B25" s="231"/>
      <c r="C25" s="231"/>
    </row>
    <row r="26" spans="1:3" ht="16.5" customHeight="1">
      <c r="A26" s="233"/>
      <c r="B26" s="231"/>
      <c r="C26" s="231"/>
    </row>
    <row r="27" spans="1:3" ht="16.5" customHeight="1">
      <c r="A27" s="233" t="s">
        <v>275</v>
      </c>
      <c r="B27" s="232">
        <f>B4+B12</f>
        <v>-315575</v>
      </c>
      <c r="C27" s="232">
        <f>C4+C12</f>
        <v>-603767</v>
      </c>
    </row>
    <row r="28" spans="1:3" ht="16.5" customHeight="1">
      <c r="A28" s="233" t="s">
        <v>276</v>
      </c>
      <c r="B28" s="232">
        <f>B43</f>
        <v>500199</v>
      </c>
      <c r="C28" s="232">
        <f>C43</f>
        <v>0</v>
      </c>
    </row>
    <row r="29" spans="1:3" ht="16.5" customHeight="1">
      <c r="A29" s="233" t="s">
        <v>277</v>
      </c>
      <c r="B29" s="232">
        <f>SUM(B27:B28)</f>
        <v>184624</v>
      </c>
      <c r="C29" s="232">
        <f>SUM(C27:C28)</f>
        <v>-603767</v>
      </c>
    </row>
    <row r="30" spans="1:3" ht="16.5" customHeight="1" thickBot="1">
      <c r="A30" s="234"/>
      <c r="B30" s="235"/>
      <c r="C30" s="235"/>
    </row>
    <row r="32" spans="1:2" ht="12.75">
      <c r="A32" t="s">
        <v>298</v>
      </c>
      <c r="B32">
        <v>5151213</v>
      </c>
    </row>
    <row r="34" spans="1:2" ht="12.75">
      <c r="A34" t="s">
        <v>299</v>
      </c>
      <c r="B34">
        <v>3519021</v>
      </c>
    </row>
    <row r="35" spans="1:2" ht="12.75">
      <c r="A35" t="s">
        <v>278</v>
      </c>
      <c r="B35">
        <v>864877</v>
      </c>
    </row>
    <row r="36" spans="1:2" ht="12.75">
      <c r="A36" t="s">
        <v>293</v>
      </c>
      <c r="B36">
        <v>119704</v>
      </c>
    </row>
    <row r="37" spans="1:2" ht="12.75">
      <c r="A37" t="s">
        <v>279</v>
      </c>
      <c r="B37">
        <v>204000</v>
      </c>
    </row>
    <row r="38" spans="1:2" ht="12.75">
      <c r="A38" t="s">
        <v>297</v>
      </c>
      <c r="B38">
        <v>10550</v>
      </c>
    </row>
    <row r="39" spans="1:2" ht="12.75">
      <c r="A39" t="s">
        <v>280</v>
      </c>
      <c r="B39">
        <v>48636</v>
      </c>
    </row>
    <row r="40" spans="1:2" ht="12.75">
      <c r="A40" t="s">
        <v>296</v>
      </c>
      <c r="B40">
        <v>700000</v>
      </c>
    </row>
    <row r="41" spans="1:2" ht="12.75">
      <c r="A41" t="s">
        <v>153</v>
      </c>
      <c r="B41">
        <f>SUM(B34:B40)</f>
        <v>5466788</v>
      </c>
    </row>
    <row r="43" spans="1:2" ht="12.75">
      <c r="A43" t="s">
        <v>281</v>
      </c>
      <c r="B43">
        <v>500199</v>
      </c>
    </row>
    <row r="44" spans="1:2" ht="12.75">
      <c r="A44" t="s">
        <v>282</v>
      </c>
      <c r="B44">
        <f>B32</f>
        <v>5151213</v>
      </c>
    </row>
    <row r="45" spans="1:2" ht="12.75">
      <c r="A45" t="s">
        <v>283</v>
      </c>
      <c r="B45">
        <f>B41</f>
        <v>5466788</v>
      </c>
    </row>
    <row r="46" spans="1:2" ht="12.75">
      <c r="A46" t="s">
        <v>284</v>
      </c>
      <c r="B46">
        <f>B43+B44-B45</f>
        <v>184624</v>
      </c>
    </row>
  </sheetData>
  <sheetProtection/>
  <printOptions/>
  <pageMargins left="0.75" right="0.75" top="0.17" bottom="0.3" header="0.18" footer="0.3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1">
      <selection activeCell="F16" sqref="F16:F17"/>
    </sheetView>
  </sheetViews>
  <sheetFormatPr defaultColWidth="9.140625" defaultRowHeight="12.75"/>
  <cols>
    <col min="1" max="1" width="13.28125" style="62" customWidth="1"/>
    <col min="2" max="3" width="3.7109375" style="99" customWidth="1"/>
    <col min="4" max="4" width="3.57421875" style="99" customWidth="1"/>
    <col min="5" max="5" width="44.421875" style="62" customWidth="1"/>
    <col min="6" max="7" width="15.421875" style="100" customWidth="1"/>
    <col min="8" max="8" width="1.421875" style="62" customWidth="1"/>
    <col min="9" max="16384" width="9.140625" style="62" customWidth="1"/>
  </cols>
  <sheetData>
    <row r="2" spans="2:7" s="172" customFormat="1" ht="18">
      <c r="B2" s="101" t="s">
        <v>257</v>
      </c>
      <c r="C2" s="101"/>
      <c r="D2" s="102"/>
      <c r="E2" s="103"/>
      <c r="F2" s="104"/>
      <c r="G2" s="105" t="s">
        <v>239</v>
      </c>
    </row>
    <row r="3" spans="2:7" s="172" customFormat="1" ht="7.5" customHeight="1">
      <c r="B3" s="101"/>
      <c r="C3" s="101"/>
      <c r="D3" s="102"/>
      <c r="E3" s="103"/>
      <c r="F3" s="174"/>
      <c r="G3" s="175"/>
    </row>
    <row r="4" spans="2:7" s="172" customFormat="1" ht="8.25" customHeight="1">
      <c r="B4" s="101"/>
      <c r="C4" s="101"/>
      <c r="D4" s="102"/>
      <c r="E4" s="103"/>
      <c r="F4" s="176"/>
      <c r="G4" s="173"/>
    </row>
    <row r="5" spans="2:7" s="172" customFormat="1" ht="18" customHeight="1">
      <c r="B5" s="262" t="s">
        <v>301</v>
      </c>
      <c r="C5" s="262"/>
      <c r="D5" s="262"/>
      <c r="E5" s="262"/>
      <c r="F5" s="262"/>
      <c r="G5" s="262"/>
    </row>
    <row r="6" ht="6.75" customHeight="1"/>
    <row r="7" spans="2:7" s="172" customFormat="1" ht="15.75" customHeight="1">
      <c r="B7" s="282" t="s">
        <v>2</v>
      </c>
      <c r="C7" s="266" t="s">
        <v>220</v>
      </c>
      <c r="D7" s="267"/>
      <c r="E7" s="268"/>
      <c r="F7" s="177" t="s">
        <v>144</v>
      </c>
      <c r="G7" s="177" t="s">
        <v>144</v>
      </c>
    </row>
    <row r="8" spans="2:7" s="172" customFormat="1" ht="15.75" customHeight="1">
      <c r="B8" s="283"/>
      <c r="C8" s="269"/>
      <c r="D8" s="270"/>
      <c r="E8" s="271"/>
      <c r="F8" s="179" t="s">
        <v>145</v>
      </c>
      <c r="G8" s="180" t="s">
        <v>206</v>
      </c>
    </row>
    <row r="9" spans="2:7" s="172" customFormat="1" ht="24.75" customHeight="1">
      <c r="B9" s="181"/>
      <c r="C9" s="168" t="s">
        <v>221</v>
      </c>
      <c r="D9" s="169"/>
      <c r="E9" s="133"/>
      <c r="F9" s="182"/>
      <c r="G9" s="182">
        <f>G10+G11+G16+G18+G19+G21+G22+G23+G24</f>
        <v>665289</v>
      </c>
    </row>
    <row r="10" spans="2:7" s="172" customFormat="1" ht="19.5" customHeight="1">
      <c r="B10" s="181"/>
      <c r="C10" s="168"/>
      <c r="D10" s="183" t="s">
        <v>205</v>
      </c>
      <c r="E10" s="183"/>
      <c r="F10" s="182">
        <f>Rezultati!E30</f>
        <v>127891</v>
      </c>
      <c r="G10" s="182">
        <f>Rezultati!F19</f>
        <v>665289</v>
      </c>
    </row>
    <row r="11" spans="2:7" s="172" customFormat="1" ht="19.5" customHeight="1">
      <c r="B11" s="181"/>
      <c r="C11" s="170"/>
      <c r="D11" s="184" t="s">
        <v>222</v>
      </c>
      <c r="F11" s="182"/>
      <c r="G11" s="182">
        <f>G12+G13+G14</f>
        <v>0</v>
      </c>
    </row>
    <row r="12" spans="2:7" s="172" customFormat="1" ht="19.5" customHeight="1">
      <c r="B12" s="181"/>
      <c r="C12" s="168"/>
      <c r="D12" s="169"/>
      <c r="E12" s="185" t="s">
        <v>223</v>
      </c>
      <c r="F12" s="182"/>
      <c r="G12" s="182"/>
    </row>
    <row r="13" spans="2:7" s="172" customFormat="1" ht="19.5" customHeight="1">
      <c r="B13" s="181"/>
      <c r="C13" s="168"/>
      <c r="D13" s="169"/>
      <c r="E13" s="185" t="s">
        <v>224</v>
      </c>
      <c r="F13" s="182"/>
      <c r="G13" s="182">
        <f>Rezultati!F25</f>
        <v>0</v>
      </c>
    </row>
    <row r="14" spans="2:7" s="172" customFormat="1" ht="19.5" customHeight="1">
      <c r="B14" s="181"/>
      <c r="C14" s="168"/>
      <c r="D14" s="169"/>
      <c r="E14" s="185" t="s">
        <v>225</v>
      </c>
      <c r="F14" s="182"/>
      <c r="G14" s="182"/>
    </row>
    <row r="15" spans="2:7" s="172" customFormat="1" ht="19.5" customHeight="1">
      <c r="B15" s="181"/>
      <c r="C15" s="168"/>
      <c r="D15" s="169"/>
      <c r="E15" s="185" t="s">
        <v>226</v>
      </c>
      <c r="F15" s="182"/>
      <c r="G15" s="182"/>
    </row>
    <row r="16" spans="2:7" s="187" customFormat="1" ht="19.5" customHeight="1">
      <c r="B16" s="286"/>
      <c r="C16" s="266"/>
      <c r="D16" s="186" t="s">
        <v>227</v>
      </c>
      <c r="F16" s="284"/>
      <c r="G16" s="280"/>
    </row>
    <row r="17" spans="2:7" s="187" customFormat="1" ht="19.5" customHeight="1">
      <c r="B17" s="287"/>
      <c r="C17" s="269"/>
      <c r="D17" s="188" t="s">
        <v>228</v>
      </c>
      <c r="F17" s="285"/>
      <c r="G17" s="281"/>
    </row>
    <row r="18" spans="2:7" s="172" customFormat="1" ht="19.5" customHeight="1">
      <c r="B18" s="178"/>
      <c r="C18" s="168"/>
      <c r="D18" s="183" t="s">
        <v>229</v>
      </c>
      <c r="E18" s="183"/>
      <c r="F18" s="189"/>
      <c r="G18" s="189"/>
    </row>
    <row r="19" spans="2:7" s="172" customFormat="1" ht="19.5" customHeight="1">
      <c r="B19" s="282"/>
      <c r="C19" s="266"/>
      <c r="D19" s="186" t="s">
        <v>230</v>
      </c>
      <c r="E19" s="186"/>
      <c r="F19" s="284"/>
      <c r="G19" s="280"/>
    </row>
    <row r="20" spans="2:7" s="172" customFormat="1" ht="19.5" customHeight="1">
      <c r="B20" s="283"/>
      <c r="C20" s="269"/>
      <c r="D20" s="184" t="s">
        <v>231</v>
      </c>
      <c r="E20" s="184"/>
      <c r="F20" s="285"/>
      <c r="G20" s="281"/>
    </row>
    <row r="21" spans="2:7" s="172" customFormat="1" ht="19.5" customHeight="1">
      <c r="B21" s="181"/>
      <c r="C21" s="168"/>
      <c r="D21" s="183" t="s">
        <v>232</v>
      </c>
      <c r="E21" s="183"/>
      <c r="F21" s="190"/>
      <c r="G21" s="190"/>
    </row>
    <row r="22" spans="2:7" s="172" customFormat="1" ht="19.5" customHeight="1">
      <c r="B22" s="181"/>
      <c r="C22" s="168"/>
      <c r="D22" s="183" t="s">
        <v>80</v>
      </c>
      <c r="E22" s="183"/>
      <c r="F22" s="182"/>
      <c r="G22" s="182"/>
    </row>
    <row r="23" spans="2:7" s="172" customFormat="1" ht="19.5" customHeight="1">
      <c r="B23" s="181"/>
      <c r="C23" s="168"/>
      <c r="D23" s="183" t="s">
        <v>81</v>
      </c>
      <c r="E23" s="183"/>
      <c r="F23" s="182"/>
      <c r="G23" s="182"/>
    </row>
    <row r="24" spans="2:7" s="172" customFormat="1" ht="19.5" customHeight="1">
      <c r="B24" s="181"/>
      <c r="C24" s="168"/>
      <c r="D24" s="124" t="s">
        <v>233</v>
      </c>
      <c r="E24" s="183"/>
      <c r="F24" s="182"/>
      <c r="G24" s="182"/>
    </row>
    <row r="25" spans="2:7" s="172" customFormat="1" ht="24.75" customHeight="1">
      <c r="B25" s="181"/>
      <c r="C25" s="171" t="s">
        <v>82</v>
      </c>
      <c r="D25" s="169"/>
      <c r="E25" s="183"/>
      <c r="F25" s="182"/>
      <c r="G25" s="182"/>
    </row>
    <row r="26" spans="2:7" s="172" customFormat="1" ht="19.5" customHeight="1">
      <c r="B26" s="181"/>
      <c r="C26" s="168"/>
      <c r="D26" s="183" t="s">
        <v>234</v>
      </c>
      <c r="E26" s="183"/>
      <c r="F26" s="182"/>
      <c r="G26" s="182"/>
    </row>
    <row r="27" spans="2:7" s="172" customFormat="1" ht="19.5" customHeight="1">
      <c r="B27" s="181"/>
      <c r="C27" s="168"/>
      <c r="D27" s="183" t="s">
        <v>83</v>
      </c>
      <c r="E27" s="183"/>
      <c r="F27" s="182"/>
      <c r="G27" s="182"/>
    </row>
    <row r="28" spans="2:7" s="172" customFormat="1" ht="19.5" customHeight="1">
      <c r="B28" s="181"/>
      <c r="C28" s="110"/>
      <c r="D28" s="183" t="s">
        <v>84</v>
      </c>
      <c r="E28" s="183"/>
      <c r="F28" s="182"/>
      <c r="G28" s="182"/>
    </row>
    <row r="29" spans="2:7" s="172" customFormat="1" ht="19.5" customHeight="1">
      <c r="B29" s="181"/>
      <c r="C29" s="191"/>
      <c r="D29" s="183" t="s">
        <v>85</v>
      </c>
      <c r="E29" s="183"/>
      <c r="F29" s="182"/>
      <c r="G29" s="182"/>
    </row>
    <row r="30" spans="2:7" s="172" customFormat="1" ht="19.5" customHeight="1">
      <c r="B30" s="181"/>
      <c r="C30" s="191"/>
      <c r="D30" s="183" t="s">
        <v>86</v>
      </c>
      <c r="E30" s="183"/>
      <c r="F30" s="182"/>
      <c r="G30" s="182"/>
    </row>
    <row r="31" spans="2:7" s="172" customFormat="1" ht="19.5" customHeight="1">
      <c r="B31" s="181"/>
      <c r="C31" s="191"/>
      <c r="D31" s="124" t="s">
        <v>87</v>
      </c>
      <c r="E31" s="183"/>
      <c r="F31" s="182"/>
      <c r="G31" s="182"/>
    </row>
    <row r="32" spans="2:7" s="172" customFormat="1" ht="24.75" customHeight="1">
      <c r="B32" s="181"/>
      <c r="C32" s="168" t="s">
        <v>88</v>
      </c>
      <c r="D32" s="192"/>
      <c r="E32" s="183"/>
      <c r="F32" s="182"/>
      <c r="G32" s="182">
        <f>G33+G34+G35+G36+G37</f>
        <v>0</v>
      </c>
    </row>
    <row r="33" spans="2:7" s="172" customFormat="1" ht="19.5" customHeight="1">
      <c r="B33" s="181"/>
      <c r="C33" s="191"/>
      <c r="D33" s="183" t="s">
        <v>95</v>
      </c>
      <c r="E33" s="183"/>
      <c r="F33" s="182"/>
      <c r="G33" s="182"/>
    </row>
    <row r="34" spans="2:7" s="172" customFormat="1" ht="19.5" customHeight="1">
      <c r="B34" s="181"/>
      <c r="C34" s="191"/>
      <c r="D34" s="183" t="s">
        <v>89</v>
      </c>
      <c r="E34" s="183"/>
      <c r="F34" s="182"/>
      <c r="G34" s="182"/>
    </row>
    <row r="35" spans="2:7" s="172" customFormat="1" ht="19.5" customHeight="1">
      <c r="B35" s="181"/>
      <c r="C35" s="191"/>
      <c r="D35" s="183" t="s">
        <v>90</v>
      </c>
      <c r="E35" s="183"/>
      <c r="F35" s="182"/>
      <c r="G35" s="182"/>
    </row>
    <row r="36" spans="2:7" s="172" customFormat="1" ht="19.5" customHeight="1">
      <c r="B36" s="181"/>
      <c r="C36" s="191"/>
      <c r="D36" s="183" t="s">
        <v>91</v>
      </c>
      <c r="E36" s="183"/>
      <c r="F36" s="182"/>
      <c r="G36" s="182"/>
    </row>
    <row r="37" spans="2:7" s="172" customFormat="1" ht="19.5" customHeight="1">
      <c r="B37" s="181"/>
      <c r="C37" s="191"/>
      <c r="D37" s="124" t="s">
        <v>235</v>
      </c>
      <c r="E37" s="183"/>
      <c r="F37" s="182"/>
      <c r="G37" s="182"/>
    </row>
    <row r="38" spans="2:7" ht="25.5" customHeight="1">
      <c r="B38" s="193"/>
      <c r="C38" s="171" t="s">
        <v>92</v>
      </c>
      <c r="D38" s="193"/>
      <c r="E38" s="194"/>
      <c r="F38" s="195"/>
      <c r="G38" s="195">
        <f>G9+G25+G32</f>
        <v>665289</v>
      </c>
    </row>
    <row r="39" spans="2:10" ht="25.5" customHeight="1">
      <c r="B39" s="193"/>
      <c r="C39" s="171" t="s">
        <v>93</v>
      </c>
      <c r="D39" s="193"/>
      <c r="E39" s="194"/>
      <c r="F39" s="195">
        <f>G40</f>
        <v>665289</v>
      </c>
      <c r="G39" s="223"/>
      <c r="J39" s="100"/>
    </row>
    <row r="40" spans="2:7" ht="25.5" customHeight="1">
      <c r="B40" s="193"/>
      <c r="C40" s="171" t="s">
        <v>94</v>
      </c>
      <c r="D40" s="193"/>
      <c r="E40" s="194"/>
      <c r="F40" s="195"/>
      <c r="G40" s="195">
        <f>SUM(G38:G39)</f>
        <v>665289</v>
      </c>
    </row>
    <row r="42" ht="12.75">
      <c r="G42" s="224"/>
    </row>
    <row r="44" ht="12.75">
      <c r="G44" s="100">
        <f>G40-G42</f>
        <v>665289</v>
      </c>
    </row>
  </sheetData>
  <sheetProtection/>
  <mergeCells count="11"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  <mergeCell ref="B16:B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0">
      <selection activeCell="J19" sqref="J19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2:8" ht="15">
      <c r="B2" s="101" t="s">
        <v>287</v>
      </c>
      <c r="G2" s="104"/>
      <c r="H2" s="105" t="s">
        <v>239</v>
      </c>
    </row>
    <row r="3" ht="6.75" customHeight="1"/>
    <row r="4" spans="1:8" ht="25.5" customHeight="1">
      <c r="A4" s="288" t="s">
        <v>319</v>
      </c>
      <c r="B4" s="289"/>
      <c r="C4" s="289"/>
      <c r="D4" s="289"/>
      <c r="E4" s="289"/>
      <c r="F4" s="289"/>
      <c r="G4" s="289"/>
      <c r="H4" s="289"/>
    </row>
    <row r="5" ht="6.75" customHeight="1"/>
    <row r="6" spans="2:7" ht="12.75" customHeight="1">
      <c r="B6" s="24" t="s">
        <v>69</v>
      </c>
      <c r="G6" s="12"/>
    </row>
    <row r="7" ht="6.75" customHeight="1" thickBot="1"/>
    <row r="8" spans="1:8" s="13" customFormat="1" ht="24.75" customHeight="1" thickTop="1">
      <c r="A8" s="290"/>
      <c r="B8" s="291"/>
      <c r="C8" s="32" t="s">
        <v>41</v>
      </c>
      <c r="D8" s="32" t="s">
        <v>42</v>
      </c>
      <c r="E8" s="33" t="s">
        <v>71</v>
      </c>
      <c r="F8" s="33" t="s">
        <v>70</v>
      </c>
      <c r="G8" s="32" t="s">
        <v>72</v>
      </c>
      <c r="H8" s="34" t="s">
        <v>65</v>
      </c>
    </row>
    <row r="9" spans="1:8" s="18" customFormat="1" ht="30" customHeight="1">
      <c r="A9" s="58" t="s">
        <v>3</v>
      </c>
      <c r="B9" s="59" t="s">
        <v>302</v>
      </c>
      <c r="C9" s="16">
        <v>72546318</v>
      </c>
      <c r="D9" s="16"/>
      <c r="E9" s="16"/>
      <c r="F9" s="16">
        <v>47276</v>
      </c>
      <c r="G9" s="16">
        <v>1205872</v>
      </c>
      <c r="H9" s="17">
        <f aca="true" t="shared" si="0" ref="H9:H15">SUM(C9:G9)</f>
        <v>73799466</v>
      </c>
    </row>
    <row r="10" spans="1:8" s="18" customFormat="1" ht="19.5" customHeight="1">
      <c r="A10" s="14" t="s">
        <v>217</v>
      </c>
      <c r="B10" s="15" t="s">
        <v>66</v>
      </c>
      <c r="C10" s="16"/>
      <c r="D10" s="16"/>
      <c r="E10" s="16"/>
      <c r="F10" s="16"/>
      <c r="G10" s="16"/>
      <c r="H10" s="17">
        <f t="shared" si="0"/>
        <v>0</v>
      </c>
    </row>
    <row r="11" spans="1:8" s="18" customFormat="1" ht="19.5" customHeight="1">
      <c r="A11" s="58" t="s">
        <v>218</v>
      </c>
      <c r="B11" s="59" t="s">
        <v>64</v>
      </c>
      <c r="C11" s="16"/>
      <c r="D11" s="16"/>
      <c r="E11" s="16"/>
      <c r="F11" s="16"/>
      <c r="G11" s="16"/>
      <c r="H11" s="17">
        <f t="shared" si="0"/>
        <v>0</v>
      </c>
    </row>
    <row r="12" spans="1:8" s="18" customFormat="1" ht="19.5" customHeight="1">
      <c r="A12" s="22">
        <v>1</v>
      </c>
      <c r="B12" s="19" t="s">
        <v>68</v>
      </c>
      <c r="C12" s="20"/>
      <c r="D12" s="20"/>
      <c r="E12" s="20"/>
      <c r="F12" s="20"/>
      <c r="G12" s="20">
        <v>115454</v>
      </c>
      <c r="H12" s="17">
        <f t="shared" si="0"/>
        <v>115454</v>
      </c>
    </row>
    <row r="13" spans="1:8" s="18" customFormat="1" ht="19.5" customHeight="1">
      <c r="A13" s="22">
        <v>2</v>
      </c>
      <c r="B13" s="19" t="s">
        <v>67</v>
      </c>
      <c r="C13" s="20"/>
      <c r="D13" s="20"/>
      <c r="E13" s="20"/>
      <c r="F13" s="20"/>
      <c r="G13" s="20">
        <v>-500000</v>
      </c>
      <c r="H13" s="17">
        <f t="shared" si="0"/>
        <v>-500000</v>
      </c>
    </row>
    <row r="14" spans="1:8" s="18" customFormat="1" ht="19.5" customHeight="1">
      <c r="A14" s="22">
        <v>3</v>
      </c>
      <c r="B14" s="19" t="s">
        <v>73</v>
      </c>
      <c r="C14" s="20"/>
      <c r="D14" s="20"/>
      <c r="E14" s="20"/>
      <c r="F14" s="20"/>
      <c r="G14" s="20"/>
      <c r="H14" s="17">
        <f t="shared" si="0"/>
        <v>0</v>
      </c>
    </row>
    <row r="15" spans="1:8" s="18" customFormat="1" ht="19.5" customHeight="1">
      <c r="A15" s="22">
        <v>4</v>
      </c>
      <c r="B15" s="19" t="s">
        <v>74</v>
      </c>
      <c r="C15" s="20"/>
      <c r="D15" s="20"/>
      <c r="E15" s="20"/>
      <c r="F15" s="20"/>
      <c r="G15" s="16"/>
      <c r="H15" s="17">
        <f t="shared" si="0"/>
        <v>0</v>
      </c>
    </row>
    <row r="16" spans="1:8" s="18" customFormat="1" ht="30" customHeight="1">
      <c r="A16" s="58" t="s">
        <v>4</v>
      </c>
      <c r="B16" s="59" t="s">
        <v>313</v>
      </c>
      <c r="C16" s="20">
        <f aca="true" t="shared" si="1" ref="C16:H16">SUM(C9:C15)</f>
        <v>72546318</v>
      </c>
      <c r="D16" s="20">
        <f t="shared" si="1"/>
        <v>0</v>
      </c>
      <c r="E16" s="20">
        <f t="shared" si="1"/>
        <v>0</v>
      </c>
      <c r="F16" s="20">
        <f t="shared" si="1"/>
        <v>47276</v>
      </c>
      <c r="G16" s="243">
        <f>SUM(G9:G15)</f>
        <v>821326</v>
      </c>
      <c r="H16" s="21">
        <f t="shared" si="1"/>
        <v>73414920</v>
      </c>
    </row>
    <row r="17" spans="1:8" s="18" customFormat="1" ht="19.5" customHeight="1">
      <c r="A17" s="14">
        <v>1</v>
      </c>
      <c r="B17" s="19" t="s">
        <v>68</v>
      </c>
      <c r="C17" s="20"/>
      <c r="D17" s="20"/>
      <c r="E17" s="20"/>
      <c r="F17" s="20"/>
      <c r="G17" s="20">
        <v>127891</v>
      </c>
      <c r="H17" s="20">
        <v>127891</v>
      </c>
    </row>
    <row r="18" spans="1:8" s="18" customFormat="1" ht="19.5" customHeight="1">
      <c r="A18" s="14">
        <v>2</v>
      </c>
      <c r="B18" s="19" t="s">
        <v>67</v>
      </c>
      <c r="C18" s="20"/>
      <c r="D18" s="20"/>
      <c r="E18" s="20"/>
      <c r="F18" s="20"/>
      <c r="G18" s="20"/>
      <c r="H18" s="20">
        <v>0</v>
      </c>
    </row>
    <row r="19" spans="1:8" s="18" customFormat="1" ht="19.5" customHeight="1">
      <c r="A19" s="14">
        <v>3</v>
      </c>
      <c r="B19" s="19" t="s">
        <v>75</v>
      </c>
      <c r="C19" s="20"/>
      <c r="D19" s="20"/>
      <c r="E19" s="20"/>
      <c r="F19" s="20"/>
      <c r="G19" s="20"/>
      <c r="H19" s="20">
        <f>C19+D19+E19+F19+G19</f>
        <v>0</v>
      </c>
    </row>
    <row r="20" spans="1:8" s="18" customFormat="1" ht="19.5" customHeight="1">
      <c r="A20" s="14">
        <v>4</v>
      </c>
      <c r="B20" s="19" t="s">
        <v>219</v>
      </c>
      <c r="C20" s="20"/>
      <c r="D20" s="20"/>
      <c r="E20" s="20"/>
      <c r="F20" s="20"/>
      <c r="G20" s="20"/>
      <c r="H20" s="20">
        <f>C20+D20+E20+F20+G20</f>
        <v>0</v>
      </c>
    </row>
    <row r="21" spans="1:8" s="18" customFormat="1" ht="19.5" customHeight="1">
      <c r="A21" s="22">
        <v>5</v>
      </c>
      <c r="B21" s="19" t="s">
        <v>258</v>
      </c>
      <c r="C21" s="20"/>
      <c r="D21" s="20"/>
      <c r="E21" s="20"/>
      <c r="F21" s="20"/>
      <c r="G21" s="20"/>
      <c r="H21" s="20">
        <f>G21+F21+C21</f>
        <v>0</v>
      </c>
    </row>
    <row r="22" spans="1:8" s="18" customFormat="1" ht="30" customHeight="1" thickBot="1">
      <c r="A22" s="60" t="s">
        <v>37</v>
      </c>
      <c r="B22" s="61" t="s">
        <v>320</v>
      </c>
      <c r="C22" s="23">
        <f>SUM(C16:C21)</f>
        <v>72546318</v>
      </c>
      <c r="D22" s="23">
        <f>SUM(D16:D20)</f>
        <v>0</v>
      </c>
      <c r="E22" s="23">
        <f>SUM(E16:E20)</f>
        <v>0</v>
      </c>
      <c r="F22" s="23">
        <v>47276</v>
      </c>
      <c r="G22" s="23">
        <f>SUM(G16:G21)</f>
        <v>949217</v>
      </c>
      <c r="H22" s="23">
        <f>C22+D22+E22+F22+G22</f>
        <v>73542811</v>
      </c>
    </row>
    <row r="23" ht="13.5" customHeight="1" thickTop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.28125" style="72" customWidth="1"/>
    <col min="2" max="2" width="35.28125" style="72" customWidth="1"/>
    <col min="3" max="3" width="17.8515625" style="72" customWidth="1"/>
    <col min="4" max="4" width="9.7109375" style="72" customWidth="1"/>
    <col min="5" max="5" width="9.57421875" style="72" customWidth="1"/>
    <col min="6" max="7" width="10.421875" style="72" bestFit="1" customWidth="1"/>
    <col min="8" max="8" width="9.421875" style="72" customWidth="1"/>
    <col min="9" max="9" width="9.7109375" style="72" customWidth="1"/>
    <col min="10" max="10" width="10.421875" style="72" customWidth="1"/>
    <col min="11" max="16384" width="9.140625" style="72" customWidth="1"/>
  </cols>
  <sheetData>
    <row r="2" ht="15">
      <c r="B2" s="246" t="s">
        <v>314</v>
      </c>
    </row>
    <row r="3" ht="15">
      <c r="C3" s="227" t="s">
        <v>303</v>
      </c>
    </row>
    <row r="4" ht="6.75" customHeight="1"/>
    <row r="5" spans="1:10" ht="13.5" customHeight="1">
      <c r="A5" s="292" t="s">
        <v>2</v>
      </c>
      <c r="B5" s="292" t="s">
        <v>240</v>
      </c>
      <c r="C5" s="202"/>
      <c r="D5" s="202"/>
      <c r="E5" s="202"/>
      <c r="F5" s="202"/>
      <c r="G5" s="202"/>
      <c r="H5" s="203" t="s">
        <v>241</v>
      </c>
      <c r="I5" s="203" t="s">
        <v>241</v>
      </c>
      <c r="J5" s="202" t="s">
        <v>242</v>
      </c>
    </row>
    <row r="6" spans="1:10" ht="13.5" customHeight="1">
      <c r="A6" s="293"/>
      <c r="B6" s="293"/>
      <c r="C6" s="204"/>
      <c r="D6" s="204"/>
      <c r="E6" s="204"/>
      <c r="F6" s="204"/>
      <c r="G6" s="204"/>
      <c r="H6" s="225">
        <v>1.3000925925925926</v>
      </c>
      <c r="I6" s="205" t="s">
        <v>243</v>
      </c>
      <c r="J6" s="204" t="s">
        <v>244</v>
      </c>
    </row>
    <row r="7" spans="1:10" ht="12">
      <c r="A7" s="206">
        <v>1</v>
      </c>
      <c r="B7" s="207" t="s">
        <v>28</v>
      </c>
      <c r="C7" s="207"/>
      <c r="D7" s="208"/>
      <c r="E7" s="208"/>
      <c r="F7" s="208"/>
      <c r="G7" s="208"/>
      <c r="H7" s="209">
        <f>Aktivet!F10</f>
        <v>23269</v>
      </c>
      <c r="I7" s="209">
        <f>Aktivet!G10</f>
        <v>11119</v>
      </c>
      <c r="J7" s="209">
        <f>H7-I7</f>
        <v>12150</v>
      </c>
    </row>
    <row r="8" spans="1:10" ht="12">
      <c r="A8" s="206">
        <v>2</v>
      </c>
      <c r="B8" s="207" t="s">
        <v>29</v>
      </c>
      <c r="C8" s="207"/>
      <c r="D8" s="208"/>
      <c r="E8" s="208"/>
      <c r="F8" s="208"/>
      <c r="G8" s="208"/>
      <c r="H8" s="209">
        <f>Aktivet!F11</f>
        <v>0</v>
      </c>
      <c r="I8" s="209">
        <f>Aktivet!G11</f>
        <v>18397</v>
      </c>
      <c r="J8" s="209">
        <f>H8-I8</f>
        <v>-18397</v>
      </c>
    </row>
    <row r="9" spans="1:10" s="214" customFormat="1" ht="27" customHeight="1">
      <c r="A9" s="210"/>
      <c r="B9" s="211" t="s">
        <v>245</v>
      </c>
      <c r="C9" s="211"/>
      <c r="D9" s="212"/>
      <c r="E9" s="212"/>
      <c r="F9" s="212"/>
      <c r="G9" s="212"/>
      <c r="H9" s="213">
        <f>SUM(H7:H8)</f>
        <v>23269</v>
      </c>
      <c r="I9" s="213">
        <f>SUM(I7:I8)</f>
        <v>29516</v>
      </c>
      <c r="J9" s="213">
        <f>SUM(J7:J8)</f>
        <v>-6247</v>
      </c>
    </row>
    <row r="10" spans="4:10" ht="12">
      <c r="D10" s="215"/>
      <c r="E10" s="215"/>
      <c r="F10" s="215"/>
      <c r="G10" s="215"/>
      <c r="H10" s="215"/>
      <c r="I10" s="215"/>
      <c r="J10" s="215"/>
    </row>
    <row r="11" spans="1:10" s="214" customFormat="1" ht="13.5" customHeight="1">
      <c r="A11" s="216" t="s">
        <v>2</v>
      </c>
      <c r="B11" s="292" t="s">
        <v>240</v>
      </c>
      <c r="C11" s="292" t="s">
        <v>246</v>
      </c>
      <c r="D11" s="217" t="s">
        <v>241</v>
      </c>
      <c r="E11" s="217" t="s">
        <v>241</v>
      </c>
      <c r="F11" s="217" t="s">
        <v>247</v>
      </c>
      <c r="G11" s="217" t="s">
        <v>247</v>
      </c>
      <c r="H11" s="217" t="s">
        <v>248</v>
      </c>
      <c r="I11" s="217" t="s">
        <v>249</v>
      </c>
      <c r="J11" s="217" t="s">
        <v>242</v>
      </c>
    </row>
    <row r="12" spans="1:10" s="214" customFormat="1" ht="13.5" customHeight="1">
      <c r="A12" s="218"/>
      <c r="B12" s="293"/>
      <c r="C12" s="293"/>
      <c r="D12" s="225">
        <v>1.3000925925925926</v>
      </c>
      <c r="E12" s="205" t="s">
        <v>243</v>
      </c>
      <c r="F12" s="219"/>
      <c r="G12" s="219"/>
      <c r="H12" s="220"/>
      <c r="I12" s="220"/>
      <c r="J12" s="220" t="s">
        <v>244</v>
      </c>
    </row>
    <row r="13" spans="1:10" s="214" customFormat="1" ht="13.5" customHeight="1">
      <c r="A13" s="206">
        <v>1</v>
      </c>
      <c r="B13" s="111" t="s">
        <v>209</v>
      </c>
      <c r="C13" s="221" t="s">
        <v>250</v>
      </c>
      <c r="D13" s="228">
        <f>Aktivet!F13</f>
        <v>743539</v>
      </c>
      <c r="E13" s="228">
        <f>Aktivet!G13</f>
        <v>571277</v>
      </c>
      <c r="F13" s="209">
        <f>D13-E13</f>
        <v>172262</v>
      </c>
      <c r="G13" s="209">
        <f>E13-D13</f>
        <v>-172262</v>
      </c>
      <c r="H13" s="220"/>
      <c r="I13" s="220"/>
      <c r="J13" s="209">
        <f>G13</f>
        <v>-172262</v>
      </c>
    </row>
    <row r="14" spans="1:10" s="214" customFormat="1" ht="13.5" customHeight="1">
      <c r="A14" s="206">
        <v>2</v>
      </c>
      <c r="B14" s="111" t="s">
        <v>10</v>
      </c>
      <c r="C14" s="221" t="s">
        <v>250</v>
      </c>
      <c r="D14" s="228">
        <f>Aktivet!F21</f>
        <v>940331</v>
      </c>
      <c r="E14" s="228">
        <f>Aktivet!G21</f>
        <v>969229</v>
      </c>
      <c r="F14" s="209">
        <f>D14-E14</f>
        <v>-28898</v>
      </c>
      <c r="G14" s="209">
        <f>E14-D14</f>
        <v>28898</v>
      </c>
      <c r="H14" s="220"/>
      <c r="I14" s="220"/>
      <c r="J14" s="209">
        <f>G14</f>
        <v>28898</v>
      </c>
    </row>
    <row r="15" spans="1:10" ht="12.75">
      <c r="A15" s="206">
        <v>3</v>
      </c>
      <c r="B15" s="111" t="s">
        <v>18</v>
      </c>
      <c r="C15" s="221" t="s">
        <v>250</v>
      </c>
      <c r="D15" s="229">
        <f>'Centro 08'!K10+'Centro 08'!K11</f>
        <v>0</v>
      </c>
      <c r="E15" s="229">
        <f>'Centro 08'!C10+'Centro 08'!C11</f>
        <v>0</v>
      </c>
      <c r="F15" s="209">
        <f aca="true" t="shared" si="0" ref="F15:F20">D15-E15</f>
        <v>0</v>
      </c>
      <c r="G15" s="209">
        <f aca="true" t="shared" si="1" ref="G15:G20">E15-D15</f>
        <v>0</v>
      </c>
      <c r="H15" s="209"/>
      <c r="I15" s="209"/>
      <c r="J15" s="209">
        <f aca="true" t="shared" si="2" ref="J15:J20">H15-I15</f>
        <v>0</v>
      </c>
    </row>
    <row r="16" spans="1:10" ht="12">
      <c r="A16" s="206">
        <v>4</v>
      </c>
      <c r="B16" s="226" t="s">
        <v>251</v>
      </c>
      <c r="C16" s="221" t="s">
        <v>252</v>
      </c>
      <c r="D16" s="229">
        <f>('Centro 08'!K14+'Centro 08'!K15)*-1</f>
        <v>0</v>
      </c>
      <c r="E16" s="229">
        <f>('Centro 08'!C14+'Centro 08'!C15)*-1</f>
        <v>0</v>
      </c>
      <c r="F16" s="209">
        <f t="shared" si="0"/>
        <v>0</v>
      </c>
      <c r="G16" s="209">
        <f t="shared" si="1"/>
        <v>0</v>
      </c>
      <c r="H16" s="209"/>
      <c r="I16" s="209"/>
      <c r="J16" s="209">
        <f t="shared" si="2"/>
        <v>0</v>
      </c>
    </row>
    <row r="17" spans="1:10" ht="12.75">
      <c r="A17" s="206">
        <v>5</v>
      </c>
      <c r="B17" s="111" t="s">
        <v>19</v>
      </c>
      <c r="C17" s="221" t="s">
        <v>250</v>
      </c>
      <c r="D17" s="229">
        <f>Aktivet!F42</f>
        <v>0</v>
      </c>
      <c r="E17" s="229">
        <f>Aktivet!G42</f>
        <v>0</v>
      </c>
      <c r="F17" s="209">
        <f t="shared" si="0"/>
        <v>0</v>
      </c>
      <c r="G17" s="209">
        <f t="shared" si="1"/>
        <v>0</v>
      </c>
      <c r="H17" s="209"/>
      <c r="I17" s="209"/>
      <c r="J17" s="209">
        <f t="shared" si="2"/>
        <v>0</v>
      </c>
    </row>
    <row r="18" spans="1:10" ht="12.75">
      <c r="A18" s="206">
        <v>6</v>
      </c>
      <c r="B18" s="111" t="s">
        <v>20</v>
      </c>
      <c r="C18" s="221" t="s">
        <v>250</v>
      </c>
      <c r="D18" s="229">
        <f>Aktivet!F43</f>
        <v>0</v>
      </c>
      <c r="E18" s="229">
        <f>Aktivet!G43</f>
        <v>0</v>
      </c>
      <c r="F18" s="209">
        <f t="shared" si="0"/>
        <v>0</v>
      </c>
      <c r="G18" s="209">
        <f t="shared" si="1"/>
        <v>0</v>
      </c>
      <c r="H18" s="209"/>
      <c r="I18" s="209"/>
      <c r="J18" s="209">
        <f t="shared" si="2"/>
        <v>0</v>
      </c>
    </row>
    <row r="19" spans="1:10" ht="12.75">
      <c r="A19" s="206">
        <v>7</v>
      </c>
      <c r="B19" s="111" t="s">
        <v>21</v>
      </c>
      <c r="C19" s="221" t="s">
        <v>250</v>
      </c>
      <c r="D19" s="229">
        <f>Aktivet!F44</f>
        <v>0</v>
      </c>
      <c r="E19" s="229">
        <f>Aktivet!G44</f>
        <v>0</v>
      </c>
      <c r="F19" s="209">
        <f t="shared" si="0"/>
        <v>0</v>
      </c>
      <c r="G19" s="209">
        <f t="shared" si="1"/>
        <v>0</v>
      </c>
      <c r="H19" s="209"/>
      <c r="I19" s="209"/>
      <c r="J19" s="209">
        <f t="shared" si="2"/>
        <v>0</v>
      </c>
    </row>
    <row r="20" spans="1:10" ht="12.75">
      <c r="A20" s="206">
        <v>8</v>
      </c>
      <c r="B20" s="111" t="s">
        <v>22</v>
      </c>
      <c r="C20" s="221" t="s">
        <v>252</v>
      </c>
      <c r="D20" s="229">
        <f>Aktivet!F45</f>
        <v>0</v>
      </c>
      <c r="E20" s="229">
        <f>Aktivet!G45</f>
        <v>0</v>
      </c>
      <c r="F20" s="209">
        <f t="shared" si="0"/>
        <v>0</v>
      </c>
      <c r="G20" s="209">
        <f t="shared" si="1"/>
        <v>0</v>
      </c>
      <c r="H20" s="209"/>
      <c r="I20" s="209"/>
      <c r="J20" s="209">
        <f t="shared" si="2"/>
        <v>0</v>
      </c>
    </row>
    <row r="21" spans="1:10" ht="12.75">
      <c r="A21" s="206"/>
      <c r="B21" s="111"/>
      <c r="C21" s="221"/>
      <c r="D21" s="229"/>
      <c r="E21" s="229"/>
      <c r="F21" s="209">
        <f>D21-E21</f>
        <v>0</v>
      </c>
      <c r="G21" s="209">
        <f>E21-D21</f>
        <v>0</v>
      </c>
      <c r="H21" s="209"/>
      <c r="I21" s="209"/>
      <c r="J21" s="209">
        <f>H21-I21</f>
        <v>0</v>
      </c>
    </row>
    <row r="22" spans="1:10" ht="12.75">
      <c r="A22" s="206">
        <v>9</v>
      </c>
      <c r="B22" s="111" t="s">
        <v>255</v>
      </c>
      <c r="C22" s="221" t="s">
        <v>252</v>
      </c>
      <c r="D22" s="229">
        <f>Pasivet!F8</f>
        <v>2390901</v>
      </c>
      <c r="E22" s="229">
        <f>Pasivet!G8</f>
        <v>1111515</v>
      </c>
      <c r="F22" s="209">
        <f>D22-E22</f>
        <v>1279386</v>
      </c>
      <c r="G22" s="209">
        <f>E22-D22</f>
        <v>-1279386</v>
      </c>
      <c r="H22" s="209"/>
      <c r="I22" s="209"/>
      <c r="J22" s="209">
        <f>H22-I22</f>
        <v>0</v>
      </c>
    </row>
    <row r="23" spans="1:10" ht="12.75">
      <c r="A23" s="206">
        <v>10</v>
      </c>
      <c r="B23" s="111" t="s">
        <v>254</v>
      </c>
      <c r="C23" s="221" t="s">
        <v>252</v>
      </c>
      <c r="D23" s="229">
        <f>Pasivet!F26</f>
        <v>0</v>
      </c>
      <c r="E23" s="229">
        <f>Pasivet!G26</f>
        <v>0</v>
      </c>
      <c r="F23" s="209">
        <f>D23-E23</f>
        <v>0</v>
      </c>
      <c r="G23" s="209">
        <f>E23-D23</f>
        <v>0</v>
      </c>
      <c r="H23" s="209"/>
      <c r="I23" s="209"/>
      <c r="J23" s="209">
        <f>H23-I23</f>
        <v>0</v>
      </c>
    </row>
    <row r="24" spans="1:10" ht="12.75">
      <c r="A24" s="206">
        <v>11</v>
      </c>
      <c r="B24" s="111" t="s">
        <v>256</v>
      </c>
      <c r="C24" s="221" t="s">
        <v>252</v>
      </c>
      <c r="D24" s="229">
        <f>Pasivet!F34</f>
        <v>73542811</v>
      </c>
      <c r="E24" s="229">
        <f>Pasivet!G34</f>
        <v>73414920</v>
      </c>
      <c r="F24" s="209">
        <f>D24-E24</f>
        <v>127891</v>
      </c>
      <c r="G24" s="209">
        <f>E24-D24</f>
        <v>-127891</v>
      </c>
      <c r="H24" s="209"/>
      <c r="I24" s="209"/>
      <c r="J24" s="209">
        <f>H24-I24</f>
        <v>0</v>
      </c>
    </row>
    <row r="25" spans="1:10" s="214" customFormat="1" ht="27" customHeight="1">
      <c r="A25" s="210"/>
      <c r="B25" s="210" t="s">
        <v>253</v>
      </c>
      <c r="C25" s="210"/>
      <c r="D25" s="230">
        <f>SUM(D13:D24)</f>
        <v>77617582</v>
      </c>
      <c r="E25" s="230">
        <f aca="true" t="shared" si="3" ref="E25:J25">SUM(E13:E24)</f>
        <v>76066941</v>
      </c>
      <c r="F25" s="230">
        <f t="shared" si="3"/>
        <v>1550641</v>
      </c>
      <c r="G25" s="230">
        <f t="shared" si="3"/>
        <v>-1550641</v>
      </c>
      <c r="H25" s="230">
        <f t="shared" si="3"/>
        <v>0</v>
      </c>
      <c r="I25" s="230">
        <f t="shared" si="3"/>
        <v>0</v>
      </c>
      <c r="J25" s="230">
        <f t="shared" si="3"/>
        <v>-143364</v>
      </c>
    </row>
    <row r="27" ht="12">
      <c r="J27" s="222">
        <f>+J25-J9</f>
        <v>-137117</v>
      </c>
    </row>
  </sheetData>
  <sheetProtection/>
  <mergeCells count="4">
    <mergeCell ref="C11:C12"/>
    <mergeCell ref="A5:A6"/>
    <mergeCell ref="B5:B6"/>
    <mergeCell ref="B11:B12"/>
  </mergeCells>
  <printOptions horizontalCentered="1"/>
  <pageMargins left="0" right="0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40">
      <selection activeCell="E42" sqref="E42"/>
    </sheetView>
  </sheetViews>
  <sheetFormatPr defaultColWidth="9.140625" defaultRowHeight="12.75"/>
  <cols>
    <col min="1" max="2" width="9.140625" style="98" customWidth="1"/>
    <col min="3" max="3" width="9.28125" style="98" customWidth="1"/>
    <col min="4" max="4" width="11.421875" style="98" customWidth="1"/>
    <col min="5" max="5" width="12.8515625" style="98" customWidth="1"/>
    <col min="6" max="6" width="5.421875" style="98" customWidth="1"/>
    <col min="7" max="7" width="9.8515625" style="98" bestFit="1" customWidth="1"/>
    <col min="8" max="8" width="9.140625" style="98" customWidth="1"/>
    <col min="9" max="9" width="3.140625" style="98" customWidth="1"/>
    <col min="10" max="10" width="9.140625" style="98" customWidth="1"/>
    <col min="11" max="11" width="1.8515625" style="98" customWidth="1"/>
    <col min="12" max="12" width="9.140625" style="98" customWidth="1"/>
    <col min="13" max="13" width="10.140625" style="98" bestFit="1" customWidth="1"/>
    <col min="14" max="16384" width="9.140625" style="98" customWidth="1"/>
  </cols>
  <sheetData>
    <row r="1" s="62" customFormat="1" ht="6.75" customHeight="1"/>
    <row r="2" spans="1:10" s="62" customFormat="1" ht="12.75">
      <c r="A2" s="63"/>
      <c r="B2" s="64"/>
      <c r="C2" s="64"/>
      <c r="D2" s="64"/>
      <c r="E2" s="64"/>
      <c r="F2" s="64"/>
      <c r="G2" s="64"/>
      <c r="H2" s="64"/>
      <c r="I2" s="64"/>
      <c r="J2" s="65"/>
    </row>
    <row r="3" spans="1:10" s="72" customFormat="1" ht="21" customHeight="1">
      <c r="A3" s="66"/>
      <c r="B3" s="67" t="s">
        <v>236</v>
      </c>
      <c r="C3" s="67"/>
      <c r="D3" s="67"/>
      <c r="E3" s="201" t="s">
        <v>288</v>
      </c>
      <c r="F3" s="69"/>
      <c r="G3" s="70"/>
      <c r="H3" s="68"/>
      <c r="I3" s="67"/>
      <c r="J3" s="71"/>
    </row>
    <row r="4" spans="1:10" s="72" customFormat="1" ht="13.5" customHeight="1">
      <c r="A4" s="66"/>
      <c r="B4" s="67" t="s">
        <v>97</v>
      </c>
      <c r="C4" s="67"/>
      <c r="D4" s="67"/>
      <c r="E4" s="68" t="s">
        <v>292</v>
      </c>
      <c r="F4" s="73"/>
      <c r="G4" s="74"/>
      <c r="H4" s="75"/>
      <c r="I4" s="75"/>
      <c r="J4" s="71"/>
    </row>
    <row r="5" spans="1:10" s="72" customFormat="1" ht="13.5" customHeight="1">
      <c r="A5" s="66"/>
      <c r="B5" s="67" t="s">
        <v>6</v>
      </c>
      <c r="C5" s="67"/>
      <c r="D5" s="67"/>
      <c r="E5" s="76" t="s">
        <v>289</v>
      </c>
      <c r="F5" s="68"/>
      <c r="G5" s="68"/>
      <c r="H5" s="68"/>
      <c r="I5" s="68"/>
      <c r="J5" s="71"/>
    </row>
    <row r="6" spans="1:10" s="72" customFormat="1" ht="13.5" customHeight="1">
      <c r="A6" s="66"/>
      <c r="B6" s="67"/>
      <c r="C6" s="67"/>
      <c r="D6" s="67"/>
      <c r="E6" s="67"/>
      <c r="F6" s="67"/>
      <c r="G6" s="77"/>
      <c r="H6" s="77"/>
      <c r="I6" s="75"/>
      <c r="J6" s="71"/>
    </row>
    <row r="7" spans="1:10" s="72" customFormat="1" ht="13.5" customHeight="1">
      <c r="A7" s="66"/>
      <c r="B7" s="67" t="s">
        <v>0</v>
      </c>
      <c r="C7" s="67"/>
      <c r="D7" s="67"/>
      <c r="E7" s="240">
        <v>37152</v>
      </c>
      <c r="F7" s="78"/>
      <c r="G7" s="67"/>
      <c r="H7" s="67"/>
      <c r="I7" s="67"/>
      <c r="J7" s="71"/>
    </row>
    <row r="8" spans="1:10" s="72" customFormat="1" ht="13.5" customHeight="1">
      <c r="A8" s="66"/>
      <c r="B8" s="67" t="s">
        <v>1</v>
      </c>
      <c r="C8" s="67"/>
      <c r="D8" s="67"/>
      <c r="E8" s="76">
        <v>26348</v>
      </c>
      <c r="F8" s="79"/>
      <c r="G8" s="67"/>
      <c r="H8" s="67"/>
      <c r="I8" s="67"/>
      <c r="J8" s="71"/>
    </row>
    <row r="9" spans="1:10" s="72" customFormat="1" ht="13.5" customHeight="1">
      <c r="A9" s="66"/>
      <c r="B9" s="67"/>
      <c r="C9" s="67"/>
      <c r="D9" s="67"/>
      <c r="E9" s="67"/>
      <c r="F9" s="67"/>
      <c r="G9" s="67"/>
      <c r="H9" s="67"/>
      <c r="I9" s="67"/>
      <c r="J9" s="71"/>
    </row>
    <row r="10" spans="1:10" s="72" customFormat="1" ht="13.5" customHeight="1">
      <c r="A10" s="66"/>
      <c r="B10" s="67" t="s">
        <v>31</v>
      </c>
      <c r="C10" s="67"/>
      <c r="D10" s="67"/>
      <c r="E10" s="68" t="s">
        <v>291</v>
      </c>
      <c r="F10" s="68"/>
      <c r="G10" s="68"/>
      <c r="H10" s="68"/>
      <c r="I10" s="68"/>
      <c r="J10" s="71"/>
    </row>
    <row r="11" spans="1:10" s="72" customFormat="1" ht="13.5" customHeight="1">
      <c r="A11" s="66"/>
      <c r="B11" s="67"/>
      <c r="C11" s="67"/>
      <c r="D11" s="67"/>
      <c r="E11" s="76"/>
      <c r="F11" s="76"/>
      <c r="G11" s="76"/>
      <c r="H11" s="76"/>
      <c r="I11" s="76"/>
      <c r="J11" s="71"/>
    </row>
    <row r="12" spans="1:10" s="72" customFormat="1" ht="13.5" customHeight="1">
      <c r="A12" s="66"/>
      <c r="B12" s="67"/>
      <c r="C12" s="67"/>
      <c r="D12" s="67"/>
      <c r="E12" s="76"/>
      <c r="F12" s="76"/>
      <c r="G12" s="76"/>
      <c r="H12" s="76"/>
      <c r="I12" s="76"/>
      <c r="J12" s="71"/>
    </row>
    <row r="13" spans="1:10" s="83" customFormat="1" ht="12.75">
      <c r="A13" s="80"/>
      <c r="B13" s="81"/>
      <c r="C13" s="81"/>
      <c r="D13" s="81"/>
      <c r="E13" s="81"/>
      <c r="F13" s="81"/>
      <c r="G13" s="81"/>
      <c r="H13" s="81"/>
      <c r="I13" s="81"/>
      <c r="J13" s="82"/>
    </row>
    <row r="14" spans="1:10" s="83" customFormat="1" ht="12.75">
      <c r="A14" s="80"/>
      <c r="B14" s="81"/>
      <c r="C14" s="81"/>
      <c r="D14" s="81"/>
      <c r="E14" s="81"/>
      <c r="F14" s="81"/>
      <c r="G14" s="81"/>
      <c r="H14" s="81"/>
      <c r="I14" s="81"/>
      <c r="J14" s="82"/>
    </row>
    <row r="15" spans="1:10" s="83" customFormat="1" ht="12.75">
      <c r="A15" s="80"/>
      <c r="B15" s="81"/>
      <c r="C15" s="81"/>
      <c r="D15" s="81"/>
      <c r="E15" s="81"/>
      <c r="F15" s="81"/>
      <c r="G15" s="81"/>
      <c r="H15" s="81"/>
      <c r="I15" s="81"/>
      <c r="J15" s="82"/>
    </row>
    <row r="16" spans="1:10" s="83" customFormat="1" ht="12.75">
      <c r="A16" s="80"/>
      <c r="B16" s="81"/>
      <c r="C16" s="81"/>
      <c r="D16" s="81"/>
      <c r="E16" s="81"/>
      <c r="F16" s="81"/>
      <c r="G16" s="81"/>
      <c r="H16" s="81"/>
      <c r="I16" s="81"/>
      <c r="J16" s="82"/>
    </row>
    <row r="17" spans="1:10" s="83" customFormat="1" ht="12.75">
      <c r="A17" s="80"/>
      <c r="B17" s="81"/>
      <c r="C17" s="81"/>
      <c r="D17" s="81"/>
      <c r="E17" s="81"/>
      <c r="F17" s="81"/>
      <c r="G17" s="81"/>
      <c r="H17" s="81"/>
      <c r="I17" s="81"/>
      <c r="J17" s="82"/>
    </row>
    <row r="18" spans="1:10" s="83" customFormat="1" ht="12.75">
      <c r="A18" s="80"/>
      <c r="B18" s="81"/>
      <c r="C18" s="81"/>
      <c r="D18" s="81"/>
      <c r="E18" s="81"/>
      <c r="F18" s="81"/>
      <c r="G18" s="81"/>
      <c r="H18" s="81"/>
      <c r="I18" s="81"/>
      <c r="J18" s="82"/>
    </row>
    <row r="19" spans="1:10" s="83" customFormat="1" ht="12.75">
      <c r="A19" s="80"/>
      <c r="B19" s="81"/>
      <c r="C19" s="81"/>
      <c r="D19" s="81"/>
      <c r="E19" s="81"/>
      <c r="F19" s="81"/>
      <c r="G19" s="81"/>
      <c r="H19" s="81"/>
      <c r="I19" s="81"/>
      <c r="J19" s="82"/>
    </row>
    <row r="20" spans="1:10" s="83" customFormat="1" ht="12.75">
      <c r="A20" s="80"/>
      <c r="B20" s="81"/>
      <c r="C20" s="81"/>
      <c r="D20" s="81"/>
      <c r="E20" s="81"/>
      <c r="F20" s="81"/>
      <c r="G20" s="81"/>
      <c r="H20" s="81"/>
      <c r="I20" s="81"/>
      <c r="J20" s="82"/>
    </row>
    <row r="21" spans="1:10" s="83" customFormat="1" ht="12.75">
      <c r="A21" s="80"/>
      <c r="C21" s="81"/>
      <c r="D21" s="81"/>
      <c r="E21" s="81"/>
      <c r="F21" s="81"/>
      <c r="G21" s="81"/>
      <c r="H21" s="81"/>
      <c r="I21" s="81"/>
      <c r="J21" s="82"/>
    </row>
    <row r="22" spans="1:10" s="83" customFormat="1" ht="12.75">
      <c r="A22" s="80"/>
      <c r="B22" s="81"/>
      <c r="C22" s="81"/>
      <c r="D22" s="81"/>
      <c r="E22" s="81"/>
      <c r="F22" s="81"/>
      <c r="G22" s="81"/>
      <c r="H22" s="81"/>
      <c r="I22" s="81"/>
      <c r="J22" s="82"/>
    </row>
    <row r="23" spans="1:10" s="83" customFormat="1" ht="12.75">
      <c r="A23" s="80"/>
      <c r="B23" s="81"/>
      <c r="C23" s="81"/>
      <c r="D23" s="81"/>
      <c r="E23" s="81"/>
      <c r="F23" s="81"/>
      <c r="G23" s="81"/>
      <c r="H23" s="81"/>
      <c r="I23" s="81"/>
      <c r="J23" s="82"/>
    </row>
    <row r="24" spans="1:13" s="83" customFormat="1" ht="12.75">
      <c r="A24" s="80"/>
      <c r="B24" s="81"/>
      <c r="C24" s="81"/>
      <c r="D24" s="81"/>
      <c r="E24" s="81"/>
      <c r="F24" s="81"/>
      <c r="G24" s="81"/>
      <c r="H24" s="81"/>
      <c r="I24" s="81"/>
      <c r="J24" s="82"/>
      <c r="M24" s="241"/>
    </row>
    <row r="25" spans="1:10" s="84" customFormat="1" ht="33.75">
      <c r="A25" s="294" t="s">
        <v>300</v>
      </c>
      <c r="B25" s="295"/>
      <c r="C25" s="295"/>
      <c r="D25" s="295"/>
      <c r="E25" s="295"/>
      <c r="F25" s="295"/>
      <c r="G25" s="295"/>
      <c r="H25" s="295"/>
      <c r="I25" s="295"/>
      <c r="J25" s="296"/>
    </row>
    <row r="26" spans="1:10" s="83" customFormat="1" ht="12.75">
      <c r="A26" s="85"/>
      <c r="B26" s="297" t="s">
        <v>78</v>
      </c>
      <c r="C26" s="297"/>
      <c r="D26" s="297"/>
      <c r="E26" s="297"/>
      <c r="F26" s="297"/>
      <c r="G26" s="297"/>
      <c r="H26" s="297"/>
      <c r="I26" s="297"/>
      <c r="J26" s="82"/>
    </row>
    <row r="27" spans="1:10" s="83" customFormat="1" ht="12.75">
      <c r="A27" s="80"/>
      <c r="B27" s="297" t="s">
        <v>79</v>
      </c>
      <c r="C27" s="297"/>
      <c r="D27" s="297"/>
      <c r="E27" s="297"/>
      <c r="F27" s="297"/>
      <c r="G27" s="297"/>
      <c r="H27" s="297"/>
      <c r="I27" s="297"/>
      <c r="J27" s="82"/>
    </row>
    <row r="28" spans="1:10" s="83" customFormat="1" ht="12.75">
      <c r="A28" s="80"/>
      <c r="B28" s="81"/>
      <c r="C28" s="81"/>
      <c r="D28" s="81"/>
      <c r="E28" s="81"/>
      <c r="F28" s="81"/>
      <c r="G28" s="81"/>
      <c r="H28" s="81"/>
      <c r="I28" s="81"/>
      <c r="J28" s="82"/>
    </row>
    <row r="29" spans="1:10" s="83" customFormat="1" ht="12.75">
      <c r="A29" s="80"/>
      <c r="B29" s="81"/>
      <c r="C29" s="81"/>
      <c r="D29" s="81"/>
      <c r="E29" s="81"/>
      <c r="F29" s="81"/>
      <c r="G29" s="81"/>
      <c r="H29" s="81"/>
      <c r="I29" s="81"/>
      <c r="J29" s="82"/>
    </row>
    <row r="30" spans="1:10" s="89" customFormat="1" ht="33.75">
      <c r="A30" s="80"/>
      <c r="B30" s="81"/>
      <c r="C30" s="81"/>
      <c r="D30" s="81"/>
      <c r="E30" s="86" t="s">
        <v>321</v>
      </c>
      <c r="F30" s="87"/>
      <c r="G30" s="87"/>
      <c r="H30" s="87"/>
      <c r="I30" s="87"/>
      <c r="J30" s="88"/>
    </row>
    <row r="31" spans="1:10" s="89" customFormat="1" ht="12.75">
      <c r="A31" s="90"/>
      <c r="B31" s="87"/>
      <c r="C31" s="87"/>
      <c r="D31" s="87"/>
      <c r="E31" s="87"/>
      <c r="F31" s="87"/>
      <c r="G31" s="87"/>
      <c r="H31" s="87"/>
      <c r="I31" s="87"/>
      <c r="J31" s="88"/>
    </row>
    <row r="32" spans="1:10" s="89" customFormat="1" ht="12.75">
      <c r="A32" s="90"/>
      <c r="B32" s="87"/>
      <c r="C32" s="87"/>
      <c r="D32" s="87"/>
      <c r="E32" s="87"/>
      <c r="F32" s="87"/>
      <c r="G32" s="87"/>
      <c r="H32" s="87"/>
      <c r="I32" s="87"/>
      <c r="J32" s="88"/>
    </row>
    <row r="33" spans="1:10" s="89" customFormat="1" ht="12.75">
      <c r="A33" s="90"/>
      <c r="B33" s="87"/>
      <c r="C33" s="87"/>
      <c r="D33" s="87"/>
      <c r="E33" s="87"/>
      <c r="F33" s="87"/>
      <c r="G33" s="87"/>
      <c r="H33" s="87"/>
      <c r="I33" s="87"/>
      <c r="J33" s="88"/>
    </row>
    <row r="34" spans="1:10" s="89" customFormat="1" ht="12.75">
      <c r="A34" s="90"/>
      <c r="B34" s="87"/>
      <c r="C34" s="87"/>
      <c r="D34" s="87"/>
      <c r="E34" s="87"/>
      <c r="F34" s="87"/>
      <c r="G34" s="87"/>
      <c r="H34" s="87"/>
      <c r="I34" s="87"/>
      <c r="J34" s="88"/>
    </row>
    <row r="35" spans="1:10" s="89" customFormat="1" ht="12.75">
      <c r="A35" s="90"/>
      <c r="B35" s="87"/>
      <c r="C35" s="87"/>
      <c r="D35" s="87"/>
      <c r="E35" s="87"/>
      <c r="F35" s="87"/>
      <c r="G35" s="87"/>
      <c r="H35" s="87"/>
      <c r="I35" s="87"/>
      <c r="J35" s="88"/>
    </row>
    <row r="36" spans="1:10" s="89" customFormat="1" ht="12.75">
      <c r="A36" s="90"/>
      <c r="B36" s="87"/>
      <c r="C36" s="87"/>
      <c r="D36" s="87"/>
      <c r="E36" s="87"/>
      <c r="F36" s="87"/>
      <c r="G36" s="87"/>
      <c r="H36" s="87"/>
      <c r="I36" s="87"/>
      <c r="J36" s="88"/>
    </row>
    <row r="37" spans="1:10" s="89" customFormat="1" ht="12.75">
      <c r="A37" s="90"/>
      <c r="B37" s="87"/>
      <c r="C37" s="87"/>
      <c r="D37" s="87"/>
      <c r="E37" s="87"/>
      <c r="F37" s="87"/>
      <c r="G37" s="87"/>
      <c r="H37" s="87"/>
      <c r="I37" s="87"/>
      <c r="J37" s="88"/>
    </row>
    <row r="38" spans="1:10" s="89" customFormat="1" ht="12.75">
      <c r="A38" s="90"/>
      <c r="B38" s="87"/>
      <c r="C38" s="87"/>
      <c r="D38" s="87"/>
      <c r="E38" s="87"/>
      <c r="F38" s="87"/>
      <c r="G38" s="87"/>
      <c r="H38" s="87"/>
      <c r="I38" s="87"/>
      <c r="J38" s="88"/>
    </row>
    <row r="39" spans="1:10" s="89" customFormat="1" ht="12.75">
      <c r="A39" s="90"/>
      <c r="B39" s="87"/>
      <c r="C39" s="87"/>
      <c r="D39" s="87"/>
      <c r="E39" s="87"/>
      <c r="F39" s="87"/>
      <c r="G39" s="87"/>
      <c r="H39" s="87"/>
      <c r="I39" s="87"/>
      <c r="J39" s="88"/>
    </row>
    <row r="40" spans="1:10" s="89" customFormat="1" ht="12.75">
      <c r="A40" s="90"/>
      <c r="B40" s="87"/>
      <c r="C40" s="87"/>
      <c r="D40" s="87"/>
      <c r="E40" s="87"/>
      <c r="F40" s="87"/>
      <c r="G40" s="87"/>
      <c r="H40" s="87"/>
      <c r="I40" s="87"/>
      <c r="J40" s="88"/>
    </row>
    <row r="41" spans="1:10" s="89" customFormat="1" ht="12.75">
      <c r="A41" s="90"/>
      <c r="B41" s="87"/>
      <c r="C41" s="87"/>
      <c r="D41" s="87"/>
      <c r="E41" s="87"/>
      <c r="F41" s="87"/>
      <c r="G41" s="87"/>
      <c r="H41" s="87"/>
      <c r="I41" s="87"/>
      <c r="J41" s="88"/>
    </row>
    <row r="42" spans="1:10" s="89" customFormat="1" ht="12.75">
      <c r="A42" s="90"/>
      <c r="B42" s="87"/>
      <c r="C42" s="87"/>
      <c r="D42" s="87"/>
      <c r="E42" s="87"/>
      <c r="F42" s="87"/>
      <c r="G42" s="87"/>
      <c r="H42" s="87"/>
      <c r="I42" s="87"/>
      <c r="J42" s="88"/>
    </row>
    <row r="43" spans="1:10" s="89" customFormat="1" ht="12.75">
      <c r="A43" s="90"/>
      <c r="B43" s="87"/>
      <c r="C43" s="87"/>
      <c r="D43" s="87"/>
      <c r="E43" s="87"/>
      <c r="F43" s="87"/>
      <c r="G43" s="87"/>
      <c r="H43" s="87"/>
      <c r="I43" s="87"/>
      <c r="J43" s="88"/>
    </row>
    <row r="44" spans="1:10" s="89" customFormat="1" ht="12.75">
      <c r="A44" s="90"/>
      <c r="B44" s="87"/>
      <c r="C44" s="87"/>
      <c r="D44" s="87"/>
      <c r="E44" s="87"/>
      <c r="F44" s="87"/>
      <c r="G44" s="87"/>
      <c r="H44" s="87"/>
      <c r="I44" s="87"/>
      <c r="J44" s="88"/>
    </row>
    <row r="45" spans="1:10" s="89" customFormat="1" ht="9" customHeight="1">
      <c r="A45" s="90"/>
      <c r="B45" s="87"/>
      <c r="C45" s="87"/>
      <c r="D45" s="87"/>
      <c r="E45" s="87"/>
      <c r="F45" s="87"/>
      <c r="G45" s="87"/>
      <c r="H45" s="87"/>
      <c r="I45" s="87"/>
      <c r="J45" s="88"/>
    </row>
    <row r="46" spans="1:10" s="89" customFormat="1" ht="12.75">
      <c r="A46" s="90"/>
      <c r="B46" s="87"/>
      <c r="C46" s="87"/>
      <c r="D46" s="87"/>
      <c r="E46" s="87"/>
      <c r="F46" s="87"/>
      <c r="G46" s="87"/>
      <c r="H46" s="87"/>
      <c r="I46" s="87"/>
      <c r="J46" s="88"/>
    </row>
    <row r="47" spans="1:10" s="89" customFormat="1" ht="12.75">
      <c r="A47" s="90"/>
      <c r="B47" s="87"/>
      <c r="C47" s="87"/>
      <c r="D47" s="87"/>
      <c r="E47" s="87"/>
      <c r="F47" s="87"/>
      <c r="G47" s="87"/>
      <c r="H47" s="87"/>
      <c r="I47" s="87"/>
      <c r="J47" s="88"/>
    </row>
    <row r="48" spans="1:10" s="72" customFormat="1" ht="12.75" customHeight="1">
      <c r="A48" s="66"/>
      <c r="B48" s="67" t="s">
        <v>103</v>
      </c>
      <c r="C48" s="67"/>
      <c r="D48" s="67"/>
      <c r="E48" s="67"/>
      <c r="F48" s="67"/>
      <c r="G48" s="298" t="s">
        <v>237</v>
      </c>
      <c r="H48" s="298"/>
      <c r="I48" s="67"/>
      <c r="J48" s="71"/>
    </row>
    <row r="49" spans="1:10" s="72" customFormat="1" ht="12.75" customHeight="1">
      <c r="A49" s="66"/>
      <c r="B49" s="67" t="s">
        <v>104</v>
      </c>
      <c r="C49" s="67"/>
      <c r="D49" s="67"/>
      <c r="E49" s="67"/>
      <c r="F49" s="67"/>
      <c r="G49" s="299" t="s">
        <v>238</v>
      </c>
      <c r="H49" s="299"/>
      <c r="I49" s="67"/>
      <c r="J49" s="71"/>
    </row>
    <row r="50" spans="1:10" s="72" customFormat="1" ht="12.75" customHeight="1">
      <c r="A50" s="66"/>
      <c r="B50" s="67" t="s">
        <v>98</v>
      </c>
      <c r="C50" s="67"/>
      <c r="D50" s="67"/>
      <c r="E50" s="67"/>
      <c r="F50" s="67"/>
      <c r="G50" s="299" t="s">
        <v>105</v>
      </c>
      <c r="H50" s="299"/>
      <c r="I50" s="67"/>
      <c r="J50" s="71"/>
    </row>
    <row r="51" spans="1:10" s="72" customFormat="1" ht="12.75" customHeight="1">
      <c r="A51" s="66"/>
      <c r="B51" s="67" t="s">
        <v>99</v>
      </c>
      <c r="C51" s="67"/>
      <c r="D51" s="67"/>
      <c r="E51" s="67"/>
      <c r="F51" s="67"/>
      <c r="G51" s="299" t="s">
        <v>105</v>
      </c>
      <c r="H51" s="299"/>
      <c r="I51" s="67"/>
      <c r="J51" s="71"/>
    </row>
    <row r="52" spans="1:10" s="83" customFormat="1" ht="12.75">
      <c r="A52" s="80"/>
      <c r="B52" s="81"/>
      <c r="C52" s="81"/>
      <c r="D52" s="81"/>
      <c r="E52" s="81"/>
      <c r="F52" s="81"/>
      <c r="G52" s="81"/>
      <c r="H52" s="81"/>
      <c r="I52" s="81"/>
      <c r="J52" s="82"/>
    </row>
    <row r="53" spans="1:10" s="94" customFormat="1" ht="12.75" customHeight="1">
      <c r="A53" s="91"/>
      <c r="B53" s="67" t="s">
        <v>106</v>
      </c>
      <c r="C53" s="67"/>
      <c r="D53" s="67"/>
      <c r="E53" s="67"/>
      <c r="F53" s="79" t="s">
        <v>100</v>
      </c>
      <c r="G53" s="298" t="s">
        <v>322</v>
      </c>
      <c r="H53" s="298"/>
      <c r="I53" s="92"/>
      <c r="J53" s="93"/>
    </row>
    <row r="54" spans="1:10" s="94" customFormat="1" ht="12.75" customHeight="1">
      <c r="A54" s="91"/>
      <c r="B54" s="67"/>
      <c r="C54" s="67"/>
      <c r="D54" s="67"/>
      <c r="E54" s="67"/>
      <c r="F54" s="79" t="s">
        <v>101</v>
      </c>
      <c r="G54" s="299" t="s">
        <v>323</v>
      </c>
      <c r="H54" s="299"/>
      <c r="I54" s="92"/>
      <c r="J54" s="93"/>
    </row>
    <row r="55" spans="1:10" s="94" customFormat="1" ht="7.5" customHeight="1">
      <c r="A55" s="91"/>
      <c r="B55" s="67"/>
      <c r="C55" s="67"/>
      <c r="D55" s="67"/>
      <c r="E55" s="67"/>
      <c r="F55" s="79"/>
      <c r="G55" s="79"/>
      <c r="H55" s="79"/>
      <c r="I55" s="92"/>
      <c r="J55" s="93"/>
    </row>
    <row r="56" spans="1:10" s="94" customFormat="1" ht="12.75" customHeight="1">
      <c r="A56" s="91"/>
      <c r="B56" s="67" t="s">
        <v>102</v>
      </c>
      <c r="C56" s="67"/>
      <c r="D56" s="67"/>
      <c r="E56" s="79"/>
      <c r="F56" s="67"/>
      <c r="G56" s="240" t="s">
        <v>324</v>
      </c>
      <c r="H56" s="68"/>
      <c r="I56" s="92"/>
      <c r="J56" s="93"/>
    </row>
    <row r="57" spans="1:10" ht="22.5" customHeight="1">
      <c r="A57" s="95"/>
      <c r="B57" s="96"/>
      <c r="C57" s="96"/>
      <c r="D57" s="96"/>
      <c r="E57" s="96"/>
      <c r="F57" s="96"/>
      <c r="G57" s="96" t="s">
        <v>290</v>
      </c>
      <c r="H57" s="96"/>
      <c r="I57" s="96"/>
      <c r="J57" s="97"/>
    </row>
    <row r="58" ht="6.75" customHeight="1"/>
  </sheetData>
  <sheetProtection/>
  <mergeCells count="9">
    <mergeCell ref="A25:J25"/>
    <mergeCell ref="B26:I26"/>
    <mergeCell ref="B27:I27"/>
    <mergeCell ref="G48:H48"/>
    <mergeCell ref="G54:H54"/>
    <mergeCell ref="G49:H49"/>
    <mergeCell ref="G50:H50"/>
    <mergeCell ref="G51:H51"/>
    <mergeCell ref="G53:H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2011-03-09T19:27:21Z</cp:lastPrinted>
  <dcterms:created xsi:type="dcterms:W3CDTF">2002-02-16T18:16:52Z</dcterms:created>
  <dcterms:modified xsi:type="dcterms:W3CDTF">2011-03-09T19:42:26Z</dcterms:modified>
  <cp:category/>
  <cp:version/>
  <cp:contentType/>
  <cp:contentStatus/>
</cp:coreProperties>
</file>