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41" firstSheet="1" activeTab="15"/>
  </bookViews>
  <sheets>
    <sheet name="Kopertina" sheetId="1" r:id="rId1"/>
    <sheet name="Aktivi" sheetId="2" r:id="rId2"/>
    <sheet name="Pasivi" sheetId="3" r:id="rId3"/>
    <sheet name="Rez" sheetId="4" r:id="rId4"/>
    <sheet name="Cash" sheetId="5" r:id="rId5"/>
    <sheet name="Kapitali" sheetId="6" r:id="rId6"/>
    <sheet name="1" sheetId="7" r:id="rId7"/>
    <sheet name="2" sheetId="8" r:id="rId8"/>
    <sheet name="Auto" sheetId="9" r:id="rId9"/>
    <sheet name="T r" sheetId="10" r:id="rId10"/>
    <sheet name="Shpenz" sheetId="11" r:id="rId11"/>
    <sheet name="Ind" sheetId="12" r:id="rId12"/>
    <sheet name="Llog Nr" sheetId="13" r:id="rId13"/>
    <sheet name="AQT" sheetId="14" r:id="rId14"/>
    <sheet name="Inv imet" sheetId="15" r:id="rId15"/>
    <sheet name="Inv mat" sheetId="16" r:id="rId16"/>
    <sheet name="Inv mall" sheetId="17" r:id="rId17"/>
    <sheet name="Sheet1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<sst xmlns="http://schemas.openxmlformats.org/spreadsheetml/2006/main" count="1017" uniqueCount="556">
  <si>
    <t>Ref.</t>
  </si>
  <si>
    <t>S H E N I M E T          S P J E G U E S E</t>
  </si>
  <si>
    <t>B</t>
  </si>
  <si>
    <t>Shënimet qe shpjegojnë zërat e ndryshëm të pasqyrave financiare</t>
  </si>
  <si>
    <t>I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</si>
  <si>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</si>
  <si>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</si>
  <si>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</si>
  <si>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</si>
  <si>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</si>
  <si>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</si>
  <si>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</si>
  <si>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</si>
  <si>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</si>
  <si>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</si>
  <si>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</si>
  <si>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</si>
  <si>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</si>
  <si>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</si>
  <si>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</si>
  <si>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</si>
  <si>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</si>
  <si>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</si>
  <si>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</si>
  <si>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</si>
  <si>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</si>
  <si>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</si>
  <si>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</si>
  <si>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</si>
  <si>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</si>
  <si>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</si>
  <si>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</si>
  <si>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</si>
  <si>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</si>
  <si>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</si>
  <si>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</si>
  <si>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</si>
  <si>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</si>
  <si>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</si>
  <si>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</si>
  <si>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</si>
  <si>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</si>
  <si>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</si>
  <si>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</si>
  <si>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</si>
  <si>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</si>
  <si>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</si>
  <si>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</si>
  <si>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</si>
  <si>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</si>
  <si>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</si>
  <si>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</si>
  <si>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</si>
  <si>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</si>
  <si>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</si>
  <si>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</si>
  <si>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</si>
  <si>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</si>
  <si>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</si>
  <si>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</si>
  <si>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</si>
  <si>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</si>
  <si>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</si>
  <si>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</si>
  <si>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</si>
  <si>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</si>
  <si>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</si>
  <si>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</si>
  <si>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</si>
  <si>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</si>
  <si>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</si>
  <si>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</si>
  <si>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</si>
  <si>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</si>
  <si>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</t>
  </si>
  <si>
    <t>Ndertesa</t>
  </si>
  <si>
    <t>Makineri,paisje</t>
  </si>
  <si>
    <t xml:space="preserve">AAM te tjera 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</si>
  <si>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</si>
  <si>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</si>
  <si>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</si>
  <si>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</si>
  <si>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</si>
  <si>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</si>
  <si>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</si>
  <si>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</si>
  <si>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</si>
  <si>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</si>
  <si>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</si>
  <si>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</si>
  <si>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</si>
  <si>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</si>
  <si>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</si>
  <si>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</si>
  <si>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</si>
  <si>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</si>
  <si>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</si>
  <si>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</si>
  <si>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</si>
  <si>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</si>
  <si>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</si>
  <si>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</si>
  <si>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</si>
  <si>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</si>
  <si>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</si>
  <si>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III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</si>
  <si>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</si>
  <si>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</si>
  <si>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</si>
  <si>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</si>
  <si>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</si>
  <si>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</si>
  <si>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</si>
  <si>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</si>
  <si>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</si>
  <si>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</si>
  <si>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●</t>
  </si>
  <si>
    <t>Fitim e Humbje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</si>
  <si>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</si>
  <si>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</si>
  <si>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</si>
  <si>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</si>
  <si>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</si>
  <si>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</si>
  <si>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rregullime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</si>
  <si>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</si>
  <si>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</si>
  <si>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</si>
  <si>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</si>
  <si>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</si>
  <si>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</si>
  <si>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</si>
  <si>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</si>
  <si>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</si>
  <si>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</si>
  <si>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</si>
  <si>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</si>
  <si>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</si>
  <si>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</si>
  <si>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</si>
  <si>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</si>
  <si>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</si>
  <si>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</si>
  <si>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</si>
  <si>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</si>
  <si>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</si>
  <si>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</si>
  <si>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</si>
  <si>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</si>
  <si>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</si>
  <si>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</si>
  <si>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</si>
  <si>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</si>
  <si>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</si>
  <si>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</si>
  <si>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</si>
  <si>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</si>
  <si>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</si>
  <si>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</si>
  <si>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</si>
  <si>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</si>
  <si>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</si>
  <si>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</si>
  <si>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</si>
  <si>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</si>
  <si>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</si>
  <si>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</si>
  <si>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</si>
  <si>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</si>
  <si>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</si>
  <si>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</si>
  <si>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</si>
  <si>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</si>
  <si>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</si>
  <si>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</si>
  <si>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</si>
  <si>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</si>
  <si>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</si>
  <si>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</si>
  <si>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</si>
  <si>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</si>
  <si>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Nje pasqyre e Konsoliduar</t>
  </si>
  <si>
    <t>Kapitali Aksionar qe i perket Aksionereve te Shoqerise Meme</t>
  </si>
  <si>
    <t>Zoterimet e</t>
  </si>
  <si>
    <t xml:space="preserve">Kapitali </t>
  </si>
  <si>
    <t>Primi i</t>
  </si>
  <si>
    <t>Aksionet</t>
  </si>
  <si>
    <t>Rezervat</t>
  </si>
  <si>
    <t>Rezerva te konvertimit</t>
  </si>
  <si>
    <t xml:space="preserve">Fitimi i </t>
  </si>
  <si>
    <t>TOTALI</t>
  </si>
  <si>
    <t>Aksionereve</t>
  </si>
  <si>
    <t>Aksionar</t>
  </si>
  <si>
    <t>Aksionit</t>
  </si>
  <si>
    <t>e Thesarit</t>
  </si>
  <si>
    <t>Statutore dhe ligjore</t>
  </si>
  <si>
    <t>te monedhave te huaja</t>
  </si>
  <si>
    <t>pa Shperndare</t>
  </si>
  <si>
    <t>te Pakices</t>
  </si>
  <si>
    <t>A</t>
  </si>
  <si>
    <t>Efekti ndryshimeve ne politikat kontabel</t>
  </si>
  <si>
    <t>Pozicioni i rregulluar</t>
  </si>
  <si>
    <t>Efektet e ndryshimit te kurseve</t>
  </si>
  <si>
    <t>te kembimit gjate konsolidimit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</si>
  <si>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</si>
  <si>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</si>
  <si>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</si>
  <si>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</si>
  <si>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</si>
  <si>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</si>
  <si>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</si>
  <si>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Emetimi i Kapitalit Aksionar</t>
  </si>
  <si>
    <t>te kembimit jate konsolidimit</t>
  </si>
  <si>
    <t>Fitimi neto per periudhen kontabel</t>
  </si>
  <si>
    <t>Aksione te thesari te riblera</t>
  </si>
  <si>
    <t>Pasqyra e fluksit monetar - Metoda Indirekte</t>
  </si>
  <si>
    <t>Periudha</t>
  </si>
  <si>
    <t>Raportuese</t>
  </si>
  <si>
    <t>Para ardhese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</si>
  <si>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</si>
  <si>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</si>
  <si>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</si>
  <si>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</si>
  <si>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</si>
  <si>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</si>
  <si>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</si>
  <si>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</si>
  <si>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</si>
  <si>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</si>
  <si>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</si>
  <si>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</si>
  <si>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</si>
  <si>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</si>
  <si>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</si>
  <si>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</si>
  <si>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</si>
  <si>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</si>
  <si>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</si>
  <si>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</si>
  <si>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</si>
  <si>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</si>
  <si>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</si>
  <si>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</si>
  <si>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</si>
  <si>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</si>
  <si>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</si>
  <si>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</si>
  <si>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</si>
  <si>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</si>
  <si>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</si>
  <si>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(  Bazuar ne klasifikimin e Shpenzimeve sipas Natyres  )</t>
  </si>
  <si>
    <t>Pershkrimi  i  Elementeve</t>
  </si>
  <si>
    <t>Referenca</t>
  </si>
  <si>
    <t>Shitjet neto</t>
  </si>
  <si>
    <t>Te ardhura te tjera nga veprimtaria e shfrytezimit</t>
  </si>
  <si>
    <t>702,708X</t>
  </si>
  <si>
    <t>Ndrysh.ne invent.prod.gatshme e prodhimit ne proces</t>
  </si>
  <si>
    <t>Materialet e konsumuara</t>
  </si>
  <si>
    <t>601,608X</t>
  </si>
  <si>
    <t>Kosto e punes</t>
  </si>
  <si>
    <t>Pagat e personelit</t>
  </si>
  <si>
    <t>Shpenzimet per sigurime shoqerore e shendetesore</t>
  </si>
  <si>
    <t>Amortizimet dhe zhvleresimet</t>
  </si>
  <si>
    <t>68X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</si>
  <si>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</si>
  <si>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</si>
  <si>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</si>
  <si>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</si>
  <si>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</si>
  <si>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</si>
  <si>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</si>
  <si>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763,764,765,664,665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</si>
  <si>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</si>
  <si>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</si>
  <si>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</si>
  <si>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</si>
  <si>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</si>
  <si>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</si>
  <si>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</si>
  <si>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</si>
  <si>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PASIVET  DHE  KAPITALI</t>
  </si>
  <si>
    <t>Shenime</t>
  </si>
  <si>
    <t>P A S I V E T      A F A T S H K U R T R A</t>
  </si>
  <si>
    <t>P A S I V E T      A F A T G J A T A</t>
  </si>
  <si>
    <t>T O T A L I      P A S I V E V E      ( I+II )</t>
  </si>
  <si>
    <t xml:space="preserve">K A P I T A L I </t>
  </si>
  <si>
    <t>TOTALI   PASIVEVE   DHE   KAPITALIT  (I+II+III)</t>
  </si>
  <si>
    <t>A   K   T   I   V   E   T</t>
  </si>
  <si>
    <t>A K T I V E T    A F A T S H K U R T R A</t>
  </si>
  <si>
    <t>A K T I V E T    A F A T G J A T A</t>
  </si>
  <si>
    <t>Makineri dhe paisje</t>
  </si>
  <si>
    <t xml:space="preserve">Aktive tjera afat gjata materiale </t>
  </si>
  <si>
    <t>T O T A L I     A K T I V E V E   ( I + II )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</si>
  <si>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</si>
  <si>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</si>
  <si>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</si>
  <si>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</si>
  <si>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</si>
  <si>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</si>
  <si>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</si>
  <si>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</si>
  <si>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</si>
  <si>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</si>
  <si>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</si>
  <si>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</si>
  <si>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</si>
  <si>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</si>
  <si>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</si>
  <si>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</si>
  <si>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</si>
  <si>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Shoqeria  " Kamping pa Emer Peposhi  " sh.p.k.</t>
  </si>
  <si>
    <t>(  Elez  Peposhi   )</t>
  </si>
  <si>
    <t>" Kamping pa Emer Peposhi  " sh.p.k.</t>
  </si>
  <si>
    <t>K   72701801  L</t>
  </si>
  <si>
    <t>Karpen</t>
  </si>
  <si>
    <t xml:space="preserve">K  A  V  A  J  E  </t>
  </si>
  <si>
    <t xml:space="preserve">" Kamping per te rinj" </t>
  </si>
  <si>
    <t>Po</t>
  </si>
  <si>
    <t>Jo</t>
  </si>
  <si>
    <t>Shpenzime te nisjes dhe zgjerimit</t>
  </si>
  <si>
    <t>28  Shkurt  2007</t>
  </si>
  <si>
    <t>Lloji I automjetit</t>
  </si>
  <si>
    <t>Kapaciteti</t>
  </si>
  <si>
    <t>Targa</t>
  </si>
  <si>
    <t xml:space="preserve"> </t>
  </si>
  <si>
    <t>SHUMA</t>
  </si>
  <si>
    <t xml:space="preserve">Perfaqesuesi Personit </t>
  </si>
  <si>
    <t>Juridik</t>
  </si>
  <si>
    <t>Pasqyre Nr.1</t>
  </si>
  <si>
    <t>Në ooo/Lekë</t>
  </si>
  <si>
    <t>ANEKS STATISTIKOR</t>
  </si>
  <si>
    <t>Numri i</t>
  </si>
  <si>
    <t>Kodi</t>
  </si>
  <si>
    <t>TE ARDHURAT</t>
  </si>
  <si>
    <t>Llogarise</t>
  </si>
  <si>
    <t>Statistikor</t>
  </si>
  <si>
    <t>Shitjet gjithsej (a + b +c )</t>
  </si>
  <si>
    <t>a)</t>
  </si>
  <si>
    <t>Te ardhura nga shitja e Produktit te vet</t>
  </si>
  <si>
    <t>701/702/703</t>
  </si>
  <si>
    <t>b)</t>
  </si>
  <si>
    <t>Te ardhura nga shitja e Shërbimeve</t>
  </si>
  <si>
    <t>c)</t>
  </si>
  <si>
    <t>te ardhura nga shitja e Mallrave</t>
  </si>
  <si>
    <t>Të ardhura nga shitje të tjera (a+b+c)</t>
  </si>
  <si>
    <t>Qeraja</t>
  </si>
  <si>
    <t>Komisione</t>
  </si>
  <si>
    <t>Transport per te tjeret</t>
  </si>
  <si>
    <t>Ndryshimet në inventarin e produkteve të gatshëm e prodhimeve në</t>
  </si>
  <si>
    <t>proçes :</t>
  </si>
  <si>
    <t>Shtesat (+)</t>
  </si>
  <si>
    <t>Pakesimet (-)</t>
  </si>
  <si>
    <t>Prodhimi per qellimet e vet ndermarrjes dhe per kapital :</t>
  </si>
  <si>
    <t>nga i cili: Prodhim i aktiveve afatgjata</t>
  </si>
  <si>
    <t>Të ardhura nga grantet (Subvencione)</t>
  </si>
  <si>
    <t>Të tjera</t>
  </si>
  <si>
    <t>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</si>
  <si>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</si>
  <si>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</si>
  <si>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</si>
  <si>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</si>
  <si>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</si>
  <si>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</si>
  <si>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>Blerje/shpenzime materiale dhe materiale të tjera</t>
  </si>
  <si>
    <t>601+602</t>
  </si>
  <si>
    <t>Ndryshimet e gjëndjeve të Materialeve (+/-)</t>
  </si>
  <si>
    <t>Mallra të blera</t>
  </si>
  <si>
    <t>605/1</t>
  </si>
  <si>
    <t>d)</t>
  </si>
  <si>
    <t>Ndryshimet e gjëndjeve të Mallrave (+/-)</t>
  </si>
  <si>
    <t>e)</t>
  </si>
  <si>
    <t>Shpenzime per sherbime</t>
  </si>
  <si>
    <t>605/2</t>
  </si>
  <si>
    <t>Shpenzime per personelin (a+b)</t>
  </si>
  <si>
    <t>a-</t>
  </si>
  <si>
    <t>b-</t>
  </si>
  <si>
    <t>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</si>
  <si>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</si>
  <si>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</si>
  <si>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</si>
  <si>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</si>
  <si>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</si>
  <si>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</si>
  <si>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</si>
  <si>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</si>
  <si>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</si>
  <si>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</si>
  <si>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</si>
  <si>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</si>
  <si>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</si>
  <si>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</si>
  <si>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</si>
  <si>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</si>
  <si>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</si>
  <si>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</si>
  <si>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</si>
  <si>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</si>
  <si>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</si>
  <si>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</si>
  <si>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</si>
  <si>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</si>
  <si>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</si>
  <si>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</si>
  <si>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</si>
  <si>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</si>
  <si>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</si>
  <si>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</si>
  <si>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</si>
  <si>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</si>
  <si>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</si>
  <si>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</si>
  <si>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>Numri mesatar i te punesuarve</t>
  </si>
  <si>
    <t>Investimet</t>
  </si>
  <si>
    <t>Shtimi i aseteve fikse</t>
  </si>
  <si>
    <t>nga te cilat: asete te reja</t>
  </si>
  <si>
    <t>Pakesimi i aseteve fikse</t>
  </si>
  <si>
    <t>nga te cilat shitja e aseteve ekzistuese</t>
  </si>
  <si>
    <t>NIPT</t>
  </si>
  <si>
    <t>SUBJEKTI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</si>
  <si>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</si>
  <si>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</si>
  <si>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</si>
  <si>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</si>
  <si>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</si>
  <si>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</si>
  <si>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</si>
  <si>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</si>
  <si>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</si>
  <si>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</si>
  <si>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</si>
  <si>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</si>
  <si>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</si>
  <si>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</si>
  <si>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</si>
  <si>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</si>
  <si>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</si>
  <si>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</si>
  <si>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</si>
  <si>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</si>
  <si>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</si>
  <si>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</si>
  <si>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</si>
  <si>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</si>
  <si>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</si>
  <si>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</si>
  <si>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</si>
  <si>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</si>
  <si>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</si>
  <si>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</si>
  <si>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</si>
  <si>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</si>
  <si>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</si>
  <si>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</si>
  <si>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</si>
  <si>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</si>
  <si>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</si>
  <si>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</si>
  <si>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</si>
  <si>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</si>
  <si>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</si>
  <si>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</si>
  <si>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</si>
  <si>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</si>
  <si>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</si>
  <si>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</si>
  <si>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</si>
  <si>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</si>
  <si>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</si>
  <si>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</si>
  <si>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</si>
  <si>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</si>
  <si>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84.100 leke</t>
  </si>
  <si>
    <t>Me page me te larte se 84.100 leke</t>
  </si>
  <si>
    <t>Kamping pa emer Peposhi karpen kavaje shpk</t>
  </si>
  <si>
    <t>K72701801 L</t>
  </si>
  <si>
    <t>Elez  Peposhi</t>
  </si>
  <si>
    <t>Emri i Njesise Ekonomike Kamping pa emer Peposhi</t>
  </si>
  <si>
    <t>NIPT K72701801L</t>
  </si>
  <si>
    <t>( Elez  Peposhi  )</t>
  </si>
  <si>
    <t>SUBJEKTI   Kamping pa emer Peposhi Karpen  Kavaje</t>
  </si>
  <si>
    <t xml:space="preserve"> K   72701801 L</t>
  </si>
  <si>
    <t xml:space="preserve">                                 Inventari i Llogarive Bankare</t>
  </si>
  <si>
    <t>Emertimi bankes</t>
  </si>
  <si>
    <t>Numri I llogarise</t>
  </si>
  <si>
    <t>Shuma.monedh e huaj</t>
  </si>
  <si>
    <t>Shuma Leke</t>
  </si>
  <si>
    <t>Tatimpaguesi   Kamping pa emer Peposhi Karpen  Kavaje</t>
  </si>
  <si>
    <t>NIPT   K72701801  L</t>
  </si>
  <si>
    <t>Telefoni.</t>
  </si>
  <si>
    <t>Fitimet e pa shperndara ( Humbje te mbartura )</t>
  </si>
  <si>
    <t>Debitore dhe Kreditore te tjere ( Parapagime )</t>
  </si>
  <si>
    <t>Debitore dhe Kreditore te tjere ( parapagime )</t>
  </si>
  <si>
    <t>Reiffeissen Bank</t>
  </si>
  <si>
    <t>Euro</t>
  </si>
  <si>
    <t>Me page deri ne 20.000 leke</t>
  </si>
  <si>
    <t>Me page nga 20.001 deri ne 30.000 leke</t>
  </si>
  <si>
    <t>Raifeisen Bank</t>
  </si>
  <si>
    <t>Viti 2012</t>
  </si>
  <si>
    <t>Pozicioni me 31 dhjetor 2012</t>
  </si>
  <si>
    <t>Intersa Sanpaolo Bank</t>
  </si>
  <si>
    <t>Intesa Sanpaolo  Bank</t>
  </si>
  <si>
    <t>Gjendje</t>
  </si>
  <si>
    <t>Sasia</t>
  </si>
  <si>
    <t>Shtesa</t>
  </si>
  <si>
    <t>Pakesime</t>
  </si>
  <si>
    <t>Ndertime</t>
  </si>
  <si>
    <t>Mjete transporti</t>
  </si>
  <si>
    <t>kompjuterike</t>
  </si>
  <si>
    <t>Zyre</t>
  </si>
  <si>
    <t>Makineri,paisje,vegla</t>
  </si>
  <si>
    <t>Aktiviteti.</t>
  </si>
  <si>
    <t xml:space="preserve">Adresa  </t>
  </si>
  <si>
    <t xml:space="preserve">Telefoni </t>
  </si>
  <si>
    <t>Ne leke</t>
  </si>
  <si>
    <t>Artikulli</t>
  </si>
  <si>
    <t>njesi matje</t>
  </si>
  <si>
    <t>Kosto</t>
  </si>
  <si>
    <t>vlera (ne leke)</t>
  </si>
  <si>
    <t>Cope</t>
  </si>
  <si>
    <t>Shuma</t>
  </si>
  <si>
    <t>"Kamping Pa Emer "</t>
  </si>
  <si>
    <t>Elez Peposhi</t>
  </si>
  <si>
    <t>Tatimpaguesi . Kamping Pa Emer</t>
  </si>
  <si>
    <t>NIPT   K72701801L</t>
  </si>
  <si>
    <t>Pjata thika</t>
  </si>
  <si>
    <t>Mbulese tavoline</t>
  </si>
  <si>
    <r>
      <t xml:space="preserve">                            </t>
    </r>
    <r>
      <rPr>
        <u val="single"/>
        <sz val="12"/>
        <rFont val="Arial"/>
        <family val="2"/>
      </rPr>
      <t xml:space="preserve">  I N V E N T A R I     i   ______Imet______ </t>
    </r>
  </si>
  <si>
    <r>
      <t xml:space="preserve">                            </t>
    </r>
    <r>
      <rPr>
        <u val="single"/>
        <sz val="12"/>
        <rFont val="Arial"/>
        <family val="2"/>
      </rPr>
      <t xml:space="preserve">  I N V E N T A R I     i   __Materialeve te Para______ </t>
    </r>
  </si>
  <si>
    <r>
      <t xml:space="preserve">                            </t>
    </r>
    <r>
      <rPr>
        <u val="single"/>
        <sz val="12"/>
        <rFont val="Arial"/>
        <family val="2"/>
      </rPr>
      <t xml:space="preserve">  I N V E N T A R I     i   __Mallrave______ </t>
    </r>
  </si>
  <si>
    <t>31.12.2013</t>
  </si>
  <si>
    <t>01.01.2013</t>
  </si>
  <si>
    <t>Viti   2013</t>
  </si>
  <si>
    <t>Pasqyrat    Financiare    te    Vitit   2013</t>
  </si>
  <si>
    <t>Pasqyra   e   te   Ardhurave   dhe   Shpenzimeve     2013</t>
  </si>
  <si>
    <t>Pasqyra   e   Fluksit   Monetar  -  Metoda  Indirekte   2013</t>
  </si>
  <si>
    <t>Pasqyra  e  Ndryshimeve  ne  Kapital  2013</t>
  </si>
  <si>
    <t>Viti 2013</t>
  </si>
  <si>
    <t>Aktivet Afatgjata Materiale  me vlere fillestare 2013</t>
  </si>
  <si>
    <t>1/1/2013</t>
  </si>
  <si>
    <t>Vlera Kontabel Neto e A.A.Materiale  2013</t>
  </si>
  <si>
    <t>Amortizimi A.A.Materiale 2013</t>
  </si>
  <si>
    <t>31/12/2013</t>
  </si>
  <si>
    <t>Pozicioni me 31 dhjetor 2013</t>
  </si>
  <si>
    <t xml:space="preserve"> Inventari i automjeteve ne pronesi te subjektit 2013</t>
  </si>
  <si>
    <t>Te punesuar mesatarisht per vitin 2013:</t>
  </si>
  <si>
    <t>26 Mars  2014</t>
  </si>
  <si>
    <t>KLiente paradhenie e sherbime</t>
  </si>
  <si>
    <t>Nuk ka</t>
  </si>
  <si>
    <t xml:space="preserve">Kamion Renault </t>
  </si>
  <si>
    <t>20 Ton</t>
  </si>
  <si>
    <t>AA414II</t>
  </si>
  <si>
    <t>BE897NI</t>
  </si>
  <si>
    <t xml:space="preserve">Makine ford/Wag </t>
  </si>
  <si>
    <t>kerkesa sist dhjetor 2012 t.f</t>
  </si>
  <si>
    <t>55808835302</t>
  </si>
  <si>
    <t>55808835301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</si>
</sst>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  <numFmt numFmtId="174" formatCode="_(* #,##0_);_(* \(#,##0\);_(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_);\-#,##0.00"/>
  </numFmts>
  <fonts count="85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Bold"/>
      <family val="0"/>
    </font>
    <font>
      <sz val="8"/>
      <color indexed="8"/>
      <name val="Arial"/>
      <family val="2"/>
    </font>
    <font>
      <sz val="8"/>
      <color indexed="8"/>
      <name val="Arial Bold Italic"/>
      <family val="0"/>
    </font>
    <font>
      <sz val="8"/>
      <color indexed="8"/>
      <name val="Arial Italic"/>
      <family val="0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2"/>
      <color indexed="8"/>
      <name val="Arial Bold"/>
      <family val="0"/>
    </font>
    <font>
      <sz val="14"/>
      <color indexed="8"/>
      <name val="Arial"/>
      <family val="2"/>
    </font>
    <font>
      <sz val="9"/>
      <color indexed="8"/>
      <name val="Calibri"/>
      <family val="2"/>
    </font>
    <font>
      <sz val="8"/>
      <color indexed="10"/>
      <name val="Arial Italic"/>
      <family val="0"/>
    </font>
    <font>
      <u val="single"/>
      <sz val="9"/>
      <color indexed="8"/>
      <name val="Arial"/>
      <family val="2"/>
    </font>
    <font>
      <u val="single"/>
      <sz val="8"/>
      <color indexed="8"/>
      <name val="Arial"/>
      <family val="2"/>
    </font>
    <font>
      <sz val="9"/>
      <color indexed="8"/>
      <name val="Arial Ital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Bold"/>
      <family val="0"/>
    </font>
    <font>
      <sz val="8"/>
      <color rgb="FF000000"/>
      <name val="Arial"/>
      <family val="2"/>
    </font>
    <font>
      <sz val="8"/>
      <color rgb="FF000000"/>
      <name val="Arial Bold Italic"/>
      <family val="0"/>
    </font>
    <font>
      <sz val="8"/>
      <color rgb="FF000000"/>
      <name val="Arial Italic"/>
      <family val="0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sz val="12"/>
      <color rgb="FF000000"/>
      <name val="Arial Bold"/>
      <family val="0"/>
    </font>
    <font>
      <sz val="14"/>
      <color rgb="FF000000"/>
      <name val="Arial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8"/>
      <color rgb="FFFF0000"/>
      <name val="Arial Italic"/>
      <family val="0"/>
    </font>
    <font>
      <u val="single"/>
      <sz val="9"/>
      <color rgb="FF000000"/>
      <name val="Arial"/>
      <family val="2"/>
    </font>
    <font>
      <u val="single"/>
      <sz val="8"/>
      <color rgb="FF000000"/>
      <name val="Arial"/>
      <family val="2"/>
    </font>
    <font>
      <sz val="9"/>
      <color rgb="FF000000"/>
      <name val="Arial Ital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6" fillId="0" borderId="18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19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3" fillId="0" borderId="19" xfId="0" applyFont="1" applyBorder="1" applyAlignment="1">
      <alignment/>
    </xf>
    <xf numFmtId="0" fontId="18" fillId="0" borderId="0" xfId="0" applyFont="1" applyAlignment="1">
      <alignment/>
    </xf>
    <xf numFmtId="49" fontId="71" fillId="0" borderId="0" xfId="0" applyNumberFormat="1" applyFont="1" applyAlignment="1">
      <alignment/>
    </xf>
    <xf numFmtId="0" fontId="0" fillId="0" borderId="0" xfId="0" applyAlignment="1">
      <alignment/>
    </xf>
    <xf numFmtId="49" fontId="72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49" fontId="73" fillId="0" borderId="16" xfId="0" applyNumberFormat="1" applyFont="1" applyBorder="1" applyAlignment="1">
      <alignment/>
    </xf>
    <xf numFmtId="49" fontId="7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" fontId="71" fillId="0" borderId="18" xfId="0" applyNumberFormat="1" applyFont="1" applyBorder="1" applyAlignment="1">
      <alignment/>
    </xf>
    <xf numFmtId="49" fontId="72" fillId="0" borderId="18" xfId="0" applyNumberFormat="1" applyFont="1" applyBorder="1" applyAlignment="1">
      <alignment/>
    </xf>
    <xf numFmtId="1" fontId="72" fillId="0" borderId="18" xfId="0" applyNumberFormat="1" applyFont="1" applyBorder="1" applyAlignment="1">
      <alignment/>
    </xf>
    <xf numFmtId="1" fontId="74" fillId="0" borderId="18" xfId="0" applyNumberFormat="1" applyFont="1" applyBorder="1" applyAlignment="1">
      <alignment/>
    </xf>
    <xf numFmtId="49" fontId="72" fillId="0" borderId="16" xfId="0" applyNumberFormat="1" applyFont="1" applyBorder="1" applyAlignment="1">
      <alignment/>
    </xf>
    <xf numFmtId="1" fontId="7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" fontId="71" fillId="0" borderId="16" xfId="0" applyNumberFormat="1" applyFont="1" applyBorder="1" applyAlignment="1">
      <alignment/>
    </xf>
    <xf numFmtId="49" fontId="71" fillId="0" borderId="11" xfId="0" applyNumberFormat="1" applyFont="1" applyBorder="1" applyAlignment="1">
      <alignment/>
    </xf>
    <xf numFmtId="49" fontId="71" fillId="0" borderId="26" xfId="0" applyNumberFormat="1" applyFont="1" applyBorder="1" applyAlignment="1">
      <alignment/>
    </xf>
    <xf numFmtId="1" fontId="71" fillId="0" borderId="25" xfId="0" applyNumberFormat="1" applyFont="1" applyBorder="1" applyAlignment="1">
      <alignment/>
    </xf>
    <xf numFmtId="1" fontId="72" fillId="0" borderId="25" xfId="0" applyNumberFormat="1" applyFont="1" applyBorder="1" applyAlignment="1">
      <alignment/>
    </xf>
    <xf numFmtId="49" fontId="71" fillId="0" borderId="18" xfId="0" applyNumberFormat="1" applyFont="1" applyBorder="1" applyAlignment="1">
      <alignment/>
    </xf>
    <xf numFmtId="1" fontId="73" fillId="0" borderId="18" xfId="0" applyNumberFormat="1" applyFont="1" applyBorder="1" applyAlignment="1">
      <alignment/>
    </xf>
    <xf numFmtId="49" fontId="74" fillId="0" borderId="18" xfId="0" applyNumberFormat="1" applyFont="1" applyBorder="1" applyAlignment="1">
      <alignment/>
    </xf>
    <xf numFmtId="49" fontId="71" fillId="0" borderId="18" xfId="0" applyNumberFormat="1" applyFont="1" applyBorder="1" applyAlignment="1">
      <alignment/>
    </xf>
    <xf numFmtId="49" fontId="71" fillId="0" borderId="0" xfId="0" applyNumberFormat="1" applyFont="1" applyAlignment="1">
      <alignment/>
    </xf>
    <xf numFmtId="174" fontId="54" fillId="0" borderId="18" xfId="42" applyNumberFormat="1" applyFont="1" applyBorder="1" applyAlignment="1">
      <alignment/>
    </xf>
    <xf numFmtId="49" fontId="72" fillId="0" borderId="18" xfId="0" applyNumberFormat="1" applyFont="1" applyBorder="1" applyAlignment="1">
      <alignment/>
    </xf>
    <xf numFmtId="174" fontId="0" fillId="0" borderId="0" xfId="0" applyNumberFormat="1" applyAlignment="1">
      <alignment/>
    </xf>
    <xf numFmtId="49" fontId="75" fillId="0" borderId="18" xfId="0" applyNumberFormat="1" applyFont="1" applyBorder="1" applyAlignment="1">
      <alignment/>
    </xf>
    <xf numFmtId="49" fontId="76" fillId="0" borderId="18" xfId="0" applyNumberFormat="1" applyFont="1" applyBorder="1" applyAlignment="1">
      <alignment/>
    </xf>
    <xf numFmtId="49" fontId="77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19" fillId="0" borderId="0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12" fillId="34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/>
    </xf>
    <xf numFmtId="3" fontId="0" fillId="0" borderId="18" xfId="0" applyNumberFormat="1" applyBorder="1" applyAlignment="1">
      <alignment/>
    </xf>
    <xf numFmtId="0" fontId="0" fillId="0" borderId="33" xfId="0" applyFill="1" applyBorder="1" applyAlignment="1">
      <alignment/>
    </xf>
    <xf numFmtId="49" fontId="71" fillId="0" borderId="33" xfId="0" applyNumberFormat="1" applyFont="1" applyBorder="1" applyAlignment="1">
      <alignment horizontal="center"/>
    </xf>
    <xf numFmtId="49" fontId="73" fillId="0" borderId="19" xfId="0" applyNumberFormat="1" applyFont="1" applyBorder="1" applyAlignment="1">
      <alignment horizontal="center"/>
    </xf>
    <xf numFmtId="49" fontId="72" fillId="0" borderId="33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71" fillId="0" borderId="0" xfId="0" applyNumberFormat="1" applyFont="1" applyAlignment="1">
      <alignment horizontal="center"/>
    </xf>
    <xf numFmtId="49" fontId="78" fillId="0" borderId="0" xfId="0" applyNumberFormat="1" applyFont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79" fillId="0" borderId="18" xfId="0" applyFont="1" applyBorder="1" applyAlignment="1">
      <alignment horizontal="center"/>
    </xf>
    <xf numFmtId="3" fontId="79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0" fillId="0" borderId="19" xfId="0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172" fontId="0" fillId="0" borderId="33" xfId="0" applyNumberFormat="1" applyFont="1" applyBorder="1" applyAlignment="1">
      <alignment horizontal="left" vertical="center"/>
    </xf>
    <xf numFmtId="173" fontId="6" fillId="0" borderId="0" xfId="0" applyNumberFormat="1" applyFont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9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/>
    </xf>
    <xf numFmtId="0" fontId="1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49" fontId="80" fillId="0" borderId="0" xfId="0" applyNumberFormat="1" applyFont="1" applyBorder="1" applyAlignment="1">
      <alignment/>
    </xf>
    <xf numFmtId="49" fontId="80" fillId="0" borderId="0" xfId="0" applyNumberFormat="1" applyFont="1" applyBorder="1" applyAlignment="1">
      <alignment horizontal="center"/>
    </xf>
    <xf numFmtId="49" fontId="80" fillId="0" borderId="16" xfId="0" applyNumberFormat="1" applyFont="1" applyBorder="1" applyAlignment="1">
      <alignment horizontal="center"/>
    </xf>
    <xf numFmtId="49" fontId="72" fillId="0" borderId="16" xfId="0" applyNumberFormat="1" applyFont="1" applyBorder="1" applyAlignment="1">
      <alignment horizontal="center"/>
    </xf>
    <xf numFmtId="49" fontId="72" fillId="0" borderId="30" xfId="0" applyNumberFormat="1" applyFont="1" applyBorder="1" applyAlignment="1">
      <alignment horizontal="center"/>
    </xf>
    <xf numFmtId="49" fontId="80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72" fillId="0" borderId="17" xfId="0" applyNumberFormat="1" applyFont="1" applyBorder="1" applyAlignment="1">
      <alignment horizontal="center"/>
    </xf>
    <xf numFmtId="1" fontId="72" fillId="0" borderId="18" xfId="0" applyNumberFormat="1" applyFont="1" applyBorder="1" applyAlignment="1">
      <alignment horizontal="center"/>
    </xf>
    <xf numFmtId="0" fontId="0" fillId="0" borderId="39" xfId="0" applyFont="1" applyBorder="1" applyAlignment="1">
      <alignment vertical="center" wrapText="1"/>
    </xf>
    <xf numFmtId="49" fontId="81" fillId="0" borderId="18" xfId="0" applyNumberFormat="1" applyFont="1" applyBorder="1" applyAlignment="1">
      <alignment/>
    </xf>
    <xf numFmtId="1" fontId="81" fillId="0" borderId="18" xfId="0" applyNumberFormat="1" applyFont="1" applyBorder="1" applyAlignment="1">
      <alignment/>
    </xf>
    <xf numFmtId="1" fontId="81" fillId="0" borderId="18" xfId="0" applyNumberFormat="1" applyFont="1" applyBorder="1" applyAlignment="1">
      <alignment/>
    </xf>
    <xf numFmtId="49" fontId="81" fillId="0" borderId="11" xfId="0" applyNumberFormat="1" applyFont="1" applyBorder="1" applyAlignment="1">
      <alignment/>
    </xf>
    <xf numFmtId="1" fontId="81" fillId="0" borderId="11" xfId="0" applyNumberFormat="1" applyFont="1" applyBorder="1" applyAlignment="1">
      <alignment/>
    </xf>
    <xf numFmtId="1" fontId="81" fillId="0" borderId="11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49" fontId="72" fillId="0" borderId="16" xfId="0" applyNumberFormat="1" applyFont="1" applyBorder="1" applyAlignment="1">
      <alignment/>
    </xf>
    <xf numFmtId="49" fontId="72" fillId="0" borderId="30" xfId="0" applyNumberFormat="1" applyFont="1" applyBorder="1" applyAlignment="1">
      <alignment/>
    </xf>
    <xf numFmtId="49" fontId="72" fillId="0" borderId="17" xfId="0" applyNumberFormat="1" applyFont="1" applyBorder="1" applyAlignment="1">
      <alignment/>
    </xf>
    <xf numFmtId="1" fontId="72" fillId="0" borderId="18" xfId="0" applyNumberFormat="1" applyFont="1" applyBorder="1" applyAlignment="1">
      <alignment/>
    </xf>
    <xf numFmtId="49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49" fontId="8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5" borderId="18" xfId="0" applyFill="1" applyBorder="1" applyAlignment="1">
      <alignment/>
    </xf>
    <xf numFmtId="0" fontId="22" fillId="0" borderId="18" xfId="0" applyFont="1" applyBorder="1" applyAlignment="1">
      <alignment horizontal="left" vertical="center"/>
    </xf>
    <xf numFmtId="180" fontId="22" fillId="0" borderId="39" xfId="0" applyNumberFormat="1" applyFont="1" applyBorder="1" applyAlignment="1">
      <alignment horizontal="right" vertical="center"/>
    </xf>
    <xf numFmtId="180" fontId="22" fillId="0" borderId="18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3" fontId="1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 vertical="center"/>
    </xf>
    <xf numFmtId="0" fontId="6" fillId="0" borderId="39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49" fontId="83" fillId="0" borderId="0" xfId="0" applyNumberFormat="1" applyFont="1" applyBorder="1" applyAlignment="1">
      <alignment horizontal="center"/>
    </xf>
    <xf numFmtId="49" fontId="83" fillId="0" borderId="16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6" fillId="0" borderId="0" xfId="0" applyNumberFormat="1" applyFont="1" applyAlignment="1">
      <alignment/>
    </xf>
    <xf numFmtId="49" fontId="8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23" fillId="0" borderId="18" xfId="0" applyFont="1" applyBorder="1" applyAlignment="1">
      <alignment horizontal="left" vertical="center"/>
    </xf>
    <xf numFmtId="3" fontId="23" fillId="0" borderId="18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3" fontId="14" fillId="0" borderId="52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8" fillId="0" borderId="0" xfId="0" applyNumberFormat="1" applyFont="1" applyAlignment="1">
      <alignment horizontal="center"/>
    </xf>
    <xf numFmtId="49" fontId="71" fillId="0" borderId="16" xfId="0" applyNumberFormat="1" applyFont="1" applyBorder="1" applyAlignment="1">
      <alignment horizontal="center" vertical="center"/>
    </xf>
    <xf numFmtId="49" fontId="71" fillId="0" borderId="17" xfId="0" applyNumberFormat="1" applyFont="1" applyBorder="1" applyAlignment="1">
      <alignment horizontal="center" vertical="center"/>
    </xf>
    <xf numFmtId="49" fontId="71" fillId="0" borderId="33" xfId="0" applyNumberFormat="1" applyFont="1" applyBorder="1" applyAlignment="1">
      <alignment horizontal="center"/>
    </xf>
    <xf numFmtId="49" fontId="71" fillId="0" borderId="19" xfId="0" applyNumberFormat="1" applyFont="1" applyBorder="1" applyAlignment="1">
      <alignment horizontal="center"/>
    </xf>
    <xf numFmtId="49" fontId="71" fillId="0" borderId="39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49" fontId="73" fillId="0" borderId="12" xfId="0" applyNumberFormat="1" applyFont="1" applyBorder="1" applyAlignment="1">
      <alignment horizontal="center"/>
    </xf>
    <xf numFmtId="49" fontId="73" fillId="0" borderId="25" xfId="0" applyNumberFormat="1" applyFont="1" applyBorder="1" applyAlignment="1">
      <alignment horizontal="center"/>
    </xf>
    <xf numFmtId="49" fontId="73" fillId="0" borderId="27" xfId="0" applyNumberFormat="1" applyFont="1" applyBorder="1" applyAlignment="1">
      <alignment horizontal="center"/>
    </xf>
    <xf numFmtId="49" fontId="71" fillId="0" borderId="33" xfId="0" applyNumberFormat="1" applyFont="1" applyBorder="1" applyAlignment="1">
      <alignment horizontal="left"/>
    </xf>
    <xf numFmtId="49" fontId="71" fillId="0" borderId="39" xfId="0" applyNumberFormat="1" applyFont="1" applyBorder="1" applyAlignment="1">
      <alignment horizontal="left"/>
    </xf>
    <xf numFmtId="49" fontId="72" fillId="0" borderId="33" xfId="0" applyNumberFormat="1" applyFont="1" applyBorder="1" applyAlignment="1">
      <alignment horizontal="left"/>
    </xf>
    <xf numFmtId="49" fontId="72" fillId="0" borderId="39" xfId="0" applyNumberFormat="1" applyFont="1" applyBorder="1" applyAlignment="1">
      <alignment horizontal="left"/>
    </xf>
    <xf numFmtId="49" fontId="74" fillId="0" borderId="18" xfId="0" applyNumberFormat="1" applyFont="1" applyBorder="1" applyAlignment="1">
      <alignment horizontal="left"/>
    </xf>
    <xf numFmtId="49" fontId="71" fillId="0" borderId="18" xfId="0" applyNumberFormat="1" applyFont="1" applyBorder="1" applyAlignment="1">
      <alignment horizontal="left"/>
    </xf>
    <xf numFmtId="49" fontId="72" fillId="0" borderId="18" xfId="0" applyNumberFormat="1" applyFont="1" applyBorder="1" applyAlignment="1">
      <alignment horizontal="left"/>
    </xf>
    <xf numFmtId="49" fontId="74" fillId="0" borderId="33" xfId="0" applyNumberFormat="1" applyFont="1" applyBorder="1" applyAlignment="1">
      <alignment horizontal="left"/>
    </xf>
    <xf numFmtId="49" fontId="74" fillId="0" borderId="39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49" fontId="71" fillId="0" borderId="18" xfId="0" applyNumberFormat="1" applyFont="1" applyBorder="1" applyAlignment="1">
      <alignment horizontal="center"/>
    </xf>
    <xf numFmtId="49" fontId="84" fillId="0" borderId="26" xfId="0" applyNumberFormat="1" applyFont="1" applyBorder="1" applyAlignment="1">
      <alignment horizontal="left"/>
    </xf>
    <xf numFmtId="49" fontId="82" fillId="0" borderId="0" xfId="0" applyNumberFormat="1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0" fontId="8" fillId="33" borderId="18" xfId="0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XHEMILJA\xhemilja%20puna%20per%202013\Elezi%20Pep\Pasqyra%20Amortizim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ne Bilanc"/>
      <sheetName val="2013"/>
      <sheetName val="Sheet3"/>
    </sheetNames>
    <sheetDataSet>
      <sheetData sheetId="0">
        <row r="244">
          <cell r="G244">
            <v>22661724.849999994</v>
          </cell>
        </row>
      </sheetData>
      <sheetData sheetId="1">
        <row r="90">
          <cell r="I90">
            <v>3814767.7134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34">
      <selection activeCell="G57" sqref="G57"/>
    </sheetView>
  </sheetViews>
  <sheetFormatPr defaultColWidth="9.140625" defaultRowHeight="12.75"/>
  <cols>
    <col min="1" max="1" width="7.421875" style="49" customWidth="1"/>
    <col min="2" max="2" width="9.140625" style="49" customWidth="1"/>
    <col min="3" max="3" width="9.28125" style="49" customWidth="1"/>
    <col min="4" max="4" width="9.140625" style="49" customWidth="1"/>
    <col min="5" max="5" width="12.8515625" style="49" customWidth="1"/>
    <col min="6" max="6" width="5.421875" style="49" customWidth="1"/>
    <col min="7" max="8" width="9.140625" style="49" customWidth="1"/>
    <col min="9" max="9" width="3.140625" style="49" customWidth="1"/>
    <col min="10" max="10" width="9.140625" style="49" customWidth="1"/>
    <col min="11" max="11" width="1.8515625" style="49" customWidth="1"/>
    <col min="12" max="16384" width="9.140625" style="49" customWidth="1"/>
  </cols>
  <sheetData>
    <row r="1" ht="6.75" customHeight="1"/>
    <row r="2" spans="1:10" ht="12.75">
      <c r="A2" s="185"/>
      <c r="B2" s="186"/>
      <c r="C2" s="186"/>
      <c r="D2" s="186"/>
      <c r="E2" s="186"/>
      <c r="F2" s="186"/>
      <c r="G2" s="186"/>
      <c r="H2" s="186"/>
      <c r="I2" s="186"/>
      <c r="J2" s="187"/>
    </row>
    <row r="3" spans="1:10" s="194" customFormat="1" ht="13.5" customHeight="1">
      <c r="A3" s="188"/>
      <c r="B3" s="189" t="s">
        <v>293</v>
      </c>
      <c r="C3" s="189"/>
      <c r="D3" s="189"/>
      <c r="E3" s="276" t="s">
        <v>312</v>
      </c>
      <c r="F3" s="190"/>
      <c r="G3" s="191"/>
      <c r="H3" s="192"/>
      <c r="I3" s="189"/>
      <c r="J3" s="193"/>
    </row>
    <row r="4" spans="1:10" s="194" customFormat="1" ht="13.5" customHeight="1">
      <c r="A4" s="188"/>
      <c r="B4" s="189" t="s">
        <v>294</v>
      </c>
      <c r="C4" s="189"/>
      <c r="D4" s="189"/>
      <c r="E4" s="192" t="s">
        <v>313</v>
      </c>
      <c r="F4" s="195"/>
      <c r="G4" s="196"/>
      <c r="H4" s="197"/>
      <c r="I4" s="197"/>
      <c r="J4" s="193"/>
    </row>
    <row r="5" spans="1:10" s="194" customFormat="1" ht="13.5" customHeight="1">
      <c r="A5" s="188"/>
      <c r="B5" s="189" t="s">
        <v>295</v>
      </c>
      <c r="C5" s="189"/>
      <c r="D5" s="189"/>
      <c r="E5" s="199" t="s">
        <v>314</v>
      </c>
      <c r="F5" s="189"/>
      <c r="G5" s="189"/>
      <c r="H5" s="189"/>
      <c r="I5" s="189"/>
      <c r="J5" s="193"/>
    </row>
    <row r="6" spans="1:10" s="194" customFormat="1" ht="13.5" customHeight="1">
      <c r="A6" s="188"/>
      <c r="B6" s="189"/>
      <c r="C6" s="189"/>
      <c r="D6" s="189"/>
      <c r="E6" s="189"/>
      <c r="F6" s="331" t="s">
        <v>315</v>
      </c>
      <c r="G6" s="331"/>
      <c r="I6" s="189"/>
      <c r="J6" s="193"/>
    </row>
    <row r="7" spans="1:10" s="194" customFormat="1" ht="13.5" customHeight="1">
      <c r="A7" s="188"/>
      <c r="B7" s="189" t="s">
        <v>296</v>
      </c>
      <c r="C7" s="189"/>
      <c r="D7" s="189"/>
      <c r="E7" s="192" t="s">
        <v>320</v>
      </c>
      <c r="F7" s="198"/>
      <c r="G7" s="189"/>
      <c r="H7" s="189"/>
      <c r="I7" s="189"/>
      <c r="J7" s="193"/>
    </row>
    <row r="8" spans="1:10" s="194" customFormat="1" ht="13.5" customHeight="1">
      <c r="A8" s="188"/>
      <c r="B8" s="189" t="s">
        <v>297</v>
      </c>
      <c r="C8" s="189"/>
      <c r="D8" s="189"/>
      <c r="E8" s="199">
        <v>37611</v>
      </c>
      <c r="F8" s="200"/>
      <c r="G8" s="189"/>
      <c r="H8" s="189"/>
      <c r="I8" s="189"/>
      <c r="J8" s="193"/>
    </row>
    <row r="9" spans="1:10" s="194" customFormat="1" ht="13.5" customHeight="1">
      <c r="A9" s="188"/>
      <c r="B9" s="189"/>
      <c r="C9" s="189"/>
      <c r="D9" s="189"/>
      <c r="E9" s="189"/>
      <c r="F9" s="189"/>
      <c r="G9" s="189"/>
      <c r="H9" s="189"/>
      <c r="I9" s="189"/>
      <c r="J9" s="193"/>
    </row>
    <row r="10" spans="1:10" s="194" customFormat="1" ht="13.5" customHeight="1">
      <c r="A10" s="188"/>
      <c r="B10" s="189" t="s">
        <v>298</v>
      </c>
      <c r="C10" s="189"/>
      <c r="D10" s="189"/>
      <c r="E10" s="192" t="s">
        <v>316</v>
      </c>
      <c r="F10" s="192"/>
      <c r="G10" s="189"/>
      <c r="H10" s="189"/>
      <c r="I10" s="189"/>
      <c r="J10" s="193"/>
    </row>
    <row r="11" spans="1:10" s="194" customFormat="1" ht="13.5" customHeight="1">
      <c r="A11" s="188"/>
      <c r="B11" s="189"/>
      <c r="C11" s="189"/>
      <c r="D11" s="189"/>
      <c r="E11" s="197"/>
      <c r="F11" s="197"/>
      <c r="G11" s="189"/>
      <c r="H11" s="189"/>
      <c r="I11" s="189"/>
      <c r="J11" s="193"/>
    </row>
    <row r="12" spans="1:10" s="194" customFormat="1" ht="13.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93"/>
    </row>
    <row r="13" spans="1:10" ht="12.75">
      <c r="A13" s="45"/>
      <c r="B13" s="47"/>
      <c r="C13" s="47"/>
      <c r="D13" s="47"/>
      <c r="E13" s="47"/>
      <c r="F13" s="47"/>
      <c r="G13" s="47"/>
      <c r="H13" s="47"/>
      <c r="I13" s="47"/>
      <c r="J13" s="48"/>
    </row>
    <row r="14" spans="1:10" ht="12.75">
      <c r="A14" s="45"/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12.75">
      <c r="A15" s="45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2.75">
      <c r="A16" s="45"/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12.75">
      <c r="A17" s="45"/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12.75">
      <c r="A18" s="45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12.75">
      <c r="A19" s="45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12.75">
      <c r="A20" s="45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2.75">
      <c r="A21" s="45"/>
      <c r="C21" s="47"/>
      <c r="D21" s="47"/>
      <c r="E21" s="47"/>
      <c r="F21" s="47"/>
      <c r="G21" s="47"/>
      <c r="H21" s="47"/>
      <c r="I21" s="47"/>
      <c r="J21" s="48"/>
    </row>
    <row r="22" spans="1:10" ht="12.75">
      <c r="A22" s="45"/>
      <c r="B22" s="47"/>
      <c r="C22" s="47"/>
      <c r="D22" s="47"/>
      <c r="E22" s="47"/>
      <c r="F22" s="47"/>
      <c r="G22" s="47"/>
      <c r="H22" s="47"/>
      <c r="I22" s="47"/>
      <c r="J22" s="48"/>
    </row>
    <row r="23" spans="1:10" ht="12.75">
      <c r="A23" s="45"/>
      <c r="B23" s="47"/>
      <c r="C23" s="47"/>
      <c r="D23" s="47"/>
      <c r="E23" s="47"/>
      <c r="F23" s="47"/>
      <c r="G23" s="47"/>
      <c r="H23" s="47"/>
      <c r="I23" s="47"/>
      <c r="J23" s="48"/>
    </row>
    <row r="24" spans="1:10" ht="12.75">
      <c r="A24" s="45"/>
      <c r="B24" s="47"/>
      <c r="C24" s="47"/>
      <c r="D24" s="47"/>
      <c r="E24" s="47"/>
      <c r="F24" s="47"/>
      <c r="G24" s="47"/>
      <c r="H24" s="47"/>
      <c r="I24" s="47"/>
      <c r="J24" s="48"/>
    </row>
    <row r="25" spans="1:10" ht="33.75">
      <c r="A25" s="328" t="s">
        <v>299</v>
      </c>
      <c r="B25" s="329"/>
      <c r="C25" s="329"/>
      <c r="D25" s="329"/>
      <c r="E25" s="329"/>
      <c r="F25" s="329"/>
      <c r="G25" s="329"/>
      <c r="H25" s="329"/>
      <c r="I25" s="329"/>
      <c r="J25" s="330"/>
    </row>
    <row r="26" spans="1:10" ht="12.75">
      <c r="A26" s="45"/>
      <c r="B26" s="327" t="s">
        <v>300</v>
      </c>
      <c r="C26" s="327"/>
      <c r="D26" s="327"/>
      <c r="E26" s="327"/>
      <c r="F26" s="327"/>
      <c r="G26" s="327"/>
      <c r="H26" s="327"/>
      <c r="I26" s="327"/>
      <c r="J26" s="48"/>
    </row>
    <row r="27" spans="1:10" ht="12.75">
      <c r="A27" s="45"/>
      <c r="B27" s="327" t="s">
        <v>301</v>
      </c>
      <c r="C27" s="327"/>
      <c r="D27" s="327"/>
      <c r="E27" s="327"/>
      <c r="F27" s="327"/>
      <c r="G27" s="327"/>
      <c r="H27" s="327"/>
      <c r="I27" s="327"/>
      <c r="J27" s="48"/>
    </row>
    <row r="28" spans="1:10" ht="12.75">
      <c r="A28" s="45"/>
      <c r="B28" s="47"/>
      <c r="C28" s="47"/>
      <c r="D28" s="47"/>
      <c r="E28" s="47"/>
      <c r="F28" s="47"/>
      <c r="G28" s="47"/>
      <c r="H28" s="47"/>
      <c r="I28" s="47"/>
      <c r="J28" s="48"/>
    </row>
    <row r="29" spans="1:10" ht="12.75">
      <c r="A29" s="45"/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33.75">
      <c r="A30" s="45"/>
      <c r="B30" s="47"/>
      <c r="C30" s="47"/>
      <c r="D30" s="47"/>
      <c r="E30" s="277" t="s">
        <v>531</v>
      </c>
      <c r="F30" s="47"/>
      <c r="G30" s="47"/>
      <c r="H30" s="47"/>
      <c r="I30" s="47"/>
      <c r="J30" s="48"/>
    </row>
    <row r="31" spans="1:10" ht="12.75">
      <c r="A31" s="45"/>
      <c r="B31" s="47"/>
      <c r="C31" s="47"/>
      <c r="D31" s="47"/>
      <c r="E31" s="47"/>
      <c r="F31" s="47"/>
      <c r="G31" s="47"/>
      <c r="H31" s="47"/>
      <c r="I31" s="47"/>
      <c r="J31" s="48"/>
    </row>
    <row r="32" spans="1:10" ht="12.75">
      <c r="A32" s="45"/>
      <c r="B32" s="47"/>
      <c r="C32" s="47"/>
      <c r="D32" s="47"/>
      <c r="E32" s="47"/>
      <c r="F32" s="47"/>
      <c r="G32" s="47"/>
      <c r="H32" s="47"/>
      <c r="I32" s="47"/>
      <c r="J32" s="48"/>
    </row>
    <row r="33" spans="1:10" ht="12.75">
      <c r="A33" s="45"/>
      <c r="B33" s="47"/>
      <c r="C33" s="47"/>
      <c r="D33" s="47"/>
      <c r="E33" s="47"/>
      <c r="F33" s="47"/>
      <c r="G33" s="47"/>
      <c r="H33" s="47"/>
      <c r="I33" s="47"/>
      <c r="J33" s="48"/>
    </row>
    <row r="34" spans="1:10" ht="12.75">
      <c r="A34" s="45"/>
      <c r="B34" s="47"/>
      <c r="C34" s="47"/>
      <c r="D34" s="47"/>
      <c r="E34" s="47"/>
      <c r="F34" s="47"/>
      <c r="G34" s="47"/>
      <c r="H34" s="47"/>
      <c r="I34" s="47"/>
      <c r="J34" s="48"/>
    </row>
    <row r="35" spans="1:10" ht="12.75">
      <c r="A35" s="45"/>
      <c r="B35" s="47"/>
      <c r="C35" s="47"/>
      <c r="D35" s="47"/>
      <c r="E35" s="47"/>
      <c r="F35" s="47"/>
      <c r="G35" s="47"/>
      <c r="H35" s="47"/>
      <c r="I35" s="47"/>
      <c r="J35" s="48"/>
    </row>
    <row r="36" spans="1:10" ht="12.75">
      <c r="A36" s="45"/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2.75">
      <c r="A37" s="45"/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12.75">
      <c r="A38" s="45"/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12.75">
      <c r="A39" s="45"/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12.75">
      <c r="A40" s="45"/>
      <c r="B40" s="47"/>
      <c r="C40" s="47"/>
      <c r="D40" s="47"/>
      <c r="E40" s="47"/>
      <c r="F40" s="47"/>
      <c r="G40" s="47"/>
      <c r="H40" s="47"/>
      <c r="I40" s="47"/>
      <c r="J40" s="48"/>
    </row>
    <row r="41" spans="1:10" ht="12.75">
      <c r="A41" s="45"/>
      <c r="B41" s="47"/>
      <c r="C41" s="47"/>
      <c r="D41" s="47"/>
      <c r="E41" s="47"/>
      <c r="F41" s="47"/>
      <c r="G41" s="47"/>
      <c r="H41" s="47"/>
      <c r="I41" s="47"/>
      <c r="J41" s="48"/>
    </row>
    <row r="42" spans="1:10" ht="12.75">
      <c r="A42" s="45"/>
      <c r="B42" s="47"/>
      <c r="C42" s="47"/>
      <c r="D42" s="47"/>
      <c r="E42" s="47"/>
      <c r="F42" s="47"/>
      <c r="G42" s="47"/>
      <c r="H42" s="47"/>
      <c r="I42" s="47"/>
      <c r="J42" s="48"/>
    </row>
    <row r="43" spans="1:10" ht="12.75">
      <c r="A43" s="45"/>
      <c r="B43" s="47"/>
      <c r="C43" s="47"/>
      <c r="D43" s="47"/>
      <c r="E43" s="47"/>
      <c r="F43" s="47"/>
      <c r="G43" s="47"/>
      <c r="H43" s="47"/>
      <c r="I43" s="47"/>
      <c r="J43" s="48"/>
    </row>
    <row r="44" spans="1:10" ht="12.75">
      <c r="A44" s="45"/>
      <c r="B44" s="47"/>
      <c r="C44" s="47"/>
      <c r="D44" s="47"/>
      <c r="E44" s="47"/>
      <c r="F44" s="47"/>
      <c r="G44" s="47"/>
      <c r="H44" s="47"/>
      <c r="I44" s="47"/>
      <c r="J44" s="48"/>
    </row>
    <row r="45" spans="1:10" ht="9" customHeight="1">
      <c r="A45" s="45"/>
      <c r="B45" s="47"/>
      <c r="C45" s="47"/>
      <c r="D45" s="47"/>
      <c r="E45" s="47"/>
      <c r="F45" s="47"/>
      <c r="G45" s="47"/>
      <c r="H45" s="47"/>
      <c r="I45" s="47"/>
      <c r="J45" s="48"/>
    </row>
    <row r="46" spans="1:10" ht="12.75">
      <c r="A46" s="45"/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12.75">
      <c r="A47" s="45"/>
      <c r="B47" s="47"/>
      <c r="C47" s="47"/>
      <c r="D47" s="47"/>
      <c r="E47" s="47"/>
      <c r="F47" s="47"/>
      <c r="G47" s="47"/>
      <c r="H47" s="47"/>
      <c r="I47" s="47"/>
      <c r="J47" s="48"/>
    </row>
    <row r="48" spans="1:10" s="194" customFormat="1" ht="12.75" customHeight="1">
      <c r="A48" s="188"/>
      <c r="B48" s="189" t="s">
        <v>302</v>
      </c>
      <c r="C48" s="189"/>
      <c r="D48" s="189"/>
      <c r="E48" s="189"/>
      <c r="F48" s="189"/>
      <c r="G48" s="327" t="s">
        <v>317</v>
      </c>
      <c r="H48" s="327"/>
      <c r="I48" s="189"/>
      <c r="J48" s="193"/>
    </row>
    <row r="49" spans="1:10" s="194" customFormat="1" ht="12.75" customHeight="1">
      <c r="A49" s="188"/>
      <c r="B49" s="189" t="s">
        <v>303</v>
      </c>
      <c r="C49" s="189"/>
      <c r="D49" s="189"/>
      <c r="E49" s="189"/>
      <c r="F49" s="189"/>
      <c r="G49" s="327" t="s">
        <v>318</v>
      </c>
      <c r="H49" s="327"/>
      <c r="I49" s="189"/>
      <c r="J49" s="193"/>
    </row>
    <row r="50" spans="1:10" s="194" customFormat="1" ht="12.75" customHeight="1">
      <c r="A50" s="188"/>
      <c r="B50" s="189" t="s">
        <v>304</v>
      </c>
      <c r="C50" s="189"/>
      <c r="D50" s="189"/>
      <c r="E50" s="189"/>
      <c r="F50" s="189"/>
      <c r="G50" s="327" t="s">
        <v>29</v>
      </c>
      <c r="H50" s="327"/>
      <c r="I50" s="189"/>
      <c r="J50" s="193"/>
    </row>
    <row r="51" spans="1:10" s="194" customFormat="1" ht="12.75" customHeight="1">
      <c r="A51" s="188"/>
      <c r="B51" s="189" t="s">
        <v>305</v>
      </c>
      <c r="C51" s="189"/>
      <c r="D51" s="189"/>
      <c r="E51" s="189"/>
      <c r="F51" s="189"/>
      <c r="G51" s="327" t="s">
        <v>29</v>
      </c>
      <c r="H51" s="327"/>
      <c r="I51" s="189"/>
      <c r="J51" s="193"/>
    </row>
    <row r="52" spans="1:10" ht="12.75">
      <c r="A52" s="45"/>
      <c r="B52" s="47"/>
      <c r="C52" s="47"/>
      <c r="D52" s="47"/>
      <c r="E52" s="47"/>
      <c r="F52" s="47"/>
      <c r="G52" s="47"/>
      <c r="H52" s="47"/>
      <c r="I52" s="47"/>
      <c r="J52" s="48"/>
    </row>
    <row r="53" spans="1:10" s="120" customFormat="1" ht="12.75" customHeight="1">
      <c r="A53" s="201"/>
      <c r="B53" s="189" t="s">
        <v>306</v>
      </c>
      <c r="C53" s="189"/>
      <c r="D53" s="189"/>
      <c r="E53" s="189"/>
      <c r="F53" s="200" t="s">
        <v>307</v>
      </c>
      <c r="G53" s="332" t="s">
        <v>530</v>
      </c>
      <c r="H53" s="332"/>
      <c r="I53" s="50"/>
      <c r="J53" s="202"/>
    </row>
    <row r="54" spans="1:10" s="120" customFormat="1" ht="12.75" customHeight="1">
      <c r="A54" s="201"/>
      <c r="B54" s="189"/>
      <c r="C54" s="189"/>
      <c r="D54" s="189"/>
      <c r="E54" s="189"/>
      <c r="F54" s="200" t="s">
        <v>308</v>
      </c>
      <c r="G54" s="332" t="s">
        <v>529</v>
      </c>
      <c r="H54" s="332"/>
      <c r="I54" s="50"/>
      <c r="J54" s="202"/>
    </row>
    <row r="55" spans="1:10" s="120" customFormat="1" ht="7.5" customHeight="1">
      <c r="A55" s="201"/>
      <c r="B55" s="189"/>
      <c r="C55" s="189"/>
      <c r="D55" s="189"/>
      <c r="E55" s="189"/>
      <c r="F55" s="200"/>
      <c r="G55" s="200"/>
      <c r="H55" s="200"/>
      <c r="I55" s="50"/>
      <c r="J55" s="202"/>
    </row>
    <row r="56" spans="1:10" s="120" customFormat="1" ht="12.75" customHeight="1">
      <c r="A56" s="201"/>
      <c r="B56" s="189" t="s">
        <v>309</v>
      </c>
      <c r="C56" s="189"/>
      <c r="D56" s="189"/>
      <c r="E56" s="200"/>
      <c r="F56" s="189"/>
      <c r="G56" s="327" t="s">
        <v>545</v>
      </c>
      <c r="H56" s="327"/>
      <c r="I56" s="50"/>
      <c r="J56" s="202"/>
    </row>
    <row r="57" spans="1:10" ht="22.5" customHeight="1">
      <c r="A57" s="203"/>
      <c r="B57" s="204"/>
      <c r="C57" s="204"/>
      <c r="D57" s="204"/>
      <c r="E57" s="204"/>
      <c r="F57" s="204"/>
      <c r="G57" s="204"/>
      <c r="H57" s="204"/>
      <c r="I57" s="204"/>
      <c r="J57" s="205"/>
    </row>
    <row r="58" ht="6.75" customHeight="1"/>
  </sheetData>
  <sheetProtection/>
  <mergeCells count="11">
    <mergeCell ref="F6:G6"/>
    <mergeCell ref="G53:H53"/>
    <mergeCell ref="G54:H54"/>
    <mergeCell ref="G48:H48"/>
    <mergeCell ref="G49:H49"/>
    <mergeCell ref="G50:H50"/>
    <mergeCell ref="G51:H51"/>
    <mergeCell ref="G56:H56"/>
    <mergeCell ref="A25:J25"/>
    <mergeCell ref="B26:I26"/>
    <mergeCell ref="B27:I27"/>
  </mergeCells>
  <printOptions/>
  <pageMargins left="1" right="0.75" top="0" bottom="0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.421875" style="0" customWidth="1"/>
    <col min="2" max="2" width="42.8515625" style="134" customWidth="1"/>
    <col min="3" max="3" width="9.57421875" style="0" bestFit="1" customWidth="1"/>
    <col min="4" max="4" width="9.8515625" style="0" bestFit="1" customWidth="1"/>
    <col min="5" max="5" width="9.421875" style="0" customWidth="1"/>
    <col min="6" max="6" width="10.28125" style="0" customWidth="1"/>
  </cols>
  <sheetData>
    <row r="2" spans="2:4" ht="18">
      <c r="B2" s="416" t="s">
        <v>328</v>
      </c>
      <c r="C2" s="416"/>
      <c r="D2" s="416"/>
    </row>
    <row r="3" spans="2:4" ht="18">
      <c r="B3" s="177"/>
      <c r="C3" s="177"/>
      <c r="D3" s="177"/>
    </row>
    <row r="4" ht="12.75">
      <c r="A4" s="156" t="s">
        <v>476</v>
      </c>
    </row>
    <row r="5" ht="12.75">
      <c r="A5" s="133" t="s">
        <v>477</v>
      </c>
    </row>
    <row r="8" ht="12.75">
      <c r="F8" s="136" t="s">
        <v>329</v>
      </c>
    </row>
    <row r="9" spans="1:6" ht="12.75">
      <c r="A9" s="419" t="s">
        <v>330</v>
      </c>
      <c r="B9" s="420"/>
      <c r="C9" s="420"/>
      <c r="D9" s="420"/>
      <c r="E9" s="420"/>
      <c r="F9" s="421"/>
    </row>
    <row r="10" spans="3:6" ht="12.75">
      <c r="C10" s="137" t="s">
        <v>331</v>
      </c>
      <c r="D10" s="137" t="s">
        <v>332</v>
      </c>
      <c r="E10" s="417" t="s">
        <v>536</v>
      </c>
      <c r="F10" s="417" t="s">
        <v>497</v>
      </c>
    </row>
    <row r="11" spans="1:6" ht="12.75">
      <c r="A11" s="130"/>
      <c r="B11" s="173" t="s">
        <v>333</v>
      </c>
      <c r="C11" s="138" t="s">
        <v>334</v>
      </c>
      <c r="D11" s="138" t="s">
        <v>335</v>
      </c>
      <c r="E11" s="418"/>
      <c r="F11" s="418"/>
    </row>
    <row r="12" spans="1:6" ht="12.75">
      <c r="A12" s="140">
        <v>1</v>
      </c>
      <c r="B12" s="172" t="s">
        <v>336</v>
      </c>
      <c r="C12" s="140">
        <v>70</v>
      </c>
      <c r="D12" s="140">
        <v>11100</v>
      </c>
      <c r="E12" s="179">
        <f>E13+E14+E15</f>
        <v>42763</v>
      </c>
      <c r="F12" s="179">
        <f>F13+F14+F15</f>
        <v>24065</v>
      </c>
    </row>
    <row r="13" spans="1:6" ht="12.75">
      <c r="A13" s="141" t="s">
        <v>337</v>
      </c>
      <c r="B13" s="174" t="s">
        <v>338</v>
      </c>
      <c r="C13" s="141" t="s">
        <v>339</v>
      </c>
      <c r="D13" s="142">
        <v>11101</v>
      </c>
      <c r="E13" s="175"/>
      <c r="F13" s="175"/>
    </row>
    <row r="14" spans="1:6" ht="12.75">
      <c r="A14" s="141" t="s">
        <v>340</v>
      </c>
      <c r="B14" s="174" t="s">
        <v>341</v>
      </c>
      <c r="C14" s="142">
        <v>704</v>
      </c>
      <c r="D14" s="142">
        <v>11102</v>
      </c>
      <c r="E14" s="180">
        <v>42763</v>
      </c>
      <c r="F14" s="179">
        <v>24065</v>
      </c>
    </row>
    <row r="15" spans="1:6" ht="12.75">
      <c r="A15" s="141" t="s">
        <v>342</v>
      </c>
      <c r="B15" s="174" t="s">
        <v>343</v>
      </c>
      <c r="C15" s="143">
        <v>705</v>
      </c>
      <c r="D15" s="142">
        <v>11103</v>
      </c>
      <c r="E15" s="175"/>
      <c r="F15" s="175"/>
    </row>
    <row r="16" spans="1:6" ht="12.75">
      <c r="A16" s="140">
        <v>2</v>
      </c>
      <c r="B16" s="172" t="s">
        <v>344</v>
      </c>
      <c r="C16" s="140">
        <v>708</v>
      </c>
      <c r="D16" s="142">
        <v>11104</v>
      </c>
      <c r="E16" s="175"/>
      <c r="F16" s="175"/>
    </row>
    <row r="17" spans="1:6" ht="12.75">
      <c r="A17" s="141" t="s">
        <v>337</v>
      </c>
      <c r="B17" s="174" t="s">
        <v>345</v>
      </c>
      <c r="C17" s="142">
        <v>7081</v>
      </c>
      <c r="D17" s="142">
        <v>111041</v>
      </c>
      <c r="E17" s="175"/>
      <c r="F17" s="175"/>
    </row>
    <row r="18" spans="1:6" ht="12.75">
      <c r="A18" s="141" t="s">
        <v>340</v>
      </c>
      <c r="B18" s="174" t="s">
        <v>346</v>
      </c>
      <c r="C18" s="142">
        <v>7082</v>
      </c>
      <c r="D18" s="142">
        <v>111042</v>
      </c>
      <c r="E18" s="175"/>
      <c r="F18" s="175"/>
    </row>
    <row r="19" spans="1:6" ht="12.75">
      <c r="A19" s="144" t="s">
        <v>342</v>
      </c>
      <c r="B19" s="174" t="s">
        <v>347</v>
      </c>
      <c r="C19" s="145">
        <v>7083</v>
      </c>
      <c r="D19" s="145">
        <v>111043</v>
      </c>
      <c r="E19" s="24"/>
      <c r="F19" s="24"/>
    </row>
    <row r="20" spans="1:6" ht="12.75">
      <c r="A20" s="147">
        <v>3</v>
      </c>
      <c r="B20" s="148" t="s">
        <v>348</v>
      </c>
      <c r="C20" s="1"/>
      <c r="D20" s="1"/>
      <c r="E20" s="24"/>
      <c r="F20" s="24"/>
    </row>
    <row r="21" spans="1:6" ht="12.75">
      <c r="A21" s="139"/>
      <c r="B21" s="149" t="s">
        <v>349</v>
      </c>
      <c r="C21" s="150">
        <v>71</v>
      </c>
      <c r="D21" s="151">
        <v>11201</v>
      </c>
      <c r="E21" s="25"/>
      <c r="F21" s="25"/>
    </row>
    <row r="22" spans="2:6" ht="12.75">
      <c r="B22" s="174" t="s">
        <v>350</v>
      </c>
      <c r="C22" s="28"/>
      <c r="D22" s="142">
        <v>112011</v>
      </c>
      <c r="E22" s="175"/>
      <c r="F22" s="175"/>
    </row>
    <row r="23" spans="2:6" ht="12.75">
      <c r="B23" s="174" t="s">
        <v>351</v>
      </c>
      <c r="C23" s="28"/>
      <c r="D23" s="142">
        <v>112012</v>
      </c>
      <c r="E23" s="175"/>
      <c r="F23" s="175"/>
    </row>
    <row r="24" spans="1:6" ht="12.75">
      <c r="A24" s="147">
        <v>4</v>
      </c>
      <c r="B24" s="152" t="s">
        <v>352</v>
      </c>
      <c r="C24" s="153">
        <v>72</v>
      </c>
      <c r="D24" s="140">
        <v>11300</v>
      </c>
      <c r="E24" s="175"/>
      <c r="F24" s="175"/>
    </row>
    <row r="25" spans="1:6" ht="12.75">
      <c r="A25" s="139"/>
      <c r="B25" s="154" t="s">
        <v>353</v>
      </c>
      <c r="C25" s="28"/>
      <c r="D25" s="142">
        <v>11301</v>
      </c>
      <c r="E25" s="175"/>
      <c r="F25" s="175"/>
    </row>
    <row r="26" spans="1:6" ht="12.75">
      <c r="A26" s="140">
        <v>5</v>
      </c>
      <c r="B26" s="152" t="s">
        <v>354</v>
      </c>
      <c r="C26" s="140">
        <v>73</v>
      </c>
      <c r="D26" s="140">
        <v>11400</v>
      </c>
      <c r="E26" s="175"/>
      <c r="F26" s="175"/>
    </row>
    <row r="27" spans="1:6" ht="12.75">
      <c r="A27" s="140">
        <v>6</v>
      </c>
      <c r="B27" s="152" t="s">
        <v>355</v>
      </c>
      <c r="C27" s="140">
        <v>75</v>
      </c>
      <c r="D27" s="140">
        <v>11500</v>
      </c>
      <c r="E27" s="175"/>
      <c r="F27" s="175"/>
    </row>
    <row r="28" spans="1:6" ht="12.75">
      <c r="A28" s="140">
        <v>7</v>
      </c>
      <c r="B28" s="152" t="s">
        <v>356</v>
      </c>
      <c r="C28" s="140">
        <v>77</v>
      </c>
      <c r="D28" s="140">
        <v>11600</v>
      </c>
      <c r="E28" s="175"/>
      <c r="F28" s="175"/>
    </row>
    <row r="29" spans="1:6" ht="12.75">
      <c r="A29" s="155" t="s">
        <v>357</v>
      </c>
      <c r="B29" s="152" t="s">
        <v>358</v>
      </c>
      <c r="C29" s="28"/>
      <c r="D29" s="140">
        <v>11800</v>
      </c>
      <c r="E29" s="179">
        <f>E12</f>
        <v>42763</v>
      </c>
      <c r="F29" s="179">
        <f>F12</f>
        <v>24065</v>
      </c>
    </row>
    <row r="31" spans="1:4" ht="12.75">
      <c r="A31" s="133"/>
      <c r="D31" s="133" t="s">
        <v>359</v>
      </c>
    </row>
    <row r="32" spans="1:4" ht="12.75">
      <c r="A32" s="133"/>
      <c r="D32" s="49" t="s">
        <v>475</v>
      </c>
    </row>
  </sheetData>
  <sheetProtection/>
  <mergeCells count="4">
    <mergeCell ref="B2:D2"/>
    <mergeCell ref="E10:E11"/>
    <mergeCell ref="F10:F11"/>
    <mergeCell ref="A9:F9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F15" sqref="F15"/>
    </sheetView>
  </sheetViews>
  <sheetFormatPr defaultColWidth="9.140625" defaultRowHeight="12.75"/>
  <cols>
    <col min="1" max="1" width="2.7109375" style="0" bestFit="1" customWidth="1"/>
    <col min="2" max="2" width="27.8515625" style="134" customWidth="1"/>
    <col min="3" max="3" width="13.00390625" style="0" customWidth="1"/>
    <col min="4" max="4" width="10.8515625" style="0" bestFit="1" customWidth="1"/>
    <col min="5" max="5" width="9.8515625" style="0" bestFit="1" customWidth="1"/>
    <col min="6" max="6" width="12.8515625" style="0" customWidth="1"/>
    <col min="7" max="7" width="12.57421875" style="0" customWidth="1"/>
  </cols>
  <sheetData>
    <row r="1" ht="12.75">
      <c r="B1" s="156" t="s">
        <v>476</v>
      </c>
    </row>
    <row r="2" spans="2:7" ht="12.75">
      <c r="B2" s="133" t="s">
        <v>477</v>
      </c>
      <c r="D2" s="133" t="s">
        <v>360</v>
      </c>
      <c r="G2" s="136" t="s">
        <v>329</v>
      </c>
    </row>
    <row r="3" spans="1:7" ht="12.75">
      <c r="A3" s="146"/>
      <c r="B3" s="422" t="s">
        <v>361</v>
      </c>
      <c r="C3" s="423"/>
      <c r="D3" s="137" t="s">
        <v>331</v>
      </c>
      <c r="E3" s="137" t="s">
        <v>332</v>
      </c>
      <c r="F3" s="417" t="s">
        <v>536</v>
      </c>
      <c r="G3" s="417" t="s">
        <v>497</v>
      </c>
    </row>
    <row r="4" spans="1:7" ht="12.75">
      <c r="A4" s="139"/>
      <c r="B4" s="424"/>
      <c r="C4" s="425"/>
      <c r="D4" s="138" t="s">
        <v>334</v>
      </c>
      <c r="E4" s="138" t="s">
        <v>335</v>
      </c>
      <c r="F4" s="418"/>
      <c r="G4" s="418"/>
    </row>
    <row r="5" spans="1:7" ht="15">
      <c r="A5" s="140">
        <v>1</v>
      </c>
      <c r="B5" s="426" t="s">
        <v>362</v>
      </c>
      <c r="C5" s="427"/>
      <c r="D5" s="140">
        <v>60</v>
      </c>
      <c r="E5" s="140">
        <v>12100</v>
      </c>
      <c r="F5" s="157">
        <f>F6+F7+F8+F9+F10</f>
        <v>15295</v>
      </c>
      <c r="G5" s="157">
        <f>G6+G7+G8+G9+G10</f>
        <v>7092</v>
      </c>
    </row>
    <row r="6" spans="1:7" ht="15">
      <c r="A6" s="141" t="s">
        <v>337</v>
      </c>
      <c r="B6" s="158" t="s">
        <v>363</v>
      </c>
      <c r="C6" s="28"/>
      <c r="D6" s="141" t="s">
        <v>364</v>
      </c>
      <c r="E6" s="142">
        <v>12101</v>
      </c>
      <c r="F6" s="157">
        <v>15295</v>
      </c>
      <c r="G6" s="157">
        <v>7092</v>
      </c>
    </row>
    <row r="7" spans="1:7" ht="15">
      <c r="A7" s="141" t="s">
        <v>340</v>
      </c>
      <c r="B7" s="428" t="s">
        <v>365</v>
      </c>
      <c r="C7" s="429"/>
      <c r="D7" s="28"/>
      <c r="E7" s="142">
        <v>12102</v>
      </c>
      <c r="F7" s="157"/>
      <c r="G7" s="157"/>
    </row>
    <row r="8" spans="1:7" ht="15">
      <c r="A8" s="141" t="s">
        <v>342</v>
      </c>
      <c r="B8" s="428" t="s">
        <v>366</v>
      </c>
      <c r="C8" s="429"/>
      <c r="D8" s="141" t="s">
        <v>367</v>
      </c>
      <c r="E8" s="142">
        <v>12103</v>
      </c>
      <c r="F8" s="157"/>
      <c r="G8" s="157"/>
    </row>
    <row r="9" spans="1:7" ht="15">
      <c r="A9" s="141" t="s">
        <v>368</v>
      </c>
      <c r="B9" s="428" t="s">
        <v>369</v>
      </c>
      <c r="C9" s="429"/>
      <c r="D9" s="28"/>
      <c r="E9" s="142">
        <v>12104</v>
      </c>
      <c r="F9" s="157"/>
      <c r="G9" s="157"/>
    </row>
    <row r="10" spans="1:7" ht="15">
      <c r="A10" s="141" t="s">
        <v>370</v>
      </c>
      <c r="B10" s="428" t="s">
        <v>371</v>
      </c>
      <c r="C10" s="429"/>
      <c r="D10" s="141" t="s">
        <v>372</v>
      </c>
      <c r="E10" s="142">
        <v>12105</v>
      </c>
      <c r="F10" s="157"/>
      <c r="G10" s="157"/>
    </row>
    <row r="11" spans="1:7" ht="15">
      <c r="A11" s="140">
        <v>2</v>
      </c>
      <c r="B11" s="426" t="s">
        <v>373</v>
      </c>
      <c r="C11" s="427"/>
      <c r="D11" s="140">
        <v>64</v>
      </c>
      <c r="E11" s="140">
        <v>12200</v>
      </c>
      <c r="F11" s="157">
        <f>F12+F13</f>
        <v>1353</v>
      </c>
      <c r="G11" s="157">
        <f>G12+G13</f>
        <v>1123</v>
      </c>
    </row>
    <row r="12" spans="1:7" ht="15">
      <c r="A12" s="141" t="s">
        <v>374</v>
      </c>
      <c r="B12" s="428" t="s">
        <v>260</v>
      </c>
      <c r="C12" s="429"/>
      <c r="D12" s="142">
        <v>641</v>
      </c>
      <c r="E12" s="142">
        <v>12201</v>
      </c>
      <c r="F12" s="157">
        <v>1159</v>
      </c>
      <c r="G12" s="157">
        <v>962</v>
      </c>
    </row>
    <row r="13" spans="1:7" ht="15">
      <c r="A13" s="141" t="s">
        <v>375</v>
      </c>
      <c r="B13" s="158" t="s">
        <v>376</v>
      </c>
      <c r="C13" s="28"/>
      <c r="D13" s="142">
        <v>644</v>
      </c>
      <c r="E13" s="142">
        <v>12202</v>
      </c>
      <c r="F13" s="157">
        <v>194</v>
      </c>
      <c r="G13" s="157">
        <v>161</v>
      </c>
    </row>
    <row r="14" spans="1:7" ht="15">
      <c r="A14" s="140">
        <v>3</v>
      </c>
      <c r="B14" s="426" t="s">
        <v>377</v>
      </c>
      <c r="C14" s="427"/>
      <c r="D14" s="140">
        <v>68</v>
      </c>
      <c r="E14" s="140">
        <v>12300</v>
      </c>
      <c r="F14" s="157">
        <v>2271</v>
      </c>
      <c r="G14" s="157">
        <v>2456</v>
      </c>
    </row>
    <row r="15" spans="1:7" ht="15">
      <c r="A15" s="140">
        <v>4</v>
      </c>
      <c r="B15" s="152" t="s">
        <v>378</v>
      </c>
      <c r="C15" s="28"/>
      <c r="D15" s="140">
        <v>61</v>
      </c>
      <c r="E15" s="140">
        <v>12400</v>
      </c>
      <c r="F15" s="157">
        <f>F16+F17+F18+F19+F20+F21+F22+F23+F24+F25+F26+F27+F30</f>
        <v>18293</v>
      </c>
      <c r="G15" s="157">
        <f>G16+G17+G18+G19+G20+G21+G22+G23+G24+G25+G26+G27+G29+G30</f>
        <v>3187</v>
      </c>
    </row>
    <row r="16" spans="1:7" ht="15">
      <c r="A16" s="141" t="s">
        <v>337</v>
      </c>
      <c r="B16" s="428" t="s">
        <v>379</v>
      </c>
      <c r="C16" s="429"/>
      <c r="D16" s="28"/>
      <c r="E16" s="142">
        <v>12401</v>
      </c>
      <c r="F16" s="157">
        <v>803</v>
      </c>
      <c r="G16" s="157"/>
    </row>
    <row r="17" spans="1:7" ht="15">
      <c r="A17" s="141" t="s">
        <v>340</v>
      </c>
      <c r="B17" s="428" t="s">
        <v>380</v>
      </c>
      <c r="C17" s="429"/>
      <c r="D17" s="142">
        <v>611</v>
      </c>
      <c r="E17" s="142">
        <v>12402</v>
      </c>
      <c r="F17" s="157"/>
      <c r="G17" s="157"/>
    </row>
    <row r="18" spans="1:7" ht="15">
      <c r="A18" s="141" t="s">
        <v>342</v>
      </c>
      <c r="B18" s="428" t="s">
        <v>381</v>
      </c>
      <c r="C18" s="429"/>
      <c r="D18" s="142">
        <v>613</v>
      </c>
      <c r="E18" s="142">
        <v>12403</v>
      </c>
      <c r="F18" s="157"/>
      <c r="G18" s="157"/>
    </row>
    <row r="19" spans="1:7" ht="15">
      <c r="A19" s="141" t="s">
        <v>368</v>
      </c>
      <c r="B19" s="428" t="s">
        <v>382</v>
      </c>
      <c r="C19" s="429"/>
      <c r="D19" s="142">
        <v>615</v>
      </c>
      <c r="E19" s="142">
        <v>12404</v>
      </c>
      <c r="F19" s="157"/>
      <c r="G19" s="157"/>
    </row>
    <row r="20" spans="1:7" ht="15">
      <c r="A20" s="141" t="s">
        <v>370</v>
      </c>
      <c r="B20" s="428" t="s">
        <v>383</v>
      </c>
      <c r="C20" s="429"/>
      <c r="D20" s="142">
        <v>616</v>
      </c>
      <c r="E20" s="142">
        <v>12405</v>
      </c>
      <c r="F20" s="157"/>
      <c r="G20" s="157"/>
    </row>
    <row r="21" spans="1:10" ht="15">
      <c r="A21" s="141" t="s">
        <v>384</v>
      </c>
      <c r="B21" s="428" t="s">
        <v>385</v>
      </c>
      <c r="C21" s="429"/>
      <c r="D21" s="142">
        <v>617</v>
      </c>
      <c r="E21" s="142">
        <v>12406</v>
      </c>
      <c r="F21" s="157"/>
      <c r="G21" s="157"/>
      <c r="J21" s="159"/>
    </row>
    <row r="22" spans="1:7" ht="15">
      <c r="A22" s="141" t="s">
        <v>386</v>
      </c>
      <c r="B22" s="428" t="s">
        <v>387</v>
      </c>
      <c r="C22" s="429"/>
      <c r="D22" s="142">
        <v>618</v>
      </c>
      <c r="E22" s="142">
        <v>12407</v>
      </c>
      <c r="F22" s="157">
        <v>1167</v>
      </c>
      <c r="G22" s="157">
        <v>206</v>
      </c>
    </row>
    <row r="23" spans="1:7" ht="15">
      <c r="A23" s="141" t="s">
        <v>388</v>
      </c>
      <c r="B23" s="158" t="s">
        <v>389</v>
      </c>
      <c r="C23" s="28"/>
      <c r="D23" s="142">
        <v>623</v>
      </c>
      <c r="E23" s="142">
        <v>12408</v>
      </c>
      <c r="F23" s="157"/>
      <c r="G23" s="157"/>
    </row>
    <row r="24" spans="1:7" ht="15">
      <c r="A24" s="141" t="s">
        <v>390</v>
      </c>
      <c r="B24" s="428" t="s">
        <v>391</v>
      </c>
      <c r="C24" s="429"/>
      <c r="D24" s="142">
        <v>624</v>
      </c>
      <c r="E24" s="142">
        <v>12409</v>
      </c>
      <c r="F24" s="157"/>
      <c r="G24" s="157"/>
    </row>
    <row r="25" spans="1:7" ht="15">
      <c r="A25" s="141" t="s">
        <v>392</v>
      </c>
      <c r="B25" s="428" t="s">
        <v>393</v>
      </c>
      <c r="C25" s="429"/>
      <c r="D25" s="142">
        <v>625</v>
      </c>
      <c r="E25" s="142">
        <v>12410</v>
      </c>
      <c r="F25" s="157"/>
      <c r="G25" s="157"/>
    </row>
    <row r="26" spans="1:7" ht="15">
      <c r="A26" s="141" t="s">
        <v>394</v>
      </c>
      <c r="B26" s="428" t="s">
        <v>395</v>
      </c>
      <c r="C26" s="429"/>
      <c r="D26" s="142">
        <v>626</v>
      </c>
      <c r="E26" s="142">
        <v>12411</v>
      </c>
      <c r="F26" s="157">
        <v>107</v>
      </c>
      <c r="G26" s="157"/>
    </row>
    <row r="27" spans="1:7" ht="15">
      <c r="A27" s="141" t="s">
        <v>396</v>
      </c>
      <c r="B27" s="428" t="s">
        <v>397</v>
      </c>
      <c r="C27" s="429"/>
      <c r="D27" s="142">
        <v>627</v>
      </c>
      <c r="E27" s="142">
        <v>12412</v>
      </c>
      <c r="F27" s="157">
        <f>F28+F29</f>
        <v>15993</v>
      </c>
      <c r="G27" s="157">
        <f>G28+G29</f>
        <v>2719</v>
      </c>
    </row>
    <row r="28" spans="1:7" ht="15">
      <c r="A28" s="28"/>
      <c r="B28" s="433" t="s">
        <v>398</v>
      </c>
      <c r="C28" s="434"/>
      <c r="D28" s="142">
        <v>6271</v>
      </c>
      <c r="E28" s="142">
        <v>124121</v>
      </c>
      <c r="F28" s="157">
        <v>15993</v>
      </c>
      <c r="G28" s="157">
        <v>2719</v>
      </c>
    </row>
    <row r="29" spans="1:7" ht="15">
      <c r="A29" s="28"/>
      <c r="B29" s="433" t="s">
        <v>399</v>
      </c>
      <c r="C29" s="434"/>
      <c r="D29" s="142">
        <v>6272</v>
      </c>
      <c r="E29" s="142">
        <v>124122</v>
      </c>
      <c r="F29" s="157"/>
      <c r="G29" s="157"/>
    </row>
    <row r="30" spans="1:7" ht="15">
      <c r="A30" s="141" t="s">
        <v>400</v>
      </c>
      <c r="B30" s="428" t="s">
        <v>401</v>
      </c>
      <c r="C30" s="429"/>
      <c r="D30" s="142">
        <v>628</v>
      </c>
      <c r="E30" s="142">
        <v>12413</v>
      </c>
      <c r="F30" s="157">
        <v>223</v>
      </c>
      <c r="G30" s="157">
        <v>262</v>
      </c>
    </row>
    <row r="31" spans="1:7" ht="15">
      <c r="A31" s="140">
        <v>5</v>
      </c>
      <c r="B31" s="426" t="s">
        <v>402</v>
      </c>
      <c r="C31" s="427"/>
      <c r="D31" s="140">
        <v>63</v>
      </c>
      <c r="E31" s="140">
        <v>12500</v>
      </c>
      <c r="F31" s="157">
        <f>F32+F33+F34+F35</f>
        <v>108</v>
      </c>
      <c r="G31" s="157">
        <f>G32+G33+G34+G35</f>
        <v>884</v>
      </c>
    </row>
    <row r="32" spans="1:7" ht="15">
      <c r="A32" s="141" t="s">
        <v>337</v>
      </c>
      <c r="B32" s="428" t="s">
        <v>403</v>
      </c>
      <c r="C32" s="429"/>
      <c r="D32" s="142">
        <v>632</v>
      </c>
      <c r="E32" s="142">
        <v>12501</v>
      </c>
      <c r="F32" s="157">
        <v>24</v>
      </c>
      <c r="G32" s="157">
        <v>850</v>
      </c>
    </row>
    <row r="33" spans="1:10" ht="15">
      <c r="A33" s="141" t="s">
        <v>340</v>
      </c>
      <c r="B33" s="428" t="s">
        <v>404</v>
      </c>
      <c r="C33" s="429"/>
      <c r="D33" s="142">
        <v>633</v>
      </c>
      <c r="E33" s="142">
        <v>12502</v>
      </c>
      <c r="F33" s="157"/>
      <c r="G33" s="157"/>
      <c r="J33" s="159"/>
    </row>
    <row r="34" spans="1:7" ht="15">
      <c r="A34" s="141" t="s">
        <v>342</v>
      </c>
      <c r="B34" s="428" t="s">
        <v>405</v>
      </c>
      <c r="C34" s="429"/>
      <c r="D34" s="142">
        <v>634</v>
      </c>
      <c r="E34" s="142">
        <v>12503</v>
      </c>
      <c r="F34" s="157">
        <v>84</v>
      </c>
      <c r="G34" s="157">
        <v>30</v>
      </c>
    </row>
    <row r="35" spans="1:7" ht="15">
      <c r="A35" s="141" t="s">
        <v>368</v>
      </c>
      <c r="B35" s="428" t="s">
        <v>406</v>
      </c>
      <c r="C35" s="429"/>
      <c r="D35" s="141" t="s">
        <v>407</v>
      </c>
      <c r="E35" s="142">
        <v>12504</v>
      </c>
      <c r="F35" s="157"/>
      <c r="G35" s="157">
        <v>4</v>
      </c>
    </row>
    <row r="36" spans="1:11" ht="15">
      <c r="A36" s="155" t="s">
        <v>408</v>
      </c>
      <c r="B36" s="426" t="s">
        <v>409</v>
      </c>
      <c r="C36" s="427"/>
      <c r="D36" s="28"/>
      <c r="E36" s="142">
        <v>12600</v>
      </c>
      <c r="F36" s="157">
        <f>F5+F11+F14+F15+F31</f>
        <v>37320</v>
      </c>
      <c r="G36" s="157">
        <f>G5+G11+G14+G15+G31</f>
        <v>14742</v>
      </c>
      <c r="I36" s="159">
        <v>37320</v>
      </c>
      <c r="K36" s="159"/>
    </row>
    <row r="37" spans="2:9" ht="12.75">
      <c r="B37" s="156" t="s">
        <v>410</v>
      </c>
      <c r="F37" s="176" t="s">
        <v>536</v>
      </c>
      <c r="G37" s="176" t="s">
        <v>497</v>
      </c>
      <c r="I37" s="159">
        <f>F36-I36</f>
        <v>0</v>
      </c>
    </row>
    <row r="38" spans="1:7" ht="12.75">
      <c r="A38" s="140">
        <v>1</v>
      </c>
      <c r="B38" s="431" t="s">
        <v>411</v>
      </c>
      <c r="C38" s="431"/>
      <c r="D38" s="28"/>
      <c r="E38" s="140">
        <v>14000</v>
      </c>
      <c r="F38" s="28">
        <v>3</v>
      </c>
      <c r="G38" s="28">
        <v>3</v>
      </c>
    </row>
    <row r="39" spans="1:7" ht="12.75">
      <c r="A39" s="140">
        <v>2</v>
      </c>
      <c r="B39" s="431" t="s">
        <v>412</v>
      </c>
      <c r="C39" s="431"/>
      <c r="D39" s="28"/>
      <c r="E39" s="140">
        <v>15000</v>
      </c>
      <c r="F39" s="28"/>
      <c r="G39" s="28"/>
    </row>
    <row r="40" spans="1:7" ht="12.75">
      <c r="A40" s="141" t="s">
        <v>337</v>
      </c>
      <c r="B40" s="432" t="s">
        <v>413</v>
      </c>
      <c r="C40" s="432"/>
      <c r="D40" s="28"/>
      <c r="E40" s="142">
        <v>15001</v>
      </c>
      <c r="F40" s="28"/>
      <c r="G40" s="28"/>
    </row>
    <row r="41" spans="1:7" ht="12.75">
      <c r="A41" s="28"/>
      <c r="B41" s="430" t="s">
        <v>414</v>
      </c>
      <c r="C41" s="430"/>
      <c r="D41" s="28"/>
      <c r="E41" s="142">
        <v>150011</v>
      </c>
      <c r="F41" s="28"/>
      <c r="G41" s="28"/>
    </row>
    <row r="42" spans="1:7" ht="12.75">
      <c r="A42" s="141" t="s">
        <v>340</v>
      </c>
      <c r="B42" s="432" t="s">
        <v>415</v>
      </c>
      <c r="C42" s="432"/>
      <c r="D42" s="28"/>
      <c r="E42" s="142">
        <v>15002</v>
      </c>
      <c r="F42" s="28"/>
      <c r="G42" s="28"/>
    </row>
    <row r="43" spans="1:7" ht="12.75">
      <c r="A43" s="28"/>
      <c r="B43" s="430" t="s">
        <v>416</v>
      </c>
      <c r="C43" s="430"/>
      <c r="D43" s="28"/>
      <c r="E43" s="142">
        <v>150021</v>
      </c>
      <c r="F43" s="28"/>
      <c r="G43" s="28"/>
    </row>
    <row r="45" ht="15">
      <c r="D45" s="162" t="s">
        <v>359</v>
      </c>
    </row>
    <row r="46" ht="12.75">
      <c r="D46" s="49" t="s">
        <v>475</v>
      </c>
    </row>
  </sheetData>
  <sheetProtection/>
  <mergeCells count="37">
    <mergeCell ref="G3:G4"/>
    <mergeCell ref="F3:F4"/>
    <mergeCell ref="B39:C39"/>
    <mergeCell ref="B40:C40"/>
    <mergeCell ref="B41:C41"/>
    <mergeCell ref="B42:C42"/>
    <mergeCell ref="B26:C26"/>
    <mergeCell ref="B27:C27"/>
    <mergeCell ref="B28:C28"/>
    <mergeCell ref="B29:C29"/>
    <mergeCell ref="B43:C43"/>
    <mergeCell ref="B32:C32"/>
    <mergeCell ref="B33:C33"/>
    <mergeCell ref="B34:C34"/>
    <mergeCell ref="B35:C35"/>
    <mergeCell ref="B36:C36"/>
    <mergeCell ref="B38:C38"/>
    <mergeCell ref="B30:C30"/>
    <mergeCell ref="B31:C31"/>
    <mergeCell ref="B19:C19"/>
    <mergeCell ref="B20:C20"/>
    <mergeCell ref="B21:C21"/>
    <mergeCell ref="B22:C22"/>
    <mergeCell ref="B24:C24"/>
    <mergeCell ref="B25:C25"/>
    <mergeCell ref="B11:C11"/>
    <mergeCell ref="B12:C12"/>
    <mergeCell ref="B14:C14"/>
    <mergeCell ref="B16:C16"/>
    <mergeCell ref="B17:C17"/>
    <mergeCell ref="B18:C18"/>
    <mergeCell ref="B3:C4"/>
    <mergeCell ref="B5:C5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0">
      <selection activeCell="B47" sqref="B47:C47"/>
    </sheetView>
  </sheetViews>
  <sheetFormatPr defaultColWidth="9.140625" defaultRowHeight="12.75"/>
  <cols>
    <col min="1" max="1" width="4.00390625" style="0" customWidth="1"/>
    <col min="2" max="2" width="11.140625" style="134" customWidth="1"/>
    <col min="3" max="3" width="29.140625" style="0" bestFit="1" customWidth="1"/>
    <col min="4" max="4" width="20.57421875" style="0" customWidth="1"/>
  </cols>
  <sheetData>
    <row r="1" spans="2:3" ht="10.5" customHeight="1">
      <c r="B1" s="156" t="s">
        <v>417</v>
      </c>
      <c r="C1" s="49" t="s">
        <v>474</v>
      </c>
    </row>
    <row r="2" spans="2:3" ht="10.5" customHeight="1">
      <c r="B2" s="156" t="s">
        <v>418</v>
      </c>
      <c r="C2" s="49" t="s">
        <v>473</v>
      </c>
    </row>
    <row r="3" ht="9" customHeight="1">
      <c r="D3" s="135" t="s">
        <v>419</v>
      </c>
    </row>
    <row r="4" spans="1:4" ht="12.75">
      <c r="A4" s="28"/>
      <c r="B4" s="27"/>
      <c r="C4" s="152" t="s">
        <v>420</v>
      </c>
      <c r="D4" s="155" t="s">
        <v>421</v>
      </c>
    </row>
    <row r="5" spans="1:4" ht="12.75">
      <c r="A5" s="142">
        <v>1</v>
      </c>
      <c r="B5" s="152" t="s">
        <v>422</v>
      </c>
      <c r="C5" s="141" t="s">
        <v>423</v>
      </c>
      <c r="D5" s="28"/>
    </row>
    <row r="6" spans="1:4" ht="12.75">
      <c r="A6" s="142">
        <v>2</v>
      </c>
      <c r="B6" s="152" t="s">
        <v>422</v>
      </c>
      <c r="C6" s="160" t="s">
        <v>424</v>
      </c>
      <c r="D6" s="28"/>
    </row>
    <row r="7" spans="1:4" ht="12.75">
      <c r="A7" s="142">
        <v>3</v>
      </c>
      <c r="B7" s="152" t="s">
        <v>422</v>
      </c>
      <c r="C7" s="160" t="s">
        <v>425</v>
      </c>
      <c r="D7" s="28"/>
    </row>
    <row r="8" spans="1:4" ht="12.75">
      <c r="A8" s="142">
        <v>4</v>
      </c>
      <c r="B8" s="152" t="s">
        <v>422</v>
      </c>
      <c r="C8" s="141" t="s">
        <v>426</v>
      </c>
      <c r="D8" s="28"/>
    </row>
    <row r="9" spans="1:4" ht="12.75">
      <c r="A9" s="142">
        <v>5</v>
      </c>
      <c r="B9" s="152" t="s">
        <v>422</v>
      </c>
      <c r="C9" s="160" t="s">
        <v>427</v>
      </c>
      <c r="D9" s="28"/>
    </row>
    <row r="10" spans="1:4" ht="12.75">
      <c r="A10" s="142">
        <v>6</v>
      </c>
      <c r="B10" s="152" t="s">
        <v>422</v>
      </c>
      <c r="C10" s="141" t="s">
        <v>428</v>
      </c>
      <c r="D10" s="28"/>
    </row>
    <row r="11" spans="1:4" ht="12.75">
      <c r="A11" s="142">
        <v>7</v>
      </c>
      <c r="B11" s="152" t="s">
        <v>422</v>
      </c>
      <c r="C11" s="141" t="s">
        <v>429</v>
      </c>
      <c r="D11" s="28"/>
    </row>
    <row r="12" spans="1:4" ht="12.75">
      <c r="A12" s="142">
        <v>8</v>
      </c>
      <c r="B12" s="152" t="s">
        <v>422</v>
      </c>
      <c r="C12" s="141" t="s">
        <v>430</v>
      </c>
      <c r="D12" s="28"/>
    </row>
    <row r="13" spans="1:4" ht="12.75">
      <c r="A13" s="155" t="s">
        <v>4</v>
      </c>
      <c r="B13" s="27"/>
      <c r="C13" s="155" t="s">
        <v>431</v>
      </c>
      <c r="D13" s="28"/>
    </row>
    <row r="14" spans="1:4" ht="12.75">
      <c r="A14" s="142">
        <v>9</v>
      </c>
      <c r="B14" s="152" t="s">
        <v>432</v>
      </c>
      <c r="C14" s="141" t="s">
        <v>433</v>
      </c>
      <c r="D14" s="28"/>
    </row>
    <row r="15" spans="1:4" ht="12.75">
      <c r="A15" s="142">
        <v>10</v>
      </c>
      <c r="B15" s="152" t="s">
        <v>432</v>
      </c>
      <c r="C15" s="141" t="s">
        <v>434</v>
      </c>
      <c r="D15" s="28"/>
    </row>
    <row r="16" spans="1:4" ht="12.75">
      <c r="A16" s="142">
        <v>11</v>
      </c>
      <c r="B16" s="152" t="s">
        <v>432</v>
      </c>
      <c r="C16" s="141" t="s">
        <v>435</v>
      </c>
      <c r="D16" s="165">
        <f>Rez!E9</f>
        <v>42763017</v>
      </c>
    </row>
    <row r="17" spans="1:4" ht="12.75">
      <c r="A17" s="155" t="s">
        <v>63</v>
      </c>
      <c r="B17" s="27"/>
      <c r="C17" s="155" t="s">
        <v>436</v>
      </c>
      <c r="D17" s="28"/>
    </row>
    <row r="18" spans="1:4" ht="12.75">
      <c r="A18" s="142">
        <v>12</v>
      </c>
      <c r="B18" s="152" t="s">
        <v>437</v>
      </c>
      <c r="C18" s="141" t="s">
        <v>438</v>
      </c>
      <c r="D18" s="28"/>
    </row>
    <row r="19" spans="1:4" ht="12.75">
      <c r="A19" s="142">
        <v>13</v>
      </c>
      <c r="B19" s="152" t="s">
        <v>437</v>
      </c>
      <c r="C19" s="155" t="s">
        <v>439</v>
      </c>
      <c r="D19" s="28"/>
    </row>
    <row r="20" spans="1:4" ht="12.75">
      <c r="A20" s="142">
        <v>14</v>
      </c>
      <c r="B20" s="152" t="s">
        <v>437</v>
      </c>
      <c r="C20" s="141" t="s">
        <v>440</v>
      </c>
      <c r="D20" s="28"/>
    </row>
    <row r="21" spans="1:4" ht="12.75">
      <c r="A21" s="142">
        <v>15</v>
      </c>
      <c r="B21" s="152" t="s">
        <v>437</v>
      </c>
      <c r="C21" s="161" t="s">
        <v>441</v>
      </c>
      <c r="D21" s="28"/>
    </row>
    <row r="22" spans="1:4" ht="12.75">
      <c r="A22" s="142">
        <v>16</v>
      </c>
      <c r="B22" s="152" t="s">
        <v>437</v>
      </c>
      <c r="C22" s="141" t="s">
        <v>442</v>
      </c>
      <c r="D22" s="28"/>
    </row>
    <row r="23" spans="1:4" ht="12.75">
      <c r="A23" s="142">
        <v>17</v>
      </c>
      <c r="B23" s="152" t="s">
        <v>437</v>
      </c>
      <c r="C23" s="141" t="s">
        <v>443</v>
      </c>
      <c r="D23" s="28"/>
    </row>
    <row r="24" spans="1:4" ht="12.75">
      <c r="A24" s="142">
        <v>18</v>
      </c>
      <c r="B24" s="152" t="s">
        <v>437</v>
      </c>
      <c r="C24" s="160" t="s">
        <v>444</v>
      </c>
      <c r="D24" s="28"/>
    </row>
    <row r="25" spans="1:4" ht="12.75">
      <c r="A25" s="142">
        <v>19</v>
      </c>
      <c r="B25" s="152" t="s">
        <v>437</v>
      </c>
      <c r="C25" s="141" t="s">
        <v>445</v>
      </c>
      <c r="D25" s="28"/>
    </row>
    <row r="26" spans="1:4" ht="12.75">
      <c r="A26" s="155" t="s">
        <v>105</v>
      </c>
      <c r="B26" s="27"/>
      <c r="C26" s="155" t="s">
        <v>446</v>
      </c>
      <c r="D26" s="28"/>
    </row>
    <row r="27" spans="1:4" ht="12.75">
      <c r="A27" s="142">
        <v>20</v>
      </c>
      <c r="B27" s="152" t="s">
        <v>447</v>
      </c>
      <c r="C27" s="141" t="s">
        <v>448</v>
      </c>
      <c r="D27" s="28"/>
    </row>
    <row r="28" spans="1:4" ht="12.75">
      <c r="A28" s="142">
        <v>21</v>
      </c>
      <c r="B28" s="152" t="s">
        <v>447</v>
      </c>
      <c r="C28" s="141" t="s">
        <v>449</v>
      </c>
      <c r="D28" s="28"/>
    </row>
    <row r="29" spans="1:4" ht="12.75">
      <c r="A29" s="142">
        <v>22</v>
      </c>
      <c r="B29" s="152" t="s">
        <v>447</v>
      </c>
      <c r="C29" s="141" t="s">
        <v>450</v>
      </c>
      <c r="D29" s="28"/>
    </row>
    <row r="30" spans="1:4" ht="12.75">
      <c r="A30" s="142">
        <v>23</v>
      </c>
      <c r="B30" s="152" t="s">
        <v>447</v>
      </c>
      <c r="C30" s="141" t="s">
        <v>451</v>
      </c>
      <c r="D30" s="28"/>
    </row>
    <row r="31" spans="1:4" ht="12.75">
      <c r="A31" s="155" t="s">
        <v>452</v>
      </c>
      <c r="B31" s="27"/>
      <c r="C31" s="155" t="s">
        <v>453</v>
      </c>
      <c r="D31" s="28"/>
    </row>
    <row r="32" spans="1:4" ht="12.75">
      <c r="A32" s="142">
        <v>24</v>
      </c>
      <c r="B32" s="152" t="s">
        <v>454</v>
      </c>
      <c r="C32" s="161" t="s">
        <v>455</v>
      </c>
      <c r="D32" s="28"/>
    </row>
    <row r="33" spans="1:4" ht="12.75">
      <c r="A33" s="142">
        <v>25</v>
      </c>
      <c r="B33" s="152" t="s">
        <v>454</v>
      </c>
      <c r="C33" s="161" t="s">
        <v>456</v>
      </c>
      <c r="D33" s="28"/>
    </row>
    <row r="34" spans="1:4" ht="12.75">
      <c r="A34" s="142">
        <v>26</v>
      </c>
      <c r="B34" s="152" t="s">
        <v>454</v>
      </c>
      <c r="C34" s="141" t="s">
        <v>457</v>
      </c>
      <c r="D34" s="28"/>
    </row>
    <row r="35" spans="1:4" ht="12.75">
      <c r="A35" s="142">
        <v>27</v>
      </c>
      <c r="B35" s="152" t="s">
        <v>454</v>
      </c>
      <c r="C35" s="141" t="s">
        <v>458</v>
      </c>
      <c r="D35" s="28"/>
    </row>
    <row r="36" spans="1:4" ht="12.75">
      <c r="A36" s="142">
        <v>28</v>
      </c>
      <c r="B36" s="152" t="s">
        <v>454</v>
      </c>
      <c r="C36" s="141" t="s">
        <v>459</v>
      </c>
      <c r="D36" s="28"/>
    </row>
    <row r="37" spans="1:4" ht="12.75">
      <c r="A37" s="142">
        <v>29</v>
      </c>
      <c r="B37" s="152" t="s">
        <v>454</v>
      </c>
      <c r="C37" s="141" t="s">
        <v>460</v>
      </c>
      <c r="D37" s="28"/>
    </row>
    <row r="38" spans="1:4" ht="12.75">
      <c r="A38" s="142">
        <v>30</v>
      </c>
      <c r="B38" s="152" t="s">
        <v>454</v>
      </c>
      <c r="C38" s="161" t="s">
        <v>461</v>
      </c>
      <c r="D38" s="28"/>
    </row>
    <row r="39" spans="1:4" ht="12.75">
      <c r="A39" s="142">
        <v>31</v>
      </c>
      <c r="B39" s="152" t="s">
        <v>454</v>
      </c>
      <c r="C39" s="141" t="s">
        <v>462</v>
      </c>
      <c r="D39" s="28"/>
    </row>
    <row r="40" spans="1:4" ht="12.75">
      <c r="A40" s="142">
        <v>32</v>
      </c>
      <c r="B40" s="152" t="s">
        <v>454</v>
      </c>
      <c r="C40" s="160" t="s">
        <v>463</v>
      </c>
      <c r="D40" s="28"/>
    </row>
    <row r="41" spans="1:4" ht="12.75">
      <c r="A41" s="142">
        <v>33</v>
      </c>
      <c r="B41" s="152" t="s">
        <v>454</v>
      </c>
      <c r="C41" s="160" t="s">
        <v>464</v>
      </c>
      <c r="D41" s="28"/>
    </row>
    <row r="42" spans="1:4" ht="12.75">
      <c r="A42" s="142">
        <v>34</v>
      </c>
      <c r="B42" s="152" t="s">
        <v>454</v>
      </c>
      <c r="C42" s="141" t="s">
        <v>465</v>
      </c>
      <c r="D42" s="28"/>
    </row>
    <row r="43" spans="1:4" ht="12.75">
      <c r="A43" s="155" t="s">
        <v>466</v>
      </c>
      <c r="B43" s="27"/>
      <c r="C43" s="155" t="s">
        <v>467</v>
      </c>
      <c r="D43" s="28"/>
    </row>
    <row r="44" spans="1:4" ht="12.75">
      <c r="A44" s="28"/>
      <c r="B44" s="27"/>
      <c r="C44" s="152" t="s">
        <v>468</v>
      </c>
      <c r="D44" s="28">
        <f>SUM(D5:D43)</f>
        <v>42763017</v>
      </c>
    </row>
    <row r="45" ht="6.75" customHeight="1"/>
    <row r="46" spans="2:4" ht="12.75">
      <c r="B46" s="152" t="s">
        <v>544</v>
      </c>
      <c r="C46" s="28"/>
      <c r="D46" s="141" t="s">
        <v>469</v>
      </c>
    </row>
    <row r="47" spans="2:4" ht="5.25" customHeight="1">
      <c r="B47" s="435"/>
      <c r="C47" s="435"/>
      <c r="D47" s="28"/>
    </row>
    <row r="48" spans="2:4" ht="12.75">
      <c r="B48" s="158" t="s">
        <v>494</v>
      </c>
      <c r="C48" s="28"/>
      <c r="D48" s="28">
        <v>0</v>
      </c>
    </row>
    <row r="49" spans="2:4" ht="12.75">
      <c r="B49" s="158" t="s">
        <v>495</v>
      </c>
      <c r="C49" s="28"/>
      <c r="D49" s="28">
        <v>2</v>
      </c>
    </row>
    <row r="50" spans="2:4" ht="12.75">
      <c r="B50" s="158" t="s">
        <v>470</v>
      </c>
      <c r="C50" s="28"/>
      <c r="D50" s="28">
        <v>1</v>
      </c>
    </row>
    <row r="51" spans="2:4" ht="12.75">
      <c r="B51" s="158" t="s">
        <v>471</v>
      </c>
      <c r="C51" s="28"/>
      <c r="D51" s="28"/>
    </row>
    <row r="52" spans="2:4" ht="12.75">
      <c r="B52" s="158" t="s">
        <v>472</v>
      </c>
      <c r="C52" s="28"/>
      <c r="D52" s="28"/>
    </row>
    <row r="53" spans="2:4" ht="12.75">
      <c r="B53" s="436" t="s">
        <v>17</v>
      </c>
      <c r="C53" s="436"/>
      <c r="D53" s="28">
        <f>SUM(D48:D52)</f>
        <v>3</v>
      </c>
    </row>
    <row r="54" ht="12.75">
      <c r="D54" s="133" t="s">
        <v>359</v>
      </c>
    </row>
    <row r="55" spans="2:4" ht="12.75">
      <c r="B55" s="156"/>
      <c r="D55" s="49" t="s">
        <v>475</v>
      </c>
    </row>
  </sheetData>
  <sheetProtection/>
  <mergeCells count="2">
    <mergeCell ref="B47:C47"/>
    <mergeCell ref="B53:C5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C13" sqref="C13"/>
    </sheetView>
  </sheetViews>
  <sheetFormatPr defaultColWidth="9.140625" defaultRowHeight="12.75"/>
  <cols>
    <col min="1" max="1" width="5.140625" style="0" customWidth="1"/>
    <col min="2" max="2" width="28.140625" style="0" customWidth="1"/>
    <col min="3" max="3" width="24.140625" style="0" customWidth="1"/>
    <col min="4" max="4" width="22.57421875" style="0" customWidth="1"/>
    <col min="5" max="5" width="17.7109375" style="0" customWidth="1"/>
  </cols>
  <sheetData>
    <row r="1" spans="1:6" ht="33" customHeight="1">
      <c r="A1" s="120"/>
      <c r="B1" s="120"/>
      <c r="C1" s="118"/>
      <c r="D1" s="118"/>
      <c r="E1" s="120"/>
      <c r="F1" s="120"/>
    </row>
    <row r="2" ht="12.75">
      <c r="B2" s="121" t="s">
        <v>486</v>
      </c>
    </row>
    <row r="3" ht="12.75">
      <c r="B3" s="121" t="s">
        <v>487</v>
      </c>
    </row>
    <row r="4" ht="12.75">
      <c r="B4" s="163" t="s">
        <v>488</v>
      </c>
    </row>
    <row r="5" ht="18">
      <c r="B5" s="164" t="s">
        <v>481</v>
      </c>
    </row>
    <row r="6" ht="12.75">
      <c r="B6" s="71"/>
    </row>
    <row r="7" spans="1:5" s="49" customFormat="1" ht="32.25" customHeight="1">
      <c r="A7"/>
      <c r="B7"/>
      <c r="C7"/>
      <c r="D7"/>
      <c r="E7"/>
    </row>
    <row r="8" spans="1:5" ht="24.75" customHeight="1">
      <c r="A8" s="123" t="s">
        <v>8</v>
      </c>
      <c r="B8" s="124" t="s">
        <v>482</v>
      </c>
      <c r="C8" s="123" t="s">
        <v>483</v>
      </c>
      <c r="D8" s="125" t="s">
        <v>484</v>
      </c>
      <c r="E8" s="125" t="s">
        <v>485</v>
      </c>
    </row>
    <row r="9" spans="1:5" s="120" customFormat="1" ht="18" customHeight="1">
      <c r="A9" s="126">
        <v>1</v>
      </c>
      <c r="B9" s="127" t="s">
        <v>492</v>
      </c>
      <c r="C9" s="27">
        <v>3259140</v>
      </c>
      <c r="D9" s="27">
        <v>61.97</v>
      </c>
      <c r="E9" s="27">
        <v>8597.1</v>
      </c>
    </row>
    <row r="10" spans="1:5" s="120" customFormat="1" ht="18" customHeight="1">
      <c r="A10" s="126">
        <v>2</v>
      </c>
      <c r="B10" s="127" t="s">
        <v>492</v>
      </c>
      <c r="C10" s="27">
        <v>22591</v>
      </c>
      <c r="D10" s="27"/>
      <c r="E10" s="28">
        <v>4910.9</v>
      </c>
    </row>
    <row r="11" spans="1:5" s="120" customFormat="1" ht="18" customHeight="1">
      <c r="A11" s="126">
        <v>3</v>
      </c>
      <c r="B11" s="171" t="s">
        <v>499</v>
      </c>
      <c r="C11" s="443" t="s">
        <v>554</v>
      </c>
      <c r="D11" s="128">
        <v>44.41</v>
      </c>
      <c r="E11" s="178">
        <v>6161</v>
      </c>
    </row>
    <row r="12" spans="1:5" s="120" customFormat="1" ht="18" customHeight="1">
      <c r="A12" s="126">
        <v>4</v>
      </c>
      <c r="B12" s="171" t="s">
        <v>499</v>
      </c>
      <c r="C12" s="442" t="s">
        <v>555</v>
      </c>
      <c r="D12" s="128"/>
      <c r="E12" s="178">
        <v>3008.83</v>
      </c>
    </row>
    <row r="13" spans="1:5" s="120" customFormat="1" ht="18" customHeight="1">
      <c r="A13" s="126">
        <v>5</v>
      </c>
      <c r="B13" s="127"/>
      <c r="C13" s="126"/>
      <c r="D13" s="128"/>
      <c r="E13" s="129"/>
    </row>
    <row r="14" spans="1:5" s="120" customFormat="1" ht="18" customHeight="1">
      <c r="A14" s="126">
        <v>6</v>
      </c>
      <c r="B14" s="127"/>
      <c r="C14" s="126"/>
      <c r="D14" s="128"/>
      <c r="E14" s="129"/>
    </row>
    <row r="15" spans="1:5" s="120" customFormat="1" ht="18" customHeight="1">
      <c r="A15" s="126">
        <v>7</v>
      </c>
      <c r="B15" s="127"/>
      <c r="C15" s="126"/>
      <c r="D15" s="128"/>
      <c r="E15" s="129"/>
    </row>
    <row r="16" spans="1:5" s="120" customFormat="1" ht="18" customHeight="1">
      <c r="A16" s="126">
        <v>8</v>
      </c>
      <c r="B16" s="127"/>
      <c r="C16" s="126"/>
      <c r="D16" s="128"/>
      <c r="E16" s="129"/>
    </row>
    <row r="17" spans="1:5" s="120" customFormat="1" ht="18" customHeight="1">
      <c r="A17" s="126">
        <v>9</v>
      </c>
      <c r="B17" s="127"/>
      <c r="C17" s="126"/>
      <c r="D17" s="128"/>
      <c r="E17" s="129"/>
    </row>
    <row r="18" spans="1:5" s="120" customFormat="1" ht="18" customHeight="1">
      <c r="A18" s="126">
        <v>10</v>
      </c>
      <c r="B18" s="127"/>
      <c r="C18" s="126"/>
      <c r="D18" s="128"/>
      <c r="E18" s="129"/>
    </row>
    <row r="19" spans="1:5" s="120" customFormat="1" ht="18" customHeight="1">
      <c r="A19" s="126">
        <v>11</v>
      </c>
      <c r="B19" s="127"/>
      <c r="C19" s="126"/>
      <c r="D19" s="128"/>
      <c r="E19" s="129"/>
    </row>
    <row r="20" spans="1:5" s="120" customFormat="1" ht="18" customHeight="1">
      <c r="A20" s="126">
        <v>12</v>
      </c>
      <c r="B20" s="127"/>
      <c r="C20" s="126"/>
      <c r="D20" s="128"/>
      <c r="E20" s="129"/>
    </row>
    <row r="21" spans="1:5" s="120" customFormat="1" ht="18" customHeight="1">
      <c r="A21" s="126">
        <v>13</v>
      </c>
      <c r="B21" s="127"/>
      <c r="C21" s="126"/>
      <c r="D21" s="128"/>
      <c r="E21" s="129"/>
    </row>
    <row r="22" spans="1:5" s="120" customFormat="1" ht="18" customHeight="1">
      <c r="A22" s="126">
        <v>14</v>
      </c>
      <c r="B22" s="127"/>
      <c r="C22" s="126"/>
      <c r="D22" s="128"/>
      <c r="E22" s="129"/>
    </row>
    <row r="23" spans="1:5" s="120" customFormat="1" ht="18" customHeight="1">
      <c r="A23" s="126">
        <v>15</v>
      </c>
      <c r="B23" s="127"/>
      <c r="C23" s="126"/>
      <c r="D23" s="128"/>
      <c r="E23" s="129"/>
    </row>
    <row r="24" spans="1:5" s="120" customFormat="1" ht="18" customHeight="1">
      <c r="A24" s="126">
        <v>16</v>
      </c>
      <c r="B24" s="127"/>
      <c r="C24" s="126"/>
      <c r="D24" s="128"/>
      <c r="E24" s="129"/>
    </row>
    <row r="25" spans="1:5" s="120" customFormat="1" ht="18" customHeight="1">
      <c r="A25" s="126">
        <v>17</v>
      </c>
      <c r="B25" s="127"/>
      <c r="C25" s="126"/>
      <c r="D25" s="128"/>
      <c r="E25" s="129"/>
    </row>
    <row r="26" spans="1:5" s="120" customFormat="1" ht="18" customHeight="1">
      <c r="A26" s="126">
        <v>18</v>
      </c>
      <c r="B26" s="127"/>
      <c r="C26" s="126"/>
      <c r="D26" s="128"/>
      <c r="E26" s="129"/>
    </row>
    <row r="27" spans="1:5" s="120" customFormat="1" ht="18" customHeight="1">
      <c r="A27" s="126">
        <v>19</v>
      </c>
      <c r="B27" s="127"/>
      <c r="C27" s="126"/>
      <c r="D27" s="128"/>
      <c r="E27" s="129"/>
    </row>
    <row r="28" spans="1:5" s="120" customFormat="1" ht="18" customHeight="1">
      <c r="A28" s="126">
        <v>20</v>
      </c>
      <c r="B28" s="127"/>
      <c r="C28" s="126"/>
      <c r="D28" s="128"/>
      <c r="E28" s="129"/>
    </row>
    <row r="29" spans="1:5" s="120" customFormat="1" ht="18" customHeight="1">
      <c r="A29" s="126">
        <v>21</v>
      </c>
      <c r="B29" s="127"/>
      <c r="C29" s="126"/>
      <c r="D29" s="128"/>
      <c r="E29" s="129"/>
    </row>
    <row r="30" spans="1:5" s="120" customFormat="1" ht="18" customHeight="1">
      <c r="A30" s="126">
        <v>22</v>
      </c>
      <c r="B30" s="127"/>
      <c r="C30" s="126"/>
      <c r="D30" s="128"/>
      <c r="E30" s="129"/>
    </row>
    <row r="31" spans="1:5" s="120" customFormat="1" ht="18" customHeight="1">
      <c r="A31" s="126">
        <v>23</v>
      </c>
      <c r="B31" s="127"/>
      <c r="C31" s="126"/>
      <c r="D31" s="128"/>
      <c r="E31" s="129"/>
    </row>
    <row r="32" spans="1:5" s="120" customFormat="1" ht="18" customHeight="1">
      <c r="A32" s="126">
        <v>24</v>
      </c>
      <c r="B32" s="127"/>
      <c r="C32" s="126"/>
      <c r="D32" s="128"/>
      <c r="E32" s="129"/>
    </row>
    <row r="33" spans="1:5" s="120" customFormat="1" ht="18" customHeight="1">
      <c r="A33" s="126" t="s">
        <v>324</v>
      </c>
      <c r="B33" s="127" t="s">
        <v>324</v>
      </c>
      <c r="C33" s="126"/>
      <c r="D33" s="128"/>
      <c r="E33" s="129"/>
    </row>
    <row r="34" spans="1:5" ht="12.75">
      <c r="A34" s="130"/>
      <c r="B34" s="43"/>
      <c r="C34" s="131" t="s">
        <v>325</v>
      </c>
      <c r="D34" s="165">
        <f>SUM(D9:D33)</f>
        <v>106.38</v>
      </c>
      <c r="E34" s="165">
        <f>SUM(E9:E33)</f>
        <v>22677.83</v>
      </c>
    </row>
    <row r="36" spans="4:5" ht="15">
      <c r="D36" s="132" t="s">
        <v>326</v>
      </c>
      <c r="E36" s="120" t="s">
        <v>327</v>
      </c>
    </row>
    <row r="37" ht="12.75">
      <c r="D37" s="49" t="s">
        <v>311</v>
      </c>
    </row>
  </sheetData>
  <sheetProtection/>
  <printOptions/>
  <pageMargins left="0.31496062992125984" right="0.31496062992125984" top="0.7480314960629921" bottom="0.5511811023622047" header="0.31496062992125984" footer="0.31496062992125984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33">
      <selection activeCell="H49" sqref="H49"/>
    </sheetView>
  </sheetViews>
  <sheetFormatPr defaultColWidth="9.140625" defaultRowHeight="12.75"/>
  <cols>
    <col min="2" max="2" width="5.8515625" style="0" customWidth="1"/>
    <col min="3" max="3" width="15.28125" style="0" bestFit="1" customWidth="1"/>
    <col min="4" max="4" width="5.7109375" style="134" customWidth="1"/>
    <col min="5" max="5" width="10.28125" style="0" customWidth="1"/>
    <col min="6" max="6" width="9.140625" style="0" bestFit="1" customWidth="1"/>
    <col min="7" max="7" width="7.57421875" style="0" customWidth="1"/>
    <col min="8" max="8" width="10.140625" style="0" customWidth="1"/>
  </cols>
  <sheetData>
    <row r="1" spans="2:4" ht="12.75">
      <c r="B1" s="437" t="s">
        <v>520</v>
      </c>
      <c r="C1" s="437"/>
      <c r="D1" s="437"/>
    </row>
    <row r="2" spans="2:9" ht="12.75">
      <c r="B2" s="438" t="s">
        <v>537</v>
      </c>
      <c r="C2" s="438"/>
      <c r="D2" s="438"/>
      <c r="E2" s="438"/>
      <c r="F2" s="438"/>
      <c r="G2" s="438"/>
      <c r="H2" s="278"/>
      <c r="I2" s="278"/>
    </row>
    <row r="3" spans="3:9" ht="9" customHeight="1">
      <c r="C3" s="279"/>
      <c r="D3" s="279"/>
      <c r="E3" s="279"/>
      <c r="F3" s="279"/>
      <c r="G3" s="279"/>
      <c r="H3" s="279"/>
      <c r="I3" s="279"/>
    </row>
    <row r="4" spans="2:9" ht="10.5" customHeight="1">
      <c r="B4" s="24"/>
      <c r="C4" s="280"/>
      <c r="D4" s="280"/>
      <c r="E4" s="281" t="s">
        <v>501</v>
      </c>
      <c r="F4" s="280"/>
      <c r="G4" s="280"/>
      <c r="H4" s="281" t="s">
        <v>501</v>
      </c>
      <c r="I4" s="279"/>
    </row>
    <row r="5" spans="2:8" ht="11.25" customHeight="1">
      <c r="B5" s="282" t="s">
        <v>8</v>
      </c>
      <c r="C5" s="283" t="s">
        <v>68</v>
      </c>
      <c r="D5" s="282" t="s">
        <v>502</v>
      </c>
      <c r="E5" s="284"/>
      <c r="F5" s="282" t="s">
        <v>503</v>
      </c>
      <c r="G5" s="282" t="s">
        <v>504</v>
      </c>
      <c r="H5" s="284"/>
    </row>
    <row r="6" spans="2:8" ht="10.5" customHeight="1">
      <c r="B6" s="25"/>
      <c r="C6" s="25"/>
      <c r="D6" s="25"/>
      <c r="E6" s="285" t="s">
        <v>538</v>
      </c>
      <c r="F6" s="25"/>
      <c r="G6" s="25"/>
      <c r="H6" s="285" t="s">
        <v>541</v>
      </c>
    </row>
    <row r="7" spans="2:8" ht="12.75">
      <c r="B7" s="286">
        <v>1</v>
      </c>
      <c r="C7" s="141" t="s">
        <v>74</v>
      </c>
      <c r="D7" s="27"/>
      <c r="E7" s="28"/>
      <c r="F7" s="28"/>
      <c r="G7" s="28"/>
      <c r="H7" s="142">
        <v>0</v>
      </c>
    </row>
    <row r="8" spans="2:8" ht="12.75">
      <c r="B8" s="286">
        <v>2</v>
      </c>
      <c r="C8" s="141" t="s">
        <v>505</v>
      </c>
      <c r="D8" s="29"/>
      <c r="E8" s="311">
        <v>11287885</v>
      </c>
      <c r="F8" s="112">
        <f>H8-E8</f>
        <v>0</v>
      </c>
      <c r="G8" s="67"/>
      <c r="H8" s="311">
        <v>11287885</v>
      </c>
    </row>
    <row r="9" spans="2:8" ht="12.75">
      <c r="B9" s="286">
        <v>3</v>
      </c>
      <c r="C9" s="141" t="s">
        <v>76</v>
      </c>
      <c r="D9" s="29"/>
      <c r="E9" s="311">
        <v>3450024</v>
      </c>
      <c r="F9" s="112">
        <f>H9-E9</f>
        <v>0</v>
      </c>
      <c r="G9" s="67"/>
      <c r="H9" s="311">
        <v>3450024</v>
      </c>
    </row>
    <row r="10" spans="2:8" ht="12.75">
      <c r="B10" s="286">
        <v>4</v>
      </c>
      <c r="C10" s="141" t="s">
        <v>506</v>
      </c>
      <c r="D10" s="29"/>
      <c r="E10" s="81"/>
      <c r="F10" s="67"/>
      <c r="G10" s="67"/>
      <c r="H10" s="81"/>
    </row>
    <row r="11" spans="2:8" ht="12.75">
      <c r="B11" s="286">
        <v>5</v>
      </c>
      <c r="C11" s="141" t="s">
        <v>507</v>
      </c>
      <c r="D11" s="29"/>
      <c r="E11" s="81"/>
      <c r="F11" s="67"/>
      <c r="G11" s="67"/>
      <c r="H11" s="67"/>
    </row>
    <row r="12" spans="2:8" ht="12.75">
      <c r="B12" s="286">
        <v>1</v>
      </c>
      <c r="C12" s="141" t="s">
        <v>508</v>
      </c>
      <c r="D12" s="29"/>
      <c r="E12" s="81"/>
      <c r="F12" s="67"/>
      <c r="G12" s="67"/>
      <c r="H12" s="67"/>
    </row>
    <row r="13" spans="2:8" ht="22.5">
      <c r="B13" s="286">
        <v>2</v>
      </c>
      <c r="C13" s="312" t="s">
        <v>291</v>
      </c>
      <c r="D13" s="29"/>
      <c r="E13" s="311">
        <v>4414486</v>
      </c>
      <c r="F13" s="67"/>
      <c r="G13" s="112">
        <f>E13-H13</f>
        <v>0</v>
      </c>
      <c r="H13" s="311">
        <v>4414486</v>
      </c>
    </row>
    <row r="14" spans="2:8" ht="12.75">
      <c r="B14" s="286">
        <v>3</v>
      </c>
      <c r="C14" s="67"/>
      <c r="D14" s="29"/>
      <c r="E14" s="67"/>
      <c r="F14" s="67"/>
      <c r="G14" s="67"/>
      <c r="H14" s="142">
        <v>0</v>
      </c>
    </row>
    <row r="15" spans="2:8" ht="12.75">
      <c r="B15" s="286">
        <v>4</v>
      </c>
      <c r="C15" s="67"/>
      <c r="D15" s="29"/>
      <c r="E15" s="67"/>
      <c r="F15" s="67"/>
      <c r="G15" s="67"/>
      <c r="H15" s="142">
        <v>0</v>
      </c>
    </row>
    <row r="16" spans="2:8" ht="12.75">
      <c r="B16" s="67"/>
      <c r="C16" s="288" t="s">
        <v>190</v>
      </c>
      <c r="D16" s="289">
        <v>0</v>
      </c>
      <c r="E16" s="290">
        <f>'[1]2012 ne Bilanc'!$G$244</f>
        <v>22661724.849999994</v>
      </c>
      <c r="F16" s="290">
        <v>2331701</v>
      </c>
      <c r="G16" s="290">
        <f>Rez!E16</f>
        <v>2271071</v>
      </c>
      <c r="H16" s="290">
        <f>E16+F16-G16</f>
        <v>22722354.849999994</v>
      </c>
    </row>
    <row r="17" spans="2:8" ht="10.5" customHeight="1">
      <c r="B17" s="313"/>
      <c r="C17" s="291"/>
      <c r="D17" s="292"/>
      <c r="E17" s="293"/>
      <c r="F17" s="293"/>
      <c r="G17" s="313"/>
      <c r="H17" s="294"/>
    </row>
    <row r="18" spans="2:8" ht="12.75">
      <c r="B18" s="439" t="s">
        <v>540</v>
      </c>
      <c r="C18" s="439"/>
      <c r="D18" s="439"/>
      <c r="E18" s="439"/>
      <c r="F18" s="439"/>
      <c r="G18" s="439"/>
      <c r="H18" s="81"/>
    </row>
    <row r="19" spans="2:8" ht="8.25" customHeight="1">
      <c r="B19" s="314"/>
      <c r="C19" s="314"/>
      <c r="D19" s="314"/>
      <c r="E19" s="314"/>
      <c r="F19" s="314"/>
      <c r="G19" s="314"/>
      <c r="H19" s="81"/>
    </row>
    <row r="20" spans="2:8" ht="10.5" customHeight="1">
      <c r="B20" s="315"/>
      <c r="C20" s="315"/>
      <c r="D20" s="315"/>
      <c r="E20" s="295" t="s">
        <v>501</v>
      </c>
      <c r="F20" s="315"/>
      <c r="G20" s="315"/>
      <c r="H20" s="281" t="s">
        <v>501</v>
      </c>
    </row>
    <row r="21" spans="2:8" ht="13.5" customHeight="1">
      <c r="B21" s="296" t="s">
        <v>8</v>
      </c>
      <c r="C21" s="296" t="s">
        <v>68</v>
      </c>
      <c r="D21" s="296" t="s">
        <v>502</v>
      </c>
      <c r="E21" s="316"/>
      <c r="F21" s="296" t="s">
        <v>503</v>
      </c>
      <c r="G21" s="296" t="s">
        <v>504</v>
      </c>
      <c r="H21" s="317"/>
    </row>
    <row r="22" spans="2:8" ht="11.25" customHeight="1">
      <c r="B22" s="318"/>
      <c r="C22" s="318"/>
      <c r="D22" s="318"/>
      <c r="E22" s="297" t="s">
        <v>538</v>
      </c>
      <c r="F22" s="318"/>
      <c r="G22" s="318"/>
      <c r="H22" s="285" t="s">
        <v>541</v>
      </c>
    </row>
    <row r="23" spans="2:8" ht="12.75">
      <c r="B23" s="286">
        <v>1</v>
      </c>
      <c r="C23" s="141" t="s">
        <v>74</v>
      </c>
      <c r="D23" s="298"/>
      <c r="E23" s="142">
        <v>0</v>
      </c>
      <c r="F23" s="142">
        <v>0</v>
      </c>
      <c r="G23" s="67"/>
      <c r="H23" s="142">
        <v>0</v>
      </c>
    </row>
    <row r="24" spans="2:8" ht="12.75">
      <c r="B24" s="286">
        <v>2</v>
      </c>
      <c r="C24" s="141" t="s">
        <v>505</v>
      </c>
      <c r="D24" s="29"/>
      <c r="E24" s="112"/>
      <c r="F24" s="112">
        <f>F8</f>
        <v>0</v>
      </c>
      <c r="G24" s="67"/>
      <c r="H24" s="142"/>
    </row>
    <row r="25" spans="2:8" ht="12.75">
      <c r="B25" s="286">
        <v>3</v>
      </c>
      <c r="C25" s="141" t="s">
        <v>509</v>
      </c>
      <c r="D25" s="29"/>
      <c r="E25" s="112"/>
      <c r="F25" s="112">
        <f>F9</f>
        <v>0</v>
      </c>
      <c r="G25" s="67"/>
      <c r="H25" s="142"/>
    </row>
    <row r="26" spans="2:8" ht="12.75">
      <c r="B26" s="286">
        <v>4</v>
      </c>
      <c r="C26" s="141" t="s">
        <v>506</v>
      </c>
      <c r="D26" s="29"/>
      <c r="E26" s="67"/>
      <c r="F26" s="67"/>
      <c r="G26" s="67"/>
      <c r="H26" s="142">
        <f>H10</f>
        <v>0</v>
      </c>
    </row>
    <row r="27" spans="2:8" ht="12.75">
      <c r="B27" s="286">
        <v>5</v>
      </c>
      <c r="C27" s="141" t="s">
        <v>507</v>
      </c>
      <c r="D27" s="29"/>
      <c r="E27" s="67"/>
      <c r="F27" s="67"/>
      <c r="G27" s="67"/>
      <c r="H27" s="142">
        <f>H11</f>
        <v>0</v>
      </c>
    </row>
    <row r="28" spans="2:8" ht="12.75">
      <c r="B28" s="286">
        <v>1</v>
      </c>
      <c r="C28" s="141" t="s">
        <v>508</v>
      </c>
      <c r="D28" s="29"/>
      <c r="E28" s="67"/>
      <c r="F28" s="67"/>
      <c r="G28" s="67"/>
      <c r="H28" s="142">
        <f>H12</f>
        <v>0</v>
      </c>
    </row>
    <row r="29" spans="2:8" ht="22.5">
      <c r="B29" s="286">
        <v>2</v>
      </c>
      <c r="C29" s="312" t="s">
        <v>291</v>
      </c>
      <c r="D29" s="29"/>
      <c r="E29" s="319"/>
      <c r="F29" s="67"/>
      <c r="G29" s="112"/>
      <c r="H29" s="142"/>
    </row>
    <row r="30" spans="2:8" ht="12.75">
      <c r="B30" s="286">
        <v>3</v>
      </c>
      <c r="C30" s="67"/>
      <c r="D30" s="29"/>
      <c r="E30" s="67"/>
      <c r="F30" s="67"/>
      <c r="G30" s="67"/>
      <c r="H30" s="142">
        <v>0</v>
      </c>
    </row>
    <row r="31" spans="2:8" ht="12.75">
      <c r="B31" s="286">
        <v>4</v>
      </c>
      <c r="C31" s="67"/>
      <c r="D31" s="29"/>
      <c r="E31" s="67"/>
      <c r="F31" s="67"/>
      <c r="G31" s="67"/>
      <c r="H31" s="142">
        <v>0</v>
      </c>
    </row>
    <row r="32" spans="2:8" ht="12.75">
      <c r="B32" s="67"/>
      <c r="C32" s="288" t="s">
        <v>190</v>
      </c>
      <c r="D32" s="289">
        <v>0</v>
      </c>
      <c r="E32" s="290">
        <f>'[1]2013'!$I$90</f>
        <v>3814767.7134</v>
      </c>
      <c r="F32" s="290">
        <f>G16</f>
        <v>2271071</v>
      </c>
      <c r="G32" s="290">
        <f>SUM(G23:G29)</f>
        <v>0</v>
      </c>
      <c r="H32" s="290">
        <f>E32+F32</f>
        <v>6085838.7134</v>
      </c>
    </row>
    <row r="33" spans="2:8" ht="6" customHeight="1">
      <c r="B33" s="35"/>
      <c r="C33" s="299"/>
      <c r="D33" s="300"/>
      <c r="E33" s="294"/>
      <c r="F33" s="294"/>
      <c r="G33" s="35"/>
      <c r="H33" s="294"/>
    </row>
    <row r="34" spans="2:8" ht="12.75">
      <c r="B34" s="81"/>
      <c r="C34" s="81"/>
      <c r="D34" s="320" t="s">
        <v>539</v>
      </c>
      <c r="E34" s="81"/>
      <c r="F34" s="81"/>
      <c r="G34" s="81"/>
      <c r="H34" s="81"/>
    </row>
    <row r="35" spans="2:8" ht="5.25" customHeight="1">
      <c r="B35" s="81"/>
      <c r="C35" s="81"/>
      <c r="D35" s="321"/>
      <c r="E35" s="81"/>
      <c r="F35" s="81"/>
      <c r="G35" s="81"/>
      <c r="H35" s="81"/>
    </row>
    <row r="36" spans="2:8" ht="12.75" customHeight="1">
      <c r="B36" s="322"/>
      <c r="C36" s="322"/>
      <c r="D36" s="281"/>
      <c r="E36" s="281" t="s">
        <v>501</v>
      </c>
      <c r="F36" s="322"/>
      <c r="G36" s="281"/>
      <c r="H36" s="281" t="s">
        <v>501</v>
      </c>
    </row>
    <row r="37" spans="2:8" ht="12.75" customHeight="1">
      <c r="B37" s="282" t="s">
        <v>8</v>
      </c>
      <c r="C37" s="282" t="s">
        <v>68</v>
      </c>
      <c r="D37" s="282" t="s">
        <v>502</v>
      </c>
      <c r="E37" s="317"/>
      <c r="F37" s="282" t="s">
        <v>503</v>
      </c>
      <c r="G37" s="282" t="s">
        <v>504</v>
      </c>
      <c r="H37" s="317"/>
    </row>
    <row r="38" spans="2:8" ht="10.5" customHeight="1">
      <c r="B38" s="323"/>
      <c r="C38" s="323"/>
      <c r="D38" s="323"/>
      <c r="E38" s="285" t="s">
        <v>538</v>
      </c>
      <c r="F38" s="323"/>
      <c r="G38" s="323"/>
      <c r="H38" s="285" t="s">
        <v>541</v>
      </c>
    </row>
    <row r="39" spans="2:8" ht="12.75">
      <c r="B39" s="286">
        <v>1</v>
      </c>
      <c r="C39" s="141" t="s">
        <v>74</v>
      </c>
      <c r="D39" s="29"/>
      <c r="E39" s="67"/>
      <c r="F39" s="67"/>
      <c r="G39" s="67"/>
      <c r="H39" s="142">
        <v>0</v>
      </c>
    </row>
    <row r="40" spans="2:8" ht="12.75">
      <c r="B40" s="286">
        <v>2</v>
      </c>
      <c r="C40" s="141" t="s">
        <v>505</v>
      </c>
      <c r="D40" s="29"/>
      <c r="E40" s="112">
        <v>11287885</v>
      </c>
      <c r="F40" s="112">
        <f>F24</f>
        <v>0</v>
      </c>
      <c r="G40" s="67"/>
      <c r="H40" s="142">
        <f aca="true" t="shared" si="0" ref="H40:H45">H24</f>
        <v>0</v>
      </c>
    </row>
    <row r="41" spans="2:8" ht="12.75">
      <c r="B41" s="286">
        <v>3</v>
      </c>
      <c r="C41" s="141" t="s">
        <v>76</v>
      </c>
      <c r="D41" s="29"/>
      <c r="E41" s="112">
        <v>3450024</v>
      </c>
      <c r="F41" s="112">
        <f>F25</f>
        <v>0</v>
      </c>
      <c r="G41" s="67"/>
      <c r="H41" s="142">
        <f t="shared" si="0"/>
        <v>0</v>
      </c>
    </row>
    <row r="42" spans="2:8" ht="12.75">
      <c r="B42" s="286">
        <v>4</v>
      </c>
      <c r="C42" s="141" t="s">
        <v>506</v>
      </c>
      <c r="D42" s="29"/>
      <c r="E42" s="67"/>
      <c r="F42" s="67"/>
      <c r="G42" s="67"/>
      <c r="H42" s="142">
        <f t="shared" si="0"/>
        <v>0</v>
      </c>
    </row>
    <row r="43" spans="2:8" ht="12.75">
      <c r="B43" s="286">
        <v>5</v>
      </c>
      <c r="C43" s="141" t="s">
        <v>507</v>
      </c>
      <c r="D43" s="29"/>
      <c r="E43" s="67"/>
      <c r="F43" s="67"/>
      <c r="G43" s="67"/>
      <c r="H43" s="142">
        <f t="shared" si="0"/>
        <v>0</v>
      </c>
    </row>
    <row r="44" spans="2:8" ht="12.75">
      <c r="B44" s="286">
        <v>1</v>
      </c>
      <c r="C44" s="141" t="s">
        <v>508</v>
      </c>
      <c r="D44" s="27"/>
      <c r="E44" s="28"/>
      <c r="F44" s="28"/>
      <c r="G44" s="28"/>
      <c r="H44" s="142">
        <f t="shared" si="0"/>
        <v>0</v>
      </c>
    </row>
    <row r="45" spans="2:8" ht="25.5">
      <c r="B45" s="286">
        <v>2</v>
      </c>
      <c r="C45" s="287" t="s">
        <v>291</v>
      </c>
      <c r="D45" s="27"/>
      <c r="E45" s="319">
        <v>4414486</v>
      </c>
      <c r="F45" s="28"/>
      <c r="G45" s="165">
        <f>G29</f>
        <v>0</v>
      </c>
      <c r="H45" s="142">
        <f t="shared" si="0"/>
        <v>0</v>
      </c>
    </row>
    <row r="46" spans="2:8" ht="12.75">
      <c r="B46" s="286">
        <v>3</v>
      </c>
      <c r="C46" s="28"/>
      <c r="D46" s="27"/>
      <c r="E46" s="28"/>
      <c r="F46" s="28"/>
      <c r="G46" s="28"/>
      <c r="H46" s="142">
        <v>0</v>
      </c>
    </row>
    <row r="47" spans="2:8" ht="12.75">
      <c r="B47" s="286">
        <v>4</v>
      </c>
      <c r="C47" s="28"/>
      <c r="D47" s="27"/>
      <c r="E47" s="28"/>
      <c r="F47" s="28"/>
      <c r="G47" s="28"/>
      <c r="H47" s="142">
        <v>0</v>
      </c>
    </row>
    <row r="48" spans="2:8" ht="12.75">
      <c r="B48" s="175"/>
      <c r="C48" s="288" t="s">
        <v>190</v>
      </c>
      <c r="D48" s="289">
        <v>0</v>
      </c>
      <c r="E48" s="290">
        <f>SUM(E40:E45)</f>
        <v>19152395</v>
      </c>
      <c r="F48" s="290">
        <f>SUM(F40:F45)</f>
        <v>0</v>
      </c>
      <c r="G48" s="290">
        <f>SUM(G40:G45)</f>
        <v>0</v>
      </c>
      <c r="H48" s="290">
        <f>Aktivi!F34</f>
        <v>18478927</v>
      </c>
    </row>
    <row r="50" ht="12.75">
      <c r="G50" s="301" t="s">
        <v>359</v>
      </c>
    </row>
    <row r="51" ht="12.75">
      <c r="G51" s="49" t="s">
        <v>521</v>
      </c>
    </row>
  </sheetData>
  <sheetProtection/>
  <mergeCells count="3">
    <mergeCell ref="B1:D1"/>
    <mergeCell ref="B2:G2"/>
    <mergeCell ref="B18:G18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140625" style="0" customWidth="1"/>
    <col min="2" max="2" width="28.140625" style="0" customWidth="1"/>
    <col min="3" max="4" width="10.7109375" style="0" customWidth="1"/>
    <col min="5" max="5" width="12.140625" style="0" customWidth="1"/>
    <col min="6" max="6" width="20.28125" style="0" customWidth="1"/>
  </cols>
  <sheetData>
    <row r="1" spans="2:7" ht="15">
      <c r="B1" s="302" t="s">
        <v>526</v>
      </c>
      <c r="C1" s="302"/>
      <c r="D1" s="302"/>
      <c r="E1" s="302"/>
      <c r="G1" s="120"/>
    </row>
    <row r="2" spans="1:7" ht="16.5" customHeight="1">
      <c r="A2" s="120"/>
      <c r="B2" s="120"/>
      <c r="C2" s="118"/>
      <c r="D2" s="118"/>
      <c r="E2" s="120" t="s">
        <v>529</v>
      </c>
      <c r="F2" s="120"/>
      <c r="G2" s="120"/>
    </row>
    <row r="3" spans="1:7" ht="33" customHeight="1">
      <c r="A3" s="120"/>
      <c r="B3" s="120"/>
      <c r="C3" s="118"/>
      <c r="D3" s="118"/>
      <c r="E3" s="120"/>
      <c r="F3" s="120"/>
      <c r="G3" s="120"/>
    </row>
    <row r="4" ht="12.75">
      <c r="B4" s="121" t="s">
        <v>522</v>
      </c>
    </row>
    <row r="5" ht="12.75">
      <c r="B5" s="121" t="s">
        <v>523</v>
      </c>
    </row>
    <row r="6" ht="12.75">
      <c r="B6" s="121" t="s">
        <v>510</v>
      </c>
    </row>
    <row r="7" spans="2:8" ht="12.75">
      <c r="B7" s="121" t="s">
        <v>511</v>
      </c>
      <c r="F7" s="69"/>
      <c r="G7" s="7"/>
      <c r="H7" s="7"/>
    </row>
    <row r="8" spans="2:6" ht="12.75">
      <c r="B8" s="163" t="s">
        <v>512</v>
      </c>
      <c r="F8" s="303"/>
    </row>
    <row r="9" spans="1:6" s="49" customFormat="1" ht="21.75" customHeight="1">
      <c r="A9"/>
      <c r="B9"/>
      <c r="C9"/>
      <c r="D9"/>
      <c r="E9"/>
      <c r="F9" s="304" t="s">
        <v>513</v>
      </c>
    </row>
    <row r="10" spans="1:6" ht="44.25" customHeight="1">
      <c r="A10" s="123" t="s">
        <v>8</v>
      </c>
      <c r="B10" s="124" t="s">
        <v>514</v>
      </c>
      <c r="C10" s="123" t="s">
        <v>515</v>
      </c>
      <c r="D10" s="124" t="s">
        <v>502</v>
      </c>
      <c r="E10" s="124" t="s">
        <v>516</v>
      </c>
      <c r="F10" s="124" t="s">
        <v>517</v>
      </c>
    </row>
    <row r="11" spans="1:6" s="309" customFormat="1" ht="13.5" customHeight="1">
      <c r="A11" s="305">
        <v>1</v>
      </c>
      <c r="B11" s="306" t="s">
        <v>524</v>
      </c>
      <c r="C11" s="306" t="s">
        <v>518</v>
      </c>
      <c r="D11" s="308">
        <v>14</v>
      </c>
      <c r="E11" s="308">
        <v>2753</v>
      </c>
      <c r="F11" s="308">
        <v>38542</v>
      </c>
    </row>
    <row r="12" spans="1:6" s="309" customFormat="1" ht="13.5" customHeight="1">
      <c r="A12" s="305">
        <v>2</v>
      </c>
      <c r="B12" s="306" t="s">
        <v>525</v>
      </c>
      <c r="C12" s="306" t="s">
        <v>518</v>
      </c>
      <c r="D12" s="308">
        <v>24</v>
      </c>
      <c r="E12" s="308">
        <v>3525.166666666667</v>
      </c>
      <c r="F12" s="308">
        <v>84604</v>
      </c>
    </row>
    <row r="13" spans="1:6" s="309" customFormat="1" ht="13.5" customHeight="1">
      <c r="A13" s="305">
        <v>3</v>
      </c>
      <c r="B13" s="306"/>
      <c r="C13" s="306"/>
      <c r="D13" s="307"/>
      <c r="E13" s="308"/>
      <c r="F13" s="308"/>
    </row>
    <row r="14" spans="1:6" s="309" customFormat="1" ht="13.5" customHeight="1">
      <c r="A14" s="305"/>
      <c r="B14" s="306"/>
      <c r="C14" s="306"/>
      <c r="D14" s="307"/>
      <c r="E14" s="308"/>
      <c r="F14" s="308"/>
    </row>
    <row r="15" spans="1:6" s="309" customFormat="1" ht="13.5" customHeight="1">
      <c r="A15" s="305"/>
      <c r="B15" s="306"/>
      <c r="C15" s="306"/>
      <c r="D15" s="307"/>
      <c r="E15" s="308"/>
      <c r="F15" s="308"/>
    </row>
    <row r="16" spans="1:6" s="309" customFormat="1" ht="13.5" customHeight="1">
      <c r="A16" s="305"/>
      <c r="B16" s="306"/>
      <c r="C16" s="306"/>
      <c r="D16" s="307"/>
      <c r="E16" s="308"/>
      <c r="F16" s="308"/>
    </row>
    <row r="17" spans="1:6" s="309" customFormat="1" ht="13.5" customHeight="1">
      <c r="A17" s="305"/>
      <c r="B17" s="306"/>
      <c r="C17" s="306"/>
      <c r="D17" s="307"/>
      <c r="E17" s="308"/>
      <c r="F17" s="308"/>
    </row>
    <row r="18" spans="1:6" s="309" customFormat="1" ht="13.5" customHeight="1">
      <c r="A18" s="305"/>
      <c r="B18" s="306"/>
      <c r="C18" s="306"/>
      <c r="D18" s="307"/>
      <c r="E18" s="308"/>
      <c r="F18" s="308"/>
    </row>
    <row r="19" spans="1:6" s="309" customFormat="1" ht="13.5" customHeight="1">
      <c r="A19" s="305"/>
      <c r="B19" s="306"/>
      <c r="C19" s="306"/>
      <c r="D19" s="307"/>
      <c r="E19" s="308"/>
      <c r="F19" s="308"/>
    </row>
    <row r="20" spans="1:6" s="309" customFormat="1" ht="13.5" customHeight="1">
      <c r="A20" s="305"/>
      <c r="B20" s="306"/>
      <c r="C20" s="306"/>
      <c r="D20" s="307"/>
      <c r="E20" s="308"/>
      <c r="F20" s="308"/>
    </row>
    <row r="21" spans="1:6" s="309" customFormat="1" ht="13.5" customHeight="1">
      <c r="A21" s="305"/>
      <c r="B21" s="306"/>
      <c r="C21" s="306"/>
      <c r="D21" s="307"/>
      <c r="E21" s="308"/>
      <c r="F21" s="308"/>
    </row>
    <row r="22" spans="1:6" s="309" customFormat="1" ht="13.5" customHeight="1">
      <c r="A22" s="305"/>
      <c r="B22" s="306"/>
      <c r="C22" s="306"/>
      <c r="D22" s="307"/>
      <c r="E22" s="308"/>
      <c r="F22" s="308"/>
    </row>
    <row r="23" spans="1:6" s="309" customFormat="1" ht="13.5" customHeight="1">
      <c r="A23" s="305"/>
      <c r="B23" s="306"/>
      <c r="C23" s="306"/>
      <c r="D23" s="307"/>
      <c r="E23" s="308"/>
      <c r="F23" s="308"/>
    </row>
    <row r="24" spans="1:6" s="309" customFormat="1" ht="13.5" customHeight="1">
      <c r="A24" s="305"/>
      <c r="B24" s="306"/>
      <c r="C24" s="306"/>
      <c r="D24" s="307"/>
      <c r="E24" s="308"/>
      <c r="F24" s="308"/>
    </row>
    <row r="25" spans="1:6" s="309" customFormat="1" ht="13.5" customHeight="1">
      <c r="A25" s="305"/>
      <c r="B25" s="306"/>
      <c r="C25" s="306"/>
      <c r="D25" s="307"/>
      <c r="E25" s="308"/>
      <c r="F25" s="308"/>
    </row>
    <row r="26" spans="1:6" s="309" customFormat="1" ht="13.5" customHeight="1">
      <c r="A26" s="305"/>
      <c r="B26" s="306"/>
      <c r="C26" s="306"/>
      <c r="D26" s="307"/>
      <c r="E26" s="308"/>
      <c r="F26" s="308"/>
    </row>
    <row r="27" spans="1:6" s="309" customFormat="1" ht="13.5" customHeight="1">
      <c r="A27" s="305"/>
      <c r="B27" s="306"/>
      <c r="C27" s="306"/>
      <c r="D27" s="307"/>
      <c r="E27" s="308"/>
      <c r="F27" s="308"/>
    </row>
    <row r="28" spans="1:6" s="309" customFormat="1" ht="13.5" customHeight="1">
      <c r="A28" s="305"/>
      <c r="B28" s="306"/>
      <c r="C28" s="306"/>
      <c r="D28" s="307"/>
      <c r="E28" s="308"/>
      <c r="F28" s="308"/>
    </row>
    <row r="29" spans="1:6" s="309" customFormat="1" ht="13.5" customHeight="1">
      <c r="A29" s="305"/>
      <c r="B29" s="306"/>
      <c r="C29" s="306"/>
      <c r="D29" s="307"/>
      <c r="E29" s="308"/>
      <c r="F29" s="308"/>
    </row>
    <row r="30" spans="1:6" s="309" customFormat="1" ht="13.5" customHeight="1">
      <c r="A30" s="305"/>
      <c r="B30" s="306"/>
      <c r="C30" s="306"/>
      <c r="D30" s="307"/>
      <c r="E30" s="308"/>
      <c r="F30" s="308"/>
    </row>
    <row r="31" spans="1:6" s="309" customFormat="1" ht="13.5" customHeight="1">
      <c r="A31" s="305"/>
      <c r="B31" s="306"/>
      <c r="C31" s="306"/>
      <c r="D31" s="307"/>
      <c r="E31" s="308"/>
      <c r="F31" s="308"/>
    </row>
    <row r="32" spans="1:6" ht="15.75">
      <c r="A32" s="440" t="s">
        <v>519</v>
      </c>
      <c r="B32" s="440"/>
      <c r="C32" s="440"/>
      <c r="D32" s="440"/>
      <c r="E32" s="440"/>
      <c r="F32" s="310">
        <f>SUM(F11:F31)</f>
        <v>123146</v>
      </c>
    </row>
    <row r="36" spans="5:6" ht="12.75">
      <c r="E36" s="414" t="s">
        <v>359</v>
      </c>
      <c r="F36" s="415"/>
    </row>
    <row r="37" spans="5:6" ht="12.75">
      <c r="E37" s="414" t="s">
        <v>521</v>
      </c>
      <c r="F37" s="415"/>
    </row>
  </sheetData>
  <sheetProtection/>
  <mergeCells count="3">
    <mergeCell ref="A32:E32"/>
    <mergeCell ref="E36:F36"/>
    <mergeCell ref="E37:F37"/>
  </mergeCells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28.140625" style="0" customWidth="1"/>
    <col min="3" max="4" width="10.7109375" style="0" customWidth="1"/>
    <col min="5" max="5" width="12.140625" style="0" customWidth="1"/>
    <col min="6" max="6" width="20.28125" style="0" customWidth="1"/>
  </cols>
  <sheetData>
    <row r="1" spans="2:7" ht="15">
      <c r="B1" s="302" t="s">
        <v>527</v>
      </c>
      <c r="C1" s="302"/>
      <c r="D1" s="302"/>
      <c r="E1" s="302"/>
      <c r="G1" s="120"/>
    </row>
    <row r="2" spans="1:7" ht="16.5" customHeight="1">
      <c r="A2" s="120"/>
      <c r="B2" s="120"/>
      <c r="C2" s="118"/>
      <c r="D2" s="118"/>
      <c r="E2" s="120" t="s">
        <v>529</v>
      </c>
      <c r="F2" s="120"/>
      <c r="G2" s="120"/>
    </row>
    <row r="3" spans="1:7" ht="33" customHeight="1">
      <c r="A3" s="120"/>
      <c r="B3" s="120"/>
      <c r="C3" s="118"/>
      <c r="D3" s="118"/>
      <c r="E3" s="120"/>
      <c r="F3" s="120"/>
      <c r="G3" s="120"/>
    </row>
    <row r="4" ht="12.75">
      <c r="B4" s="121" t="s">
        <v>522</v>
      </c>
    </row>
    <row r="5" ht="12.75">
      <c r="B5" s="121" t="s">
        <v>523</v>
      </c>
    </row>
    <row r="6" ht="12.75">
      <c r="B6" s="121" t="s">
        <v>510</v>
      </c>
    </row>
    <row r="7" spans="2:8" ht="12.75">
      <c r="B7" s="121" t="s">
        <v>511</v>
      </c>
      <c r="F7" s="69"/>
      <c r="G7" s="7"/>
      <c r="H7" s="7"/>
    </row>
    <row r="8" spans="2:6" ht="12.75">
      <c r="B8" s="163" t="s">
        <v>512</v>
      </c>
      <c r="F8" s="303"/>
    </row>
    <row r="9" spans="1:6" s="49" customFormat="1" ht="21.75" customHeight="1">
      <c r="A9"/>
      <c r="B9"/>
      <c r="C9"/>
      <c r="D9"/>
      <c r="E9"/>
      <c r="F9" s="304" t="s">
        <v>513</v>
      </c>
    </row>
    <row r="10" spans="1:6" ht="44.25" customHeight="1">
      <c r="A10" s="123" t="s">
        <v>8</v>
      </c>
      <c r="B10" s="124" t="s">
        <v>514</v>
      </c>
      <c r="C10" s="123" t="s">
        <v>515</v>
      </c>
      <c r="D10" s="124" t="s">
        <v>502</v>
      </c>
      <c r="E10" s="124" t="s">
        <v>516</v>
      </c>
      <c r="F10" s="124" t="s">
        <v>517</v>
      </c>
    </row>
    <row r="11" spans="1:6" s="309" customFormat="1" ht="13.5" customHeight="1">
      <c r="A11" s="305">
        <v>1</v>
      </c>
      <c r="B11" s="306" t="s">
        <v>547</v>
      </c>
      <c r="C11" s="306"/>
      <c r="D11" s="308"/>
      <c r="E11" s="308"/>
      <c r="F11" s="308"/>
    </row>
    <row r="12" spans="1:6" s="309" customFormat="1" ht="13.5" customHeight="1">
      <c r="A12" s="305">
        <v>2</v>
      </c>
      <c r="B12" s="306"/>
      <c r="C12" s="306"/>
      <c r="D12" s="308"/>
      <c r="E12" s="308"/>
      <c r="F12" s="308"/>
    </row>
    <row r="13" spans="1:6" s="309" customFormat="1" ht="13.5" customHeight="1">
      <c r="A13" s="305">
        <v>3</v>
      </c>
      <c r="B13" s="306"/>
      <c r="C13" s="306"/>
      <c r="D13" s="308"/>
      <c r="E13" s="308"/>
      <c r="F13" s="308"/>
    </row>
    <row r="14" spans="1:6" s="309" customFormat="1" ht="13.5" customHeight="1">
      <c r="A14" s="305"/>
      <c r="B14" s="306"/>
      <c r="C14" s="306"/>
      <c r="D14" s="307"/>
      <c r="E14" s="308"/>
      <c r="F14" s="308"/>
    </row>
    <row r="15" spans="1:6" s="309" customFormat="1" ht="13.5" customHeight="1">
      <c r="A15" s="305"/>
      <c r="B15" s="306"/>
      <c r="C15" s="306"/>
      <c r="D15" s="307"/>
      <c r="E15" s="308"/>
      <c r="F15" s="308"/>
    </row>
    <row r="16" spans="1:6" s="309" customFormat="1" ht="13.5" customHeight="1">
      <c r="A16" s="305"/>
      <c r="B16" s="306"/>
      <c r="C16" s="306"/>
      <c r="D16" s="307"/>
      <c r="E16" s="308"/>
      <c r="F16" s="308"/>
    </row>
    <row r="17" spans="1:6" s="309" customFormat="1" ht="13.5" customHeight="1">
      <c r="A17" s="305"/>
      <c r="B17" s="306"/>
      <c r="C17" s="306"/>
      <c r="D17" s="307"/>
      <c r="E17" s="308"/>
      <c r="F17" s="308"/>
    </row>
    <row r="18" spans="1:6" s="309" customFormat="1" ht="13.5" customHeight="1">
      <c r="A18" s="305"/>
      <c r="B18" s="306"/>
      <c r="C18" s="306"/>
      <c r="D18" s="307"/>
      <c r="E18" s="308"/>
      <c r="F18" s="308"/>
    </row>
    <row r="19" spans="1:6" s="309" customFormat="1" ht="13.5" customHeight="1">
      <c r="A19" s="305"/>
      <c r="B19" s="306"/>
      <c r="C19" s="306"/>
      <c r="D19" s="307"/>
      <c r="E19" s="308"/>
      <c r="F19" s="308"/>
    </row>
    <row r="20" spans="1:6" s="309" customFormat="1" ht="13.5" customHeight="1">
      <c r="A20" s="305"/>
      <c r="B20" s="306"/>
      <c r="C20" s="306"/>
      <c r="D20" s="307"/>
      <c r="E20" s="308"/>
      <c r="F20" s="308"/>
    </row>
    <row r="21" spans="1:6" s="309" customFormat="1" ht="13.5" customHeight="1">
      <c r="A21" s="305"/>
      <c r="B21" s="306"/>
      <c r="C21" s="306"/>
      <c r="D21" s="307"/>
      <c r="E21" s="308"/>
      <c r="F21" s="308"/>
    </row>
    <row r="22" spans="1:6" s="309" customFormat="1" ht="13.5" customHeight="1">
      <c r="A22" s="305"/>
      <c r="B22" s="306"/>
      <c r="C22" s="306"/>
      <c r="D22" s="307"/>
      <c r="E22" s="308"/>
      <c r="F22" s="308"/>
    </row>
    <row r="23" spans="1:6" s="309" customFormat="1" ht="13.5" customHeight="1">
      <c r="A23" s="305"/>
      <c r="B23" s="306"/>
      <c r="C23" s="306"/>
      <c r="D23" s="307"/>
      <c r="E23" s="308"/>
      <c r="F23" s="308"/>
    </row>
    <row r="24" spans="1:6" s="309" customFormat="1" ht="13.5" customHeight="1">
      <c r="A24" s="305"/>
      <c r="B24" s="306"/>
      <c r="C24" s="306"/>
      <c r="D24" s="307"/>
      <c r="E24" s="308"/>
      <c r="F24" s="308"/>
    </row>
    <row r="25" spans="1:6" s="309" customFormat="1" ht="13.5" customHeight="1">
      <c r="A25" s="305"/>
      <c r="B25" s="306"/>
      <c r="C25" s="306"/>
      <c r="D25" s="307"/>
      <c r="E25" s="308"/>
      <c r="F25" s="308"/>
    </row>
    <row r="26" spans="1:6" s="309" customFormat="1" ht="13.5" customHeight="1">
      <c r="A26" s="305"/>
      <c r="B26" s="306"/>
      <c r="C26" s="306"/>
      <c r="D26" s="307"/>
      <c r="E26" s="308"/>
      <c r="F26" s="308"/>
    </row>
    <row r="27" spans="1:6" s="309" customFormat="1" ht="13.5" customHeight="1">
      <c r="A27" s="305"/>
      <c r="B27" s="306"/>
      <c r="C27" s="306"/>
      <c r="D27" s="307"/>
      <c r="E27" s="308"/>
      <c r="F27" s="308"/>
    </row>
    <row r="28" spans="1:6" s="309" customFormat="1" ht="13.5" customHeight="1">
      <c r="A28" s="305"/>
      <c r="B28" s="306"/>
      <c r="C28" s="306"/>
      <c r="D28" s="307"/>
      <c r="E28" s="308"/>
      <c r="F28" s="308"/>
    </row>
    <row r="29" spans="1:6" s="309" customFormat="1" ht="13.5" customHeight="1">
      <c r="A29" s="305"/>
      <c r="B29" s="306"/>
      <c r="C29" s="306"/>
      <c r="D29" s="307"/>
      <c r="E29" s="308"/>
      <c r="F29" s="308"/>
    </row>
    <row r="30" spans="1:6" s="309" customFormat="1" ht="13.5" customHeight="1">
      <c r="A30" s="305"/>
      <c r="B30" s="306"/>
      <c r="C30" s="306"/>
      <c r="D30" s="307"/>
      <c r="E30" s="308"/>
      <c r="F30" s="308"/>
    </row>
    <row r="31" spans="1:6" s="309" customFormat="1" ht="13.5" customHeight="1">
      <c r="A31" s="305"/>
      <c r="B31" s="306"/>
      <c r="C31" s="306"/>
      <c r="D31" s="307"/>
      <c r="E31" s="308"/>
      <c r="F31" s="308"/>
    </row>
    <row r="32" spans="1:6" ht="15.75">
      <c r="A32" s="440" t="s">
        <v>519</v>
      </c>
      <c r="B32" s="440"/>
      <c r="C32" s="440"/>
      <c r="D32" s="440"/>
      <c r="E32" s="440"/>
      <c r="F32" s="310">
        <f>SUM(F11:F31)</f>
        <v>0</v>
      </c>
    </row>
    <row r="36" spans="5:6" ht="12.75">
      <c r="E36" s="414" t="s">
        <v>359</v>
      </c>
      <c r="F36" s="415"/>
    </row>
    <row r="37" spans="5:6" ht="12.75">
      <c r="E37" s="414" t="s">
        <v>521</v>
      </c>
      <c r="F37" s="415"/>
    </row>
  </sheetData>
  <sheetProtection/>
  <mergeCells count="3">
    <mergeCell ref="A32:E32"/>
    <mergeCell ref="E36:F36"/>
    <mergeCell ref="E37:F37"/>
  </mergeCell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28.140625" style="0" customWidth="1"/>
    <col min="3" max="4" width="10.7109375" style="0" customWidth="1"/>
    <col min="5" max="5" width="12.140625" style="0" customWidth="1"/>
    <col min="6" max="6" width="20.28125" style="0" customWidth="1"/>
  </cols>
  <sheetData>
    <row r="1" spans="2:7" ht="15">
      <c r="B1" s="302" t="s">
        <v>528</v>
      </c>
      <c r="C1" s="302"/>
      <c r="D1" s="302"/>
      <c r="E1" s="302"/>
      <c r="G1" s="120"/>
    </row>
    <row r="2" spans="1:7" ht="16.5" customHeight="1">
      <c r="A2" s="120"/>
      <c r="B2" s="120"/>
      <c r="C2" s="118"/>
      <c r="D2" s="118"/>
      <c r="E2" s="120" t="s">
        <v>529</v>
      </c>
      <c r="F2" s="120"/>
      <c r="G2" s="120"/>
    </row>
    <row r="3" spans="1:7" ht="33" customHeight="1">
      <c r="A3" s="120"/>
      <c r="B3" s="120"/>
      <c r="C3" s="118"/>
      <c r="D3" s="118"/>
      <c r="E3" s="120"/>
      <c r="F3" s="120"/>
      <c r="G3" s="120"/>
    </row>
    <row r="4" ht="12.75">
      <c r="B4" s="121" t="s">
        <v>522</v>
      </c>
    </row>
    <row r="5" ht="12.75">
      <c r="B5" s="121" t="s">
        <v>523</v>
      </c>
    </row>
    <row r="6" ht="12.75">
      <c r="B6" s="121" t="s">
        <v>510</v>
      </c>
    </row>
    <row r="7" spans="2:8" ht="12.75">
      <c r="B7" s="121" t="s">
        <v>511</v>
      </c>
      <c r="F7" s="69"/>
      <c r="G7" s="7"/>
      <c r="H7" s="7"/>
    </row>
    <row r="8" spans="2:6" ht="12.75">
      <c r="B8" s="163" t="s">
        <v>512</v>
      </c>
      <c r="F8" s="303"/>
    </row>
    <row r="9" spans="1:6" s="49" customFormat="1" ht="21.75" customHeight="1">
      <c r="A9"/>
      <c r="B9"/>
      <c r="C9"/>
      <c r="D9"/>
      <c r="E9"/>
      <c r="F9" s="304" t="s">
        <v>513</v>
      </c>
    </row>
    <row r="10" spans="1:6" ht="44.25" customHeight="1">
      <c r="A10" s="123" t="s">
        <v>8</v>
      </c>
      <c r="B10" s="124" t="s">
        <v>514</v>
      </c>
      <c r="C10" s="123" t="s">
        <v>515</v>
      </c>
      <c r="D10" s="124" t="s">
        <v>502</v>
      </c>
      <c r="E10" s="124" t="s">
        <v>516</v>
      </c>
      <c r="F10" s="124" t="s">
        <v>517</v>
      </c>
    </row>
    <row r="11" spans="1:6" s="309" customFormat="1" ht="13.5" customHeight="1">
      <c r="A11" s="305">
        <v>1</v>
      </c>
      <c r="B11" s="306" t="s">
        <v>547</v>
      </c>
      <c r="C11" s="306"/>
      <c r="D11" s="308"/>
      <c r="E11" s="308"/>
      <c r="F11" s="308"/>
    </row>
    <row r="12" spans="1:6" s="309" customFormat="1" ht="13.5" customHeight="1">
      <c r="A12" s="305">
        <v>2</v>
      </c>
      <c r="B12" s="306"/>
      <c r="C12" s="306"/>
      <c r="D12" s="308"/>
      <c r="E12" s="308"/>
      <c r="F12" s="308"/>
    </row>
    <row r="13" spans="1:6" s="309" customFormat="1" ht="13.5" customHeight="1">
      <c r="A13" s="305">
        <v>3</v>
      </c>
      <c r="B13" s="306"/>
      <c r="C13" s="306"/>
      <c r="D13" s="308"/>
      <c r="E13" s="308"/>
      <c r="F13" s="308"/>
    </row>
    <row r="14" spans="1:6" s="309" customFormat="1" ht="13.5" customHeight="1">
      <c r="A14" s="305">
        <v>4</v>
      </c>
      <c r="B14" s="306"/>
      <c r="C14" s="306"/>
      <c r="D14" s="308"/>
      <c r="E14" s="308"/>
      <c r="F14" s="308"/>
    </row>
    <row r="15" spans="1:6" s="309" customFormat="1" ht="13.5" customHeight="1">
      <c r="A15" s="305">
        <v>5</v>
      </c>
      <c r="B15" s="306"/>
      <c r="C15" s="306"/>
      <c r="D15" s="308"/>
      <c r="E15" s="308"/>
      <c r="F15" s="308"/>
    </row>
    <row r="16" spans="1:6" s="309" customFormat="1" ht="13.5" customHeight="1">
      <c r="A16" s="305">
        <v>6</v>
      </c>
      <c r="B16" s="306"/>
      <c r="C16" s="306"/>
      <c r="D16" s="308"/>
      <c r="E16" s="308"/>
      <c r="F16" s="308"/>
    </row>
    <row r="17" spans="1:6" s="309" customFormat="1" ht="13.5" customHeight="1">
      <c r="A17" s="305">
        <v>7</v>
      </c>
      <c r="B17" s="306"/>
      <c r="C17" s="306"/>
      <c r="D17" s="308"/>
      <c r="E17" s="308"/>
      <c r="F17" s="308"/>
    </row>
    <row r="18" spans="1:6" s="309" customFormat="1" ht="13.5" customHeight="1">
      <c r="A18" s="305">
        <v>8</v>
      </c>
      <c r="B18" s="306"/>
      <c r="C18" s="306"/>
      <c r="D18" s="308"/>
      <c r="E18" s="308"/>
      <c r="F18" s="308"/>
    </row>
    <row r="19" spans="1:6" s="309" customFormat="1" ht="13.5" customHeight="1">
      <c r="A19" s="305">
        <v>9</v>
      </c>
      <c r="B19" s="306"/>
      <c r="C19" s="306"/>
      <c r="D19" s="308"/>
      <c r="E19" s="308"/>
      <c r="F19" s="308"/>
    </row>
    <row r="20" spans="1:6" s="309" customFormat="1" ht="13.5" customHeight="1">
      <c r="A20" s="305"/>
      <c r="B20" s="306"/>
      <c r="C20" s="306"/>
      <c r="D20" s="307"/>
      <c r="E20" s="308"/>
      <c r="F20" s="308"/>
    </row>
    <row r="21" spans="1:6" s="309" customFormat="1" ht="13.5" customHeight="1">
      <c r="A21" s="305"/>
      <c r="B21" s="306"/>
      <c r="C21" s="306"/>
      <c r="D21" s="307"/>
      <c r="E21" s="308"/>
      <c r="F21" s="308"/>
    </row>
    <row r="22" spans="1:6" s="309" customFormat="1" ht="13.5" customHeight="1">
      <c r="A22" s="305"/>
      <c r="B22" s="306"/>
      <c r="C22" s="306"/>
      <c r="D22" s="307"/>
      <c r="E22" s="308"/>
      <c r="F22" s="308"/>
    </row>
    <row r="23" spans="1:6" s="309" customFormat="1" ht="13.5" customHeight="1">
      <c r="A23" s="305"/>
      <c r="B23" s="306"/>
      <c r="C23" s="306"/>
      <c r="D23" s="307"/>
      <c r="E23" s="308"/>
      <c r="F23" s="308"/>
    </row>
    <row r="24" spans="1:6" s="309" customFormat="1" ht="13.5" customHeight="1">
      <c r="A24" s="305"/>
      <c r="B24" s="306"/>
      <c r="C24" s="306"/>
      <c r="D24" s="307"/>
      <c r="E24" s="308"/>
      <c r="F24" s="308"/>
    </row>
    <row r="25" spans="1:6" s="309" customFormat="1" ht="13.5" customHeight="1">
      <c r="A25" s="305"/>
      <c r="B25" s="306"/>
      <c r="C25" s="306"/>
      <c r="D25" s="307"/>
      <c r="E25" s="308"/>
      <c r="F25" s="308"/>
    </row>
    <row r="26" spans="1:6" s="309" customFormat="1" ht="13.5" customHeight="1">
      <c r="A26" s="305"/>
      <c r="B26" s="306"/>
      <c r="C26" s="306"/>
      <c r="D26" s="307"/>
      <c r="E26" s="308"/>
      <c r="F26" s="308"/>
    </row>
    <row r="27" spans="1:6" s="309" customFormat="1" ht="13.5" customHeight="1">
      <c r="A27" s="305"/>
      <c r="B27" s="306"/>
      <c r="C27" s="306"/>
      <c r="D27" s="307"/>
      <c r="E27" s="308"/>
      <c r="F27" s="308"/>
    </row>
    <row r="28" spans="1:6" s="309" customFormat="1" ht="13.5" customHeight="1">
      <c r="A28" s="305"/>
      <c r="B28" s="306"/>
      <c r="C28" s="306"/>
      <c r="D28" s="307"/>
      <c r="E28" s="308"/>
      <c r="F28" s="308"/>
    </row>
    <row r="29" spans="1:6" s="309" customFormat="1" ht="13.5" customHeight="1">
      <c r="A29" s="305"/>
      <c r="B29" s="306"/>
      <c r="C29" s="306"/>
      <c r="D29" s="307"/>
      <c r="E29" s="308"/>
      <c r="F29" s="308"/>
    </row>
    <row r="30" spans="1:6" s="309" customFormat="1" ht="13.5" customHeight="1">
      <c r="A30" s="305"/>
      <c r="B30" s="306"/>
      <c r="C30" s="306"/>
      <c r="D30" s="307"/>
      <c r="E30" s="308"/>
      <c r="F30" s="308"/>
    </row>
    <row r="31" spans="1:6" s="309" customFormat="1" ht="13.5" customHeight="1">
      <c r="A31" s="305"/>
      <c r="B31" s="306"/>
      <c r="C31" s="306"/>
      <c r="D31" s="307"/>
      <c r="E31" s="308"/>
      <c r="F31" s="308"/>
    </row>
    <row r="32" spans="1:6" ht="15.75">
      <c r="A32" s="440" t="s">
        <v>519</v>
      </c>
      <c r="B32" s="440"/>
      <c r="C32" s="440"/>
      <c r="D32" s="440"/>
      <c r="E32" s="440"/>
      <c r="F32" s="310">
        <f>SUM(F11:F31)</f>
        <v>0</v>
      </c>
    </row>
    <row r="36" spans="5:6" ht="12.75">
      <c r="E36" s="414" t="s">
        <v>359</v>
      </c>
      <c r="F36" s="415"/>
    </row>
    <row r="37" spans="5:6" ht="12.75">
      <c r="E37" s="414" t="s">
        <v>521</v>
      </c>
      <c r="F37" s="415"/>
    </row>
  </sheetData>
  <sheetProtection/>
  <mergeCells count="3">
    <mergeCell ref="A32:E32"/>
    <mergeCell ref="E36:F36"/>
    <mergeCell ref="E37:F37"/>
  </mergeCell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22">
      <selection activeCell="F12" sqref="F12"/>
    </sheetView>
  </sheetViews>
  <sheetFormatPr defaultColWidth="9.140625" defaultRowHeight="12.75"/>
  <cols>
    <col min="1" max="1" width="3.7109375" style="100" customWidth="1"/>
    <col min="2" max="2" width="2.7109375" style="100" customWidth="1"/>
    <col min="3" max="3" width="4.00390625" style="100" customWidth="1"/>
    <col min="4" max="4" width="40.57421875" style="49" customWidth="1"/>
    <col min="5" max="5" width="8.28125" style="49" customWidth="1"/>
    <col min="6" max="7" width="15.7109375" style="206" customWidth="1"/>
    <col min="8" max="8" width="1.421875" style="49" customWidth="1"/>
    <col min="9" max="16384" width="9.140625" style="49" customWidth="1"/>
  </cols>
  <sheetData>
    <row r="1" ht="17.25" customHeight="1"/>
    <row r="2" spans="1:7" s="208" customFormat="1" ht="18">
      <c r="A2" s="95" t="s">
        <v>310</v>
      </c>
      <c r="B2" s="207"/>
      <c r="C2" s="207"/>
      <c r="D2" s="109"/>
      <c r="F2" s="336"/>
      <c r="G2" s="336"/>
    </row>
    <row r="3" spans="1:7" s="208" customFormat="1" ht="9" customHeight="1">
      <c r="A3" s="95"/>
      <c r="B3" s="207"/>
      <c r="C3" s="207"/>
      <c r="D3" s="109"/>
      <c r="F3" s="209"/>
      <c r="G3" s="209"/>
    </row>
    <row r="4" spans="1:7" s="208" customFormat="1" ht="18" customHeight="1">
      <c r="A4" s="337" t="s">
        <v>532</v>
      </c>
      <c r="B4" s="337"/>
      <c r="C4" s="337"/>
      <c r="D4" s="337"/>
      <c r="E4" s="337"/>
      <c r="F4" s="337"/>
      <c r="G4" s="337"/>
    </row>
    <row r="5" ht="6.75" customHeight="1"/>
    <row r="6" spans="1:7" ht="12" customHeight="1">
      <c r="A6" s="338" t="s">
        <v>8</v>
      </c>
      <c r="B6" s="340" t="s">
        <v>287</v>
      </c>
      <c r="C6" s="341"/>
      <c r="D6" s="342"/>
      <c r="E6" s="338" t="s">
        <v>281</v>
      </c>
      <c r="F6" s="211" t="s">
        <v>216</v>
      </c>
      <c r="G6" s="211" t="s">
        <v>216</v>
      </c>
    </row>
    <row r="7" spans="1:7" ht="12" customHeight="1">
      <c r="A7" s="339"/>
      <c r="B7" s="343"/>
      <c r="C7" s="344"/>
      <c r="D7" s="345"/>
      <c r="E7" s="339"/>
      <c r="F7" s="213" t="s">
        <v>217</v>
      </c>
      <c r="G7" s="214" t="s">
        <v>218</v>
      </c>
    </row>
    <row r="8" spans="1:7" s="208" customFormat="1" ht="24.75" customHeight="1">
      <c r="A8" s="215" t="s">
        <v>4</v>
      </c>
      <c r="B8" s="333" t="s">
        <v>288</v>
      </c>
      <c r="C8" s="334"/>
      <c r="D8" s="335"/>
      <c r="E8" s="212">
        <v>1</v>
      </c>
      <c r="F8" s="217">
        <f>F9+F12+F13++F21+F29+F30+F31</f>
        <v>2452073.83</v>
      </c>
      <c r="G8" s="217">
        <f>G9+G12+G13++G21+G29+G30+G31</f>
        <v>5152475</v>
      </c>
    </row>
    <row r="9" spans="1:7" s="208" customFormat="1" ht="16.5" customHeight="1">
      <c r="A9" s="218"/>
      <c r="B9" s="216">
        <v>1</v>
      </c>
      <c r="C9" s="219" t="s">
        <v>6</v>
      </c>
      <c r="D9" s="220"/>
      <c r="E9" s="218">
        <v>2</v>
      </c>
      <c r="F9" s="217">
        <f>F10+F11</f>
        <v>599834.83</v>
      </c>
      <c r="G9" s="217">
        <f>G10+G11</f>
        <v>355084</v>
      </c>
    </row>
    <row r="10" spans="1:7" s="208" customFormat="1" ht="16.5" customHeight="1">
      <c r="A10" s="218"/>
      <c r="B10" s="216"/>
      <c r="C10" s="221" t="s">
        <v>26</v>
      </c>
      <c r="D10" s="222" t="s">
        <v>7</v>
      </c>
      <c r="E10" s="212">
        <v>3</v>
      </c>
      <c r="F10" s="217">
        <f>'Llog Nr'!E34</f>
        <v>22677.83</v>
      </c>
      <c r="G10" s="217">
        <v>23061</v>
      </c>
    </row>
    <row r="11" spans="1:7" s="208" customFormat="1" ht="16.5" customHeight="1">
      <c r="A11" s="218"/>
      <c r="B11" s="216"/>
      <c r="C11" s="221" t="s">
        <v>26</v>
      </c>
      <c r="D11" s="222" t="s">
        <v>18</v>
      </c>
      <c r="E11" s="218">
        <v>4</v>
      </c>
      <c r="F11" s="441">
        <v>577157</v>
      </c>
      <c r="G11" s="217">
        <v>332023</v>
      </c>
    </row>
    <row r="12" spans="1:7" s="208" customFormat="1" ht="16.5" customHeight="1">
      <c r="A12" s="218"/>
      <c r="B12" s="216">
        <v>2</v>
      </c>
      <c r="C12" s="219" t="s">
        <v>23</v>
      </c>
      <c r="D12" s="220"/>
      <c r="E12" s="212">
        <v>5</v>
      </c>
      <c r="F12" s="217"/>
      <c r="G12" s="217"/>
    </row>
    <row r="13" spans="1:7" s="208" customFormat="1" ht="16.5" customHeight="1">
      <c r="A13" s="218"/>
      <c r="B13" s="216">
        <v>3</v>
      </c>
      <c r="C13" s="219" t="s">
        <v>25</v>
      </c>
      <c r="D13" s="220"/>
      <c r="E13" s="218">
        <v>6</v>
      </c>
      <c r="F13" s="217">
        <f>F14+F15+F16+F17+F19</f>
        <v>1790666</v>
      </c>
      <c r="G13" s="217">
        <f>G14+G15+G16+G17</f>
        <v>4079872</v>
      </c>
    </row>
    <row r="14" spans="1:7" s="208" customFormat="1" ht="16.5" customHeight="1">
      <c r="A14" s="218"/>
      <c r="B14" s="223"/>
      <c r="C14" s="221" t="s">
        <v>26</v>
      </c>
      <c r="D14" s="222" t="s">
        <v>27</v>
      </c>
      <c r="E14" s="212">
        <v>7</v>
      </c>
      <c r="F14" s="217"/>
      <c r="G14" s="217">
        <v>2568777</v>
      </c>
    </row>
    <row r="15" spans="1:7" s="208" customFormat="1" ht="16.5" customHeight="1">
      <c r="A15" s="218"/>
      <c r="B15" s="223"/>
      <c r="C15" s="221" t="s">
        <v>26</v>
      </c>
      <c r="D15" s="222" t="s">
        <v>38</v>
      </c>
      <c r="E15" s="218">
        <v>8</v>
      </c>
      <c r="F15" s="217">
        <v>20000</v>
      </c>
      <c r="G15" s="217"/>
    </row>
    <row r="16" spans="1:7" s="208" customFormat="1" ht="16.5" customHeight="1">
      <c r="A16" s="218"/>
      <c r="B16" s="223"/>
      <c r="C16" s="221" t="s">
        <v>26</v>
      </c>
      <c r="D16" s="222" t="s">
        <v>39</v>
      </c>
      <c r="E16" s="212">
        <v>9</v>
      </c>
      <c r="F16" s="217"/>
      <c r="G16" s="217"/>
    </row>
    <row r="17" spans="1:7" s="208" customFormat="1" ht="16.5" customHeight="1">
      <c r="A17" s="218"/>
      <c r="B17" s="223"/>
      <c r="C17" s="221" t="s">
        <v>26</v>
      </c>
      <c r="D17" s="222" t="s">
        <v>45</v>
      </c>
      <c r="E17" s="218">
        <v>10</v>
      </c>
      <c r="F17" s="441">
        <v>378281</v>
      </c>
      <c r="G17" s="217">
        <v>1511095</v>
      </c>
    </row>
    <row r="18" spans="1:7" s="208" customFormat="1" ht="16.5" customHeight="1">
      <c r="A18" s="218"/>
      <c r="B18" s="223"/>
      <c r="C18" s="221" t="s">
        <v>26</v>
      </c>
      <c r="D18" s="222" t="s">
        <v>50</v>
      </c>
      <c r="E18" s="212">
        <v>11</v>
      </c>
      <c r="F18" s="217"/>
      <c r="G18" s="217"/>
    </row>
    <row r="19" spans="1:7" s="208" customFormat="1" ht="16.5" customHeight="1">
      <c r="A19" s="218"/>
      <c r="B19" s="223"/>
      <c r="C19" s="221" t="s">
        <v>26</v>
      </c>
      <c r="D19" s="222" t="s">
        <v>546</v>
      </c>
      <c r="E19" s="218">
        <v>12</v>
      </c>
      <c r="F19" s="217">
        <v>1392385</v>
      </c>
      <c r="G19" s="217"/>
    </row>
    <row r="20" spans="1:7" s="208" customFormat="1" ht="16.5" customHeight="1">
      <c r="A20" s="218"/>
      <c r="B20" s="223"/>
      <c r="C20" s="221" t="s">
        <v>26</v>
      </c>
      <c r="D20" s="222"/>
      <c r="E20" s="212">
        <v>13</v>
      </c>
      <c r="F20" s="217"/>
      <c r="G20" s="217"/>
    </row>
    <row r="21" spans="1:7" s="208" customFormat="1" ht="16.5" customHeight="1">
      <c r="A21" s="218"/>
      <c r="B21" s="216">
        <v>4</v>
      </c>
      <c r="C21" s="219" t="s">
        <v>52</v>
      </c>
      <c r="D21" s="220"/>
      <c r="E21" s="218">
        <v>14</v>
      </c>
      <c r="F21" s="217">
        <f>F22+F23+F24+F25+F26+F27+F27</f>
        <v>61573</v>
      </c>
      <c r="G21" s="217">
        <f>G22+G23+G24+G25+G26+G27+G27</f>
        <v>717519</v>
      </c>
    </row>
    <row r="22" spans="1:7" s="208" customFormat="1" ht="16.5" customHeight="1">
      <c r="A22" s="218"/>
      <c r="B22" s="223"/>
      <c r="C22" s="221" t="s">
        <v>26</v>
      </c>
      <c r="D22" s="222" t="s">
        <v>53</v>
      </c>
      <c r="E22" s="212">
        <v>15</v>
      </c>
      <c r="F22" s="217"/>
      <c r="G22" s="217">
        <v>374989</v>
      </c>
    </row>
    <row r="23" spans="1:7" s="208" customFormat="1" ht="16.5" customHeight="1">
      <c r="A23" s="218"/>
      <c r="B23" s="223"/>
      <c r="C23" s="221" t="s">
        <v>26</v>
      </c>
      <c r="D23" s="222" t="s">
        <v>54</v>
      </c>
      <c r="E23" s="218">
        <v>16</v>
      </c>
      <c r="F23" s="217">
        <v>61573</v>
      </c>
      <c r="G23" s="217">
        <v>61573</v>
      </c>
    </row>
    <row r="24" spans="1:7" s="208" customFormat="1" ht="16.5" customHeight="1">
      <c r="A24" s="218"/>
      <c r="B24" s="223"/>
      <c r="C24" s="221" t="s">
        <v>26</v>
      </c>
      <c r="D24" s="222" t="s">
        <v>55</v>
      </c>
      <c r="E24" s="212">
        <v>17</v>
      </c>
      <c r="F24" s="217"/>
      <c r="G24" s="217"/>
    </row>
    <row r="25" spans="1:7" s="208" customFormat="1" ht="16.5" customHeight="1">
      <c r="A25" s="218"/>
      <c r="B25" s="223"/>
      <c r="C25" s="221" t="s">
        <v>26</v>
      </c>
      <c r="D25" s="222" t="s">
        <v>56</v>
      </c>
      <c r="E25" s="218">
        <v>18</v>
      </c>
      <c r="F25" s="217"/>
      <c r="G25" s="217"/>
    </row>
    <row r="26" spans="1:7" s="208" customFormat="1" ht="16.5" customHeight="1">
      <c r="A26" s="218"/>
      <c r="B26" s="223"/>
      <c r="C26" s="221" t="s">
        <v>26</v>
      </c>
      <c r="D26" s="222" t="s">
        <v>57</v>
      </c>
      <c r="E26" s="212">
        <v>19</v>
      </c>
      <c r="F26" s="217"/>
      <c r="G26" s="217">
        <v>280957</v>
      </c>
    </row>
    <row r="27" spans="1:7" s="208" customFormat="1" ht="16.5" customHeight="1">
      <c r="A27" s="218"/>
      <c r="B27" s="223"/>
      <c r="C27" s="221" t="s">
        <v>26</v>
      </c>
      <c r="D27" s="222" t="s">
        <v>58</v>
      </c>
      <c r="E27" s="218">
        <v>20</v>
      </c>
      <c r="F27" s="217"/>
      <c r="G27" s="217"/>
    </row>
    <row r="28" spans="1:7" s="208" customFormat="1" ht="16.5" customHeight="1">
      <c r="A28" s="218"/>
      <c r="B28" s="223"/>
      <c r="C28" s="221" t="s">
        <v>26</v>
      </c>
      <c r="D28" s="222"/>
      <c r="E28" s="212">
        <v>21</v>
      </c>
      <c r="F28" s="217"/>
      <c r="G28" s="217"/>
    </row>
    <row r="29" spans="1:7" s="208" customFormat="1" ht="16.5" customHeight="1">
      <c r="A29" s="218"/>
      <c r="B29" s="216">
        <v>5</v>
      </c>
      <c r="C29" s="219" t="s">
        <v>59</v>
      </c>
      <c r="D29" s="220"/>
      <c r="E29" s="218">
        <v>22</v>
      </c>
      <c r="F29" s="217"/>
      <c r="G29" s="217"/>
    </row>
    <row r="30" spans="1:7" s="208" customFormat="1" ht="16.5" customHeight="1">
      <c r="A30" s="218"/>
      <c r="B30" s="216">
        <v>6</v>
      </c>
      <c r="C30" s="219" t="s">
        <v>60</v>
      </c>
      <c r="D30" s="220"/>
      <c r="E30" s="212">
        <v>23</v>
      </c>
      <c r="F30" s="217"/>
      <c r="G30" s="217"/>
    </row>
    <row r="31" spans="1:7" s="208" customFormat="1" ht="16.5" customHeight="1">
      <c r="A31" s="218"/>
      <c r="B31" s="216">
        <v>7</v>
      </c>
      <c r="C31" s="219" t="s">
        <v>61</v>
      </c>
      <c r="D31" s="220"/>
      <c r="E31" s="218">
        <v>24</v>
      </c>
      <c r="F31" s="217">
        <f>F32+F33</f>
        <v>0</v>
      </c>
      <c r="G31" s="217">
        <f>G32+G33</f>
        <v>0</v>
      </c>
    </row>
    <row r="32" spans="1:7" s="208" customFormat="1" ht="16.5" customHeight="1">
      <c r="A32" s="218"/>
      <c r="B32" s="216"/>
      <c r="C32" s="221" t="s">
        <v>26</v>
      </c>
      <c r="D32" s="220" t="s">
        <v>62</v>
      </c>
      <c r="E32" s="212">
        <v>25</v>
      </c>
      <c r="F32" s="217"/>
      <c r="G32" s="217"/>
    </row>
    <row r="33" spans="1:7" s="208" customFormat="1" ht="16.5" customHeight="1">
      <c r="A33" s="218"/>
      <c r="B33" s="216"/>
      <c r="C33" s="221" t="s">
        <v>26</v>
      </c>
      <c r="D33" s="220" t="s">
        <v>319</v>
      </c>
      <c r="E33" s="218">
        <v>26</v>
      </c>
      <c r="F33" s="217"/>
      <c r="G33" s="217"/>
    </row>
    <row r="34" spans="1:7" s="208" customFormat="1" ht="24.75" customHeight="1">
      <c r="A34" s="224" t="s">
        <v>63</v>
      </c>
      <c r="B34" s="333" t="s">
        <v>289</v>
      </c>
      <c r="C34" s="334"/>
      <c r="D34" s="335"/>
      <c r="E34" s="212">
        <v>27</v>
      </c>
      <c r="F34" s="217">
        <f>F35+F36+F42+F43+F44+F41</f>
        <v>18478927</v>
      </c>
      <c r="G34" s="217">
        <f>G35+G36+G42+G43+G44+G41</f>
        <v>19152395</v>
      </c>
    </row>
    <row r="35" spans="1:7" s="208" customFormat="1" ht="16.5" customHeight="1">
      <c r="A35" s="218"/>
      <c r="B35" s="216">
        <v>1</v>
      </c>
      <c r="C35" s="219" t="s">
        <v>65</v>
      </c>
      <c r="D35" s="220"/>
      <c r="E35" s="218">
        <v>28</v>
      </c>
      <c r="F35" s="217"/>
      <c r="G35" s="217"/>
    </row>
    <row r="36" spans="1:7" s="208" customFormat="1" ht="16.5" customHeight="1">
      <c r="A36" s="218"/>
      <c r="B36" s="216">
        <v>2</v>
      </c>
      <c r="C36" s="219" t="s">
        <v>66</v>
      </c>
      <c r="D36" s="225"/>
      <c r="E36" s="212">
        <v>29</v>
      </c>
      <c r="F36" s="217">
        <f>F37+F38+F39+F40</f>
        <v>18478927</v>
      </c>
      <c r="G36" s="217">
        <f>G37+G38+G39+G40</f>
        <v>19152395</v>
      </c>
    </row>
    <row r="37" spans="1:7" s="208" customFormat="1" ht="16.5" customHeight="1">
      <c r="A37" s="218"/>
      <c r="B37" s="223"/>
      <c r="C37" s="221" t="s">
        <v>26</v>
      </c>
      <c r="D37" s="222" t="s">
        <v>74</v>
      </c>
      <c r="E37" s="218">
        <v>30</v>
      </c>
      <c r="F37" s="217"/>
      <c r="G37" s="217"/>
    </row>
    <row r="38" spans="1:7" s="208" customFormat="1" ht="16.5" customHeight="1">
      <c r="A38" s="218"/>
      <c r="B38" s="223"/>
      <c r="C38" s="221" t="s">
        <v>26</v>
      </c>
      <c r="D38" s="222" t="s">
        <v>75</v>
      </c>
      <c r="E38" s="212">
        <v>31</v>
      </c>
      <c r="F38" s="217">
        <v>11036937</v>
      </c>
      <c r="G38" s="217">
        <v>11287885</v>
      </c>
    </row>
    <row r="39" spans="1:7" s="208" customFormat="1" ht="16.5" customHeight="1">
      <c r="A39" s="218"/>
      <c r="B39" s="223"/>
      <c r="C39" s="221" t="s">
        <v>26</v>
      </c>
      <c r="D39" s="222" t="s">
        <v>290</v>
      </c>
      <c r="E39" s="218">
        <v>32</v>
      </c>
      <c r="F39" s="217">
        <v>1533265</v>
      </c>
      <c r="G39" s="217">
        <v>3450024</v>
      </c>
    </row>
    <row r="40" spans="1:7" s="208" customFormat="1" ht="16.5" customHeight="1">
      <c r="A40" s="218"/>
      <c r="B40" s="223"/>
      <c r="C40" s="221" t="s">
        <v>26</v>
      </c>
      <c r="D40" s="222" t="s">
        <v>291</v>
      </c>
      <c r="E40" s="212">
        <v>33</v>
      </c>
      <c r="F40" s="217">
        <v>5908725</v>
      </c>
      <c r="G40" s="217">
        <v>4414486</v>
      </c>
    </row>
    <row r="41" spans="1:7" s="208" customFormat="1" ht="16.5" customHeight="1">
      <c r="A41" s="218"/>
      <c r="B41" s="216">
        <v>3</v>
      </c>
      <c r="C41" s="219" t="s">
        <v>78</v>
      </c>
      <c r="D41" s="220"/>
      <c r="E41" s="218">
        <v>34</v>
      </c>
      <c r="F41" s="217"/>
      <c r="G41" s="217"/>
    </row>
    <row r="42" spans="1:7" s="208" customFormat="1" ht="16.5" customHeight="1">
      <c r="A42" s="218"/>
      <c r="B42" s="216">
        <v>4</v>
      </c>
      <c r="C42" s="219" t="s">
        <v>79</v>
      </c>
      <c r="D42" s="220"/>
      <c r="E42" s="212">
        <v>35</v>
      </c>
      <c r="F42" s="217"/>
      <c r="G42" s="217"/>
    </row>
    <row r="43" spans="1:7" s="208" customFormat="1" ht="16.5" customHeight="1">
      <c r="A43" s="218"/>
      <c r="B43" s="216">
        <v>5</v>
      </c>
      <c r="C43" s="219" t="s">
        <v>80</v>
      </c>
      <c r="D43" s="220"/>
      <c r="E43" s="218">
        <v>36</v>
      </c>
      <c r="F43" s="217"/>
      <c r="G43" s="217"/>
    </row>
    <row r="44" spans="1:7" s="208" customFormat="1" ht="16.5" customHeight="1">
      <c r="A44" s="218"/>
      <c r="B44" s="216">
        <v>6</v>
      </c>
      <c r="C44" s="219" t="s">
        <v>81</v>
      </c>
      <c r="D44" s="220"/>
      <c r="E44" s="212">
        <v>37</v>
      </c>
      <c r="F44" s="217"/>
      <c r="G44" s="217"/>
    </row>
    <row r="45" spans="1:7" s="208" customFormat="1" ht="30" customHeight="1">
      <c r="A45" s="226"/>
      <c r="B45" s="333" t="s">
        <v>292</v>
      </c>
      <c r="C45" s="334"/>
      <c r="D45" s="335"/>
      <c r="E45" s="218">
        <v>38</v>
      </c>
      <c r="F45" s="217">
        <f>F34+F8</f>
        <v>20931000.83</v>
      </c>
      <c r="G45" s="217">
        <f>G34+G8</f>
        <v>24304870</v>
      </c>
    </row>
    <row r="46" spans="1:7" s="208" customFormat="1" ht="9.75" customHeight="1">
      <c r="A46" s="39"/>
      <c r="B46" s="39"/>
      <c r="C46" s="39"/>
      <c r="D46" s="39"/>
      <c r="E46" s="38"/>
      <c r="F46" s="227"/>
      <c r="G46" s="227"/>
    </row>
    <row r="47" spans="1:7" s="208" customFormat="1" ht="15.75" customHeight="1">
      <c r="A47" s="39"/>
      <c r="B47" s="39"/>
      <c r="C47" s="39"/>
      <c r="D47" s="39"/>
      <c r="E47" s="38"/>
      <c r="G47" s="227"/>
    </row>
    <row r="51" ht="12.75">
      <c r="F51" s="227">
        <f>Pasivi!F45</f>
        <v>20931001.2</v>
      </c>
    </row>
    <row r="52" ht="12.75">
      <c r="F52" s="206">
        <f>F45-F51</f>
        <v>-0.3700000010430813</v>
      </c>
    </row>
  </sheetData>
  <sheetProtection/>
  <mergeCells count="8">
    <mergeCell ref="B8:D8"/>
    <mergeCell ref="B34:D34"/>
    <mergeCell ref="B45:D45"/>
    <mergeCell ref="F2:G2"/>
    <mergeCell ref="A4:G4"/>
    <mergeCell ref="A6:A7"/>
    <mergeCell ref="B6:D7"/>
    <mergeCell ref="E6:E7"/>
  </mergeCells>
  <printOptions/>
  <pageMargins left="0.75" right="0.75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4">
      <selection activeCell="F45" sqref="F45"/>
    </sheetView>
  </sheetViews>
  <sheetFormatPr defaultColWidth="9.140625" defaultRowHeight="12.75"/>
  <cols>
    <col min="1" max="1" width="3.7109375" style="100" customWidth="1"/>
    <col min="2" max="2" width="2.7109375" style="100" customWidth="1"/>
    <col min="3" max="3" width="4.00390625" style="100" customWidth="1"/>
    <col min="4" max="4" width="40.57421875" style="49" customWidth="1"/>
    <col min="5" max="5" width="8.28125" style="49" customWidth="1"/>
    <col min="6" max="7" width="15.7109375" style="206" customWidth="1"/>
    <col min="8" max="8" width="1.421875" style="49" customWidth="1"/>
    <col min="9" max="16384" width="9.140625" style="49" customWidth="1"/>
  </cols>
  <sheetData>
    <row r="2" spans="1:7" s="208" customFormat="1" ht="18">
      <c r="A2" s="95" t="s">
        <v>310</v>
      </c>
      <c r="B2" s="207"/>
      <c r="C2" s="207"/>
      <c r="D2" s="109"/>
      <c r="F2" s="336"/>
      <c r="G2" s="336"/>
    </row>
    <row r="3" spans="1:7" s="208" customFormat="1" ht="6" customHeight="1">
      <c r="A3" s="95"/>
      <c r="B3" s="207"/>
      <c r="C3" s="207"/>
      <c r="D3" s="109"/>
      <c r="F3" s="209"/>
      <c r="G3" s="209"/>
    </row>
    <row r="4" spans="1:7" s="208" customFormat="1" ht="18" customHeight="1">
      <c r="A4" s="337" t="s">
        <v>532</v>
      </c>
      <c r="B4" s="337"/>
      <c r="C4" s="337"/>
      <c r="D4" s="337"/>
      <c r="E4" s="337"/>
      <c r="F4" s="337"/>
      <c r="G4" s="337"/>
    </row>
    <row r="5" ht="6.75" customHeight="1"/>
    <row r="6" spans="1:7" s="208" customFormat="1" ht="15.75" customHeight="1">
      <c r="A6" s="338" t="s">
        <v>8</v>
      </c>
      <c r="B6" s="340" t="s">
        <v>280</v>
      </c>
      <c r="C6" s="341"/>
      <c r="D6" s="342"/>
      <c r="E6" s="338" t="s">
        <v>281</v>
      </c>
      <c r="F6" s="211" t="s">
        <v>216</v>
      </c>
      <c r="G6" s="211" t="s">
        <v>216</v>
      </c>
    </row>
    <row r="7" spans="1:7" s="208" customFormat="1" ht="15.75" customHeight="1">
      <c r="A7" s="339"/>
      <c r="B7" s="343"/>
      <c r="C7" s="344"/>
      <c r="D7" s="345"/>
      <c r="E7" s="339"/>
      <c r="F7" s="213" t="s">
        <v>217</v>
      </c>
      <c r="G7" s="214" t="s">
        <v>218</v>
      </c>
    </row>
    <row r="8" spans="1:7" s="208" customFormat="1" ht="24.75" customHeight="1">
      <c r="A8" s="224" t="s">
        <v>4</v>
      </c>
      <c r="B8" s="333" t="s">
        <v>282</v>
      </c>
      <c r="C8" s="334"/>
      <c r="D8" s="335"/>
      <c r="E8" s="218">
        <v>39</v>
      </c>
      <c r="F8" s="217">
        <f>F9+F10+F13+F24+F25</f>
        <v>6908133</v>
      </c>
      <c r="G8" s="217">
        <f>G9+G10+G13+G24+G25</f>
        <v>15180629</v>
      </c>
    </row>
    <row r="9" spans="1:7" s="208" customFormat="1" ht="15.75" customHeight="1">
      <c r="A9" s="218"/>
      <c r="B9" s="216">
        <v>1</v>
      </c>
      <c r="C9" s="219" t="s">
        <v>83</v>
      </c>
      <c r="D9" s="220"/>
      <c r="E9" s="218">
        <v>40</v>
      </c>
      <c r="F9" s="217"/>
      <c r="G9" s="217"/>
    </row>
    <row r="10" spans="1:7" s="208" customFormat="1" ht="15.75" customHeight="1">
      <c r="A10" s="218"/>
      <c r="B10" s="216">
        <v>2</v>
      </c>
      <c r="C10" s="219" t="s">
        <v>84</v>
      </c>
      <c r="D10" s="220"/>
      <c r="E10" s="218">
        <v>41</v>
      </c>
      <c r="F10" s="217"/>
      <c r="G10" s="217"/>
    </row>
    <row r="11" spans="1:7" s="208" customFormat="1" ht="15.75" customHeight="1">
      <c r="A11" s="218"/>
      <c r="B11" s="223"/>
      <c r="C11" s="221" t="s">
        <v>26</v>
      </c>
      <c r="D11" s="222" t="s">
        <v>85</v>
      </c>
      <c r="E11" s="218">
        <v>42</v>
      </c>
      <c r="F11" s="217"/>
      <c r="G11" s="217"/>
    </row>
    <row r="12" spans="1:7" s="208" customFormat="1" ht="15.75" customHeight="1">
      <c r="A12" s="218"/>
      <c r="B12" s="223"/>
      <c r="C12" s="221" t="s">
        <v>26</v>
      </c>
      <c r="D12" s="222" t="s">
        <v>86</v>
      </c>
      <c r="E12" s="218">
        <v>43</v>
      </c>
      <c r="F12" s="217"/>
      <c r="G12" s="217"/>
    </row>
    <row r="13" spans="1:7" s="208" customFormat="1" ht="15.75" customHeight="1">
      <c r="A13" s="218"/>
      <c r="B13" s="216">
        <v>3</v>
      </c>
      <c r="C13" s="219" t="s">
        <v>87</v>
      </c>
      <c r="D13" s="220"/>
      <c r="E13" s="218">
        <v>44</v>
      </c>
      <c r="F13" s="217">
        <f>F14+F15+F16+F17+F18+F19+F20+F21+F22+F23</f>
        <v>6908133</v>
      </c>
      <c r="G13" s="217">
        <f>G14+G15+G16+G17+G18+G19+G20+G21+G22+G23</f>
        <v>15180629</v>
      </c>
    </row>
    <row r="14" spans="1:7" s="208" customFormat="1" ht="15.75" customHeight="1">
      <c r="A14" s="218"/>
      <c r="B14" s="223"/>
      <c r="C14" s="221" t="s">
        <v>26</v>
      </c>
      <c r="D14" s="222" t="s">
        <v>88</v>
      </c>
      <c r="E14" s="218">
        <v>45</v>
      </c>
      <c r="F14" s="217">
        <v>3795714</v>
      </c>
      <c r="G14" s="217">
        <v>6213368</v>
      </c>
    </row>
    <row r="15" spans="1:7" s="208" customFormat="1" ht="15.75" customHeight="1">
      <c r="A15" s="218"/>
      <c r="B15" s="223"/>
      <c r="C15" s="221" t="s">
        <v>26</v>
      </c>
      <c r="D15" s="222" t="s">
        <v>90</v>
      </c>
      <c r="E15" s="218">
        <v>46</v>
      </c>
      <c r="F15" s="217">
        <v>2772891</v>
      </c>
      <c r="G15" s="217">
        <v>1948490</v>
      </c>
    </row>
    <row r="16" spans="1:7" s="208" customFormat="1" ht="15.75" customHeight="1">
      <c r="A16" s="218"/>
      <c r="B16" s="223"/>
      <c r="C16" s="221" t="s">
        <v>26</v>
      </c>
      <c r="D16" s="222" t="s">
        <v>91</v>
      </c>
      <c r="E16" s="218">
        <v>47</v>
      </c>
      <c r="F16" s="217">
        <v>29019</v>
      </c>
      <c r="G16" s="217">
        <v>21483</v>
      </c>
    </row>
    <row r="17" spans="1:7" s="208" customFormat="1" ht="15.75" customHeight="1">
      <c r="A17" s="218"/>
      <c r="B17" s="223"/>
      <c r="C17" s="221" t="s">
        <v>26</v>
      </c>
      <c r="D17" s="222" t="s">
        <v>92</v>
      </c>
      <c r="E17" s="218">
        <v>48</v>
      </c>
      <c r="F17" s="217">
        <v>3500</v>
      </c>
      <c r="G17" s="217">
        <v>5700</v>
      </c>
    </row>
    <row r="18" spans="1:7" s="208" customFormat="1" ht="15.75" customHeight="1">
      <c r="A18" s="218"/>
      <c r="B18" s="223"/>
      <c r="C18" s="221" t="s">
        <v>26</v>
      </c>
      <c r="D18" s="222" t="s">
        <v>93</v>
      </c>
      <c r="E18" s="218">
        <v>49</v>
      </c>
      <c r="F18" s="441">
        <v>307009</v>
      </c>
      <c r="G18" s="217">
        <v>606456</v>
      </c>
    </row>
    <row r="19" spans="1:7" s="208" customFormat="1" ht="15.75" customHeight="1">
      <c r="A19" s="218"/>
      <c r="B19" s="223"/>
      <c r="C19" s="221" t="s">
        <v>26</v>
      </c>
      <c r="D19" s="222" t="s">
        <v>94</v>
      </c>
      <c r="E19" s="218">
        <v>50</v>
      </c>
      <c r="F19" s="441"/>
      <c r="G19" s="217"/>
    </row>
    <row r="20" spans="1:7" s="208" customFormat="1" ht="15.75" customHeight="1">
      <c r="A20" s="218"/>
      <c r="B20" s="223"/>
      <c r="C20" s="221" t="s">
        <v>26</v>
      </c>
      <c r="D20" s="222" t="s">
        <v>95</v>
      </c>
      <c r="E20" s="218">
        <v>51</v>
      </c>
      <c r="F20" s="217"/>
      <c r="G20" s="217"/>
    </row>
    <row r="21" spans="1:7" s="208" customFormat="1" ht="15.75" customHeight="1">
      <c r="A21" s="218"/>
      <c r="B21" s="223"/>
      <c r="C21" s="221" t="s">
        <v>26</v>
      </c>
      <c r="D21" s="222" t="s">
        <v>50</v>
      </c>
      <c r="E21" s="218">
        <v>52</v>
      </c>
      <c r="F21" s="217"/>
      <c r="G21" s="217">
        <v>2586715</v>
      </c>
    </row>
    <row r="22" spans="1:7" s="208" customFormat="1" ht="15.75" customHeight="1">
      <c r="A22" s="218"/>
      <c r="B22" s="223"/>
      <c r="C22" s="221" t="s">
        <v>26</v>
      </c>
      <c r="D22" s="222" t="s">
        <v>96</v>
      </c>
      <c r="E22" s="218">
        <v>53</v>
      </c>
      <c r="F22" s="217"/>
      <c r="G22" s="217"/>
    </row>
    <row r="23" spans="1:7" s="208" customFormat="1" ht="15.75" customHeight="1">
      <c r="A23" s="218"/>
      <c r="B23" s="223"/>
      <c r="C23" s="221" t="s">
        <v>26</v>
      </c>
      <c r="D23" s="222" t="s">
        <v>490</v>
      </c>
      <c r="E23" s="218">
        <v>54</v>
      </c>
      <c r="F23" s="217"/>
      <c r="G23" s="217">
        <v>3798417</v>
      </c>
    </row>
    <row r="24" spans="1:7" s="208" customFormat="1" ht="15.75" customHeight="1">
      <c r="A24" s="218"/>
      <c r="B24" s="216">
        <v>4</v>
      </c>
      <c r="C24" s="219" t="s">
        <v>97</v>
      </c>
      <c r="D24" s="220"/>
      <c r="E24" s="218">
        <v>55</v>
      </c>
      <c r="F24" s="217"/>
      <c r="G24" s="217"/>
    </row>
    <row r="25" spans="1:7" s="208" customFormat="1" ht="15.75" customHeight="1">
      <c r="A25" s="218"/>
      <c r="B25" s="216">
        <v>5</v>
      </c>
      <c r="C25" s="219" t="s">
        <v>98</v>
      </c>
      <c r="D25" s="220"/>
      <c r="E25" s="218">
        <v>56</v>
      </c>
      <c r="F25" s="217"/>
      <c r="G25" s="217"/>
    </row>
    <row r="26" spans="1:7" s="208" customFormat="1" ht="24.75" customHeight="1">
      <c r="A26" s="224" t="s">
        <v>63</v>
      </c>
      <c r="B26" s="333" t="s">
        <v>283</v>
      </c>
      <c r="C26" s="334"/>
      <c r="D26" s="335"/>
      <c r="E26" s="218">
        <v>57</v>
      </c>
      <c r="F26" s="217"/>
      <c r="G26" s="217"/>
    </row>
    <row r="27" spans="1:7" s="208" customFormat="1" ht="15.75" customHeight="1">
      <c r="A27" s="218"/>
      <c r="B27" s="216">
        <v>1</v>
      </c>
      <c r="C27" s="219" t="s">
        <v>100</v>
      </c>
      <c r="D27" s="225"/>
      <c r="E27" s="218">
        <v>58</v>
      </c>
      <c r="F27" s="217"/>
      <c r="G27" s="217"/>
    </row>
    <row r="28" spans="1:7" s="208" customFormat="1" ht="15.75" customHeight="1">
      <c r="A28" s="218"/>
      <c r="B28" s="223"/>
      <c r="C28" s="221" t="s">
        <v>26</v>
      </c>
      <c r="D28" s="222" t="s">
        <v>101</v>
      </c>
      <c r="E28" s="218">
        <v>59</v>
      </c>
      <c r="F28" s="217"/>
      <c r="G28" s="217"/>
    </row>
    <row r="29" spans="1:7" s="208" customFormat="1" ht="15.75" customHeight="1">
      <c r="A29" s="218"/>
      <c r="B29" s="223"/>
      <c r="C29" s="221" t="s">
        <v>26</v>
      </c>
      <c r="D29" s="222" t="s">
        <v>102</v>
      </c>
      <c r="E29" s="218">
        <v>60</v>
      </c>
      <c r="F29" s="217"/>
      <c r="G29" s="217"/>
    </row>
    <row r="30" spans="1:7" s="208" customFormat="1" ht="15.75" customHeight="1">
      <c r="A30" s="218"/>
      <c r="B30" s="216">
        <v>2</v>
      </c>
      <c r="C30" s="219" t="s">
        <v>103</v>
      </c>
      <c r="D30" s="220"/>
      <c r="E30" s="218">
        <v>61</v>
      </c>
      <c r="F30" s="217"/>
      <c r="G30" s="217"/>
    </row>
    <row r="31" spans="1:7" s="208" customFormat="1" ht="15.75" customHeight="1">
      <c r="A31" s="218"/>
      <c r="B31" s="216">
        <v>3</v>
      </c>
      <c r="C31" s="219" t="s">
        <v>97</v>
      </c>
      <c r="D31" s="220"/>
      <c r="E31" s="218">
        <v>62</v>
      </c>
      <c r="F31" s="217"/>
      <c r="G31" s="217"/>
    </row>
    <row r="32" spans="1:7" s="208" customFormat="1" ht="15.75" customHeight="1">
      <c r="A32" s="218"/>
      <c r="B32" s="216">
        <v>4</v>
      </c>
      <c r="C32" s="219" t="s">
        <v>104</v>
      </c>
      <c r="D32" s="220"/>
      <c r="E32" s="218">
        <v>63</v>
      </c>
      <c r="F32" s="217"/>
      <c r="G32" s="217"/>
    </row>
    <row r="33" spans="1:7" s="208" customFormat="1" ht="24.75" customHeight="1">
      <c r="A33" s="218"/>
      <c r="B33" s="333" t="s">
        <v>284</v>
      </c>
      <c r="C33" s="334"/>
      <c r="D33" s="335"/>
      <c r="E33" s="218">
        <v>64</v>
      </c>
      <c r="F33" s="217"/>
      <c r="G33" s="217"/>
    </row>
    <row r="34" spans="1:7" s="208" customFormat="1" ht="24.75" customHeight="1">
      <c r="A34" s="224" t="s">
        <v>105</v>
      </c>
      <c r="B34" s="333" t="s">
        <v>285</v>
      </c>
      <c r="C34" s="334"/>
      <c r="D34" s="335"/>
      <c r="E34" s="218">
        <v>65</v>
      </c>
      <c r="F34" s="217">
        <f>F35+F36+F37+F38+F39+F40+F41+F42+F44</f>
        <v>14022868.2</v>
      </c>
      <c r="G34" s="217">
        <f>G35+G36+G37+G38+G39+G40+G41+G42+G43+G44</f>
        <v>9124242</v>
      </c>
    </row>
    <row r="35" spans="1:7" s="208" customFormat="1" ht="15.75" customHeight="1">
      <c r="A35" s="218"/>
      <c r="B35" s="216">
        <v>1</v>
      </c>
      <c r="C35" s="219" t="s">
        <v>107</v>
      </c>
      <c r="D35" s="220"/>
      <c r="E35" s="218">
        <v>66</v>
      </c>
      <c r="F35" s="217"/>
      <c r="G35" s="217"/>
    </row>
    <row r="36" spans="1:7" s="208" customFormat="1" ht="15.75" customHeight="1">
      <c r="A36" s="218"/>
      <c r="B36" s="228">
        <v>2</v>
      </c>
      <c r="C36" s="219" t="s">
        <v>108</v>
      </c>
      <c r="D36" s="220"/>
      <c r="E36" s="218">
        <v>67</v>
      </c>
      <c r="F36" s="217"/>
      <c r="G36" s="217"/>
    </row>
    <row r="37" spans="1:7" s="208" customFormat="1" ht="15.75" customHeight="1">
      <c r="A37" s="218"/>
      <c r="B37" s="216">
        <v>3</v>
      </c>
      <c r="C37" s="219" t="s">
        <v>109</v>
      </c>
      <c r="D37" s="220"/>
      <c r="E37" s="218">
        <v>68</v>
      </c>
      <c r="F37" s="217">
        <v>100000</v>
      </c>
      <c r="G37" s="217">
        <v>100000</v>
      </c>
    </row>
    <row r="38" spans="1:7" s="208" customFormat="1" ht="15.75" customHeight="1">
      <c r="A38" s="218"/>
      <c r="B38" s="228">
        <v>4</v>
      </c>
      <c r="C38" s="219" t="s">
        <v>110</v>
      </c>
      <c r="D38" s="220"/>
      <c r="E38" s="218">
        <v>69</v>
      </c>
      <c r="F38" s="217"/>
      <c r="G38" s="217"/>
    </row>
    <row r="39" spans="1:7" s="208" customFormat="1" ht="15.75" customHeight="1">
      <c r="A39" s="218"/>
      <c r="B39" s="216">
        <v>5</v>
      </c>
      <c r="C39" s="219" t="s">
        <v>111</v>
      </c>
      <c r="D39" s="220"/>
      <c r="E39" s="218">
        <v>70</v>
      </c>
      <c r="F39" s="217"/>
      <c r="G39" s="217"/>
    </row>
    <row r="40" spans="1:7" s="208" customFormat="1" ht="15.75" customHeight="1">
      <c r="A40" s="218"/>
      <c r="B40" s="228">
        <v>6</v>
      </c>
      <c r="C40" s="219" t="s">
        <v>112</v>
      </c>
      <c r="D40" s="220"/>
      <c r="E40" s="218">
        <v>71</v>
      </c>
      <c r="F40" s="217"/>
      <c r="G40" s="217"/>
    </row>
    <row r="41" spans="1:7" s="208" customFormat="1" ht="15.75" customHeight="1">
      <c r="A41" s="218"/>
      <c r="B41" s="216">
        <v>7</v>
      </c>
      <c r="C41" s="219" t="s">
        <v>113</v>
      </c>
      <c r="D41" s="220"/>
      <c r="E41" s="218">
        <v>72</v>
      </c>
      <c r="F41" s="217"/>
      <c r="G41" s="217"/>
    </row>
    <row r="42" spans="1:7" s="208" customFormat="1" ht="15.75" customHeight="1">
      <c r="A42" s="218"/>
      <c r="B42" s="228">
        <v>8</v>
      </c>
      <c r="C42" s="219" t="s">
        <v>114</v>
      </c>
      <c r="D42" s="220"/>
      <c r="E42" s="218">
        <v>73</v>
      </c>
      <c r="F42" s="217">
        <f>G42+G44</f>
        <v>9024242</v>
      </c>
      <c r="G42" s="217">
        <v>634036</v>
      </c>
    </row>
    <row r="43" spans="1:7" s="208" customFormat="1" ht="15.75" customHeight="1">
      <c r="A43" s="218"/>
      <c r="B43" s="216">
        <v>9</v>
      </c>
      <c r="C43" s="219" t="s">
        <v>489</v>
      </c>
      <c r="D43" s="220"/>
      <c r="E43" s="218">
        <v>74</v>
      </c>
      <c r="G43" s="217"/>
    </row>
    <row r="44" spans="1:7" s="208" customFormat="1" ht="15.75" customHeight="1">
      <c r="A44" s="218"/>
      <c r="B44" s="228">
        <v>10</v>
      </c>
      <c r="C44" s="219" t="s">
        <v>115</v>
      </c>
      <c r="D44" s="220"/>
      <c r="E44" s="218">
        <v>75</v>
      </c>
      <c r="F44" s="217">
        <f>Rez!E30</f>
        <v>4898626.2</v>
      </c>
      <c r="G44" s="217">
        <v>8390206</v>
      </c>
    </row>
    <row r="45" spans="1:7" s="208" customFormat="1" ht="24.75" customHeight="1">
      <c r="A45" s="218"/>
      <c r="B45" s="333" t="s">
        <v>286</v>
      </c>
      <c r="C45" s="334"/>
      <c r="D45" s="335"/>
      <c r="E45" s="218">
        <v>76</v>
      </c>
      <c r="F45" s="217">
        <f>F34+F8+F26</f>
        <v>20931001.2</v>
      </c>
      <c r="G45" s="217">
        <f>G34+G8+G26</f>
        <v>24304871</v>
      </c>
    </row>
    <row r="46" spans="1:7" s="208" customFormat="1" ht="15.75" customHeight="1">
      <c r="A46" s="39"/>
      <c r="B46" s="39"/>
      <c r="C46" s="229"/>
      <c r="D46" s="38"/>
      <c r="E46" s="38"/>
      <c r="F46" s="227"/>
      <c r="G46" s="227"/>
    </row>
    <row r="47" spans="1:7" s="208" customFormat="1" ht="15.75" customHeight="1">
      <c r="A47" s="39"/>
      <c r="B47" s="39"/>
      <c r="C47" s="229"/>
      <c r="D47" s="38"/>
      <c r="E47" s="38"/>
      <c r="G47" s="227"/>
    </row>
    <row r="48" spans="1:7" s="208" customFormat="1" ht="15.75" customHeight="1">
      <c r="A48" s="39"/>
      <c r="B48" s="39"/>
      <c r="C48" s="229"/>
      <c r="D48" s="38"/>
      <c r="E48" s="38"/>
      <c r="G48" s="227"/>
    </row>
    <row r="49" spans="1:7" s="208" customFormat="1" ht="15.75" customHeight="1">
      <c r="A49" s="39"/>
      <c r="B49" s="39"/>
      <c r="C49" s="229"/>
      <c r="D49" s="38"/>
      <c r="E49" s="38"/>
      <c r="F49" s="227"/>
      <c r="G49" s="227"/>
    </row>
    <row r="50" spans="1:7" s="208" customFormat="1" ht="15.75" customHeight="1">
      <c r="A50" s="39"/>
      <c r="B50" s="39"/>
      <c r="C50" s="229"/>
      <c r="D50" s="38"/>
      <c r="E50" s="38"/>
      <c r="F50" s="227">
        <f>+Aktivi!F45</f>
        <v>20931000.83</v>
      </c>
      <c r="G50" s="227">
        <f>+Aktivi!G45</f>
        <v>24304870</v>
      </c>
    </row>
    <row r="51" spans="1:7" s="208" customFormat="1" ht="15.75" customHeight="1">
      <c r="A51" s="39"/>
      <c r="B51" s="39"/>
      <c r="C51" s="229"/>
      <c r="D51" s="38"/>
      <c r="E51" s="38"/>
      <c r="F51" s="227">
        <f>+F45-F50</f>
        <v>0.3700000010430813</v>
      </c>
      <c r="G51" s="227"/>
    </row>
    <row r="52" spans="1:7" s="208" customFormat="1" ht="15.75" customHeight="1">
      <c r="A52" s="39"/>
      <c r="B52" s="39"/>
      <c r="C52" s="229"/>
      <c r="D52" s="38"/>
      <c r="E52" s="38"/>
      <c r="F52" s="227"/>
      <c r="G52" s="227"/>
    </row>
    <row r="53" spans="1:7" s="208" customFormat="1" ht="15.75" customHeight="1">
      <c r="A53" s="39"/>
      <c r="B53" s="39"/>
      <c r="C53" s="229"/>
      <c r="D53" s="38"/>
      <c r="E53" s="38"/>
      <c r="F53" s="227"/>
      <c r="G53" s="227"/>
    </row>
    <row r="54" spans="1:7" s="208" customFormat="1" ht="15.75" customHeight="1">
      <c r="A54" s="39"/>
      <c r="B54" s="39"/>
      <c r="C54" s="229"/>
      <c r="D54" s="38"/>
      <c r="E54" s="38"/>
      <c r="F54" s="227"/>
      <c r="G54" s="227"/>
    </row>
    <row r="55" spans="1:7" s="208" customFormat="1" ht="15.75" customHeight="1">
      <c r="A55" s="39"/>
      <c r="B55" s="39"/>
      <c r="C55" s="39"/>
      <c r="D55" s="39"/>
      <c r="E55" s="38"/>
      <c r="F55" s="227"/>
      <c r="G55" s="227"/>
    </row>
    <row r="56" spans="1:7" ht="12.75">
      <c r="A56" s="46"/>
      <c r="B56" s="46"/>
      <c r="C56" s="230"/>
      <c r="D56" s="47"/>
      <c r="E56" s="47"/>
      <c r="F56" s="166"/>
      <c r="G56" s="166"/>
    </row>
  </sheetData>
  <sheetProtection/>
  <mergeCells count="10">
    <mergeCell ref="B45:D45"/>
    <mergeCell ref="B8:D8"/>
    <mergeCell ref="B26:D26"/>
    <mergeCell ref="B33:D33"/>
    <mergeCell ref="B34:D34"/>
    <mergeCell ref="F2:G2"/>
    <mergeCell ref="A4:G4"/>
    <mergeCell ref="A6:A7"/>
    <mergeCell ref="B6:D7"/>
    <mergeCell ref="E6:E7"/>
  </mergeCells>
  <printOptions/>
  <pageMargins left="0.75" right="0.75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7">
      <selection activeCell="F9" sqref="F9"/>
    </sheetView>
  </sheetViews>
  <sheetFormatPr defaultColWidth="9.140625" defaultRowHeight="12.75"/>
  <cols>
    <col min="1" max="1" width="3.7109375" style="100" customWidth="1"/>
    <col min="2" max="2" width="5.28125" style="100" customWidth="1"/>
    <col min="3" max="3" width="2.7109375" style="100" customWidth="1"/>
    <col min="4" max="4" width="51.7109375" style="49" customWidth="1"/>
    <col min="5" max="5" width="14.8515625" style="206" customWidth="1"/>
    <col min="6" max="6" width="14.00390625" style="206" customWidth="1"/>
    <col min="7" max="7" width="1.421875" style="49" customWidth="1"/>
    <col min="8" max="8" width="9.140625" style="49" customWidth="1"/>
    <col min="9" max="9" width="18.00390625" style="233" customWidth="1"/>
    <col min="10" max="16384" width="9.140625" style="49" customWidth="1"/>
  </cols>
  <sheetData>
    <row r="2" spans="1:9" s="208" customFormat="1" ht="18">
      <c r="A2" s="95" t="s">
        <v>310</v>
      </c>
      <c r="B2" s="95"/>
      <c r="C2" s="207"/>
      <c r="D2" s="109"/>
      <c r="F2" s="231"/>
      <c r="I2" s="232"/>
    </row>
    <row r="3" spans="1:9" s="208" customFormat="1" ht="7.5" customHeight="1">
      <c r="A3" s="95"/>
      <c r="B3" s="95"/>
      <c r="C3" s="207"/>
      <c r="D3" s="109"/>
      <c r="E3" s="209"/>
      <c r="F3" s="231"/>
      <c r="I3" s="232"/>
    </row>
    <row r="4" spans="1:9" s="208" customFormat="1" ht="29.25" customHeight="1">
      <c r="A4" s="346" t="s">
        <v>533</v>
      </c>
      <c r="B4" s="346"/>
      <c r="C4" s="346"/>
      <c r="D4" s="346"/>
      <c r="E4" s="346"/>
      <c r="F4" s="346"/>
      <c r="I4" s="232"/>
    </row>
    <row r="5" spans="1:9" s="208" customFormat="1" ht="18.75" customHeight="1">
      <c r="A5" s="347" t="s">
        <v>250</v>
      </c>
      <c r="B5" s="347"/>
      <c r="C5" s="347"/>
      <c r="D5" s="347"/>
      <c r="E5" s="347"/>
      <c r="F5" s="347"/>
      <c r="I5" s="232"/>
    </row>
    <row r="6" ht="7.5" customHeight="1"/>
    <row r="7" spans="1:9" s="208" customFormat="1" ht="15.75" customHeight="1">
      <c r="A7" s="348" t="s">
        <v>8</v>
      </c>
      <c r="B7" s="350" t="s">
        <v>251</v>
      </c>
      <c r="C7" s="351"/>
      <c r="D7" s="352"/>
      <c r="E7" s="234" t="s">
        <v>216</v>
      </c>
      <c r="F7" s="234" t="s">
        <v>216</v>
      </c>
      <c r="I7" s="232"/>
    </row>
    <row r="8" spans="1:9" s="208" customFormat="1" ht="15.75" customHeight="1">
      <c r="A8" s="349"/>
      <c r="B8" s="353"/>
      <c r="C8" s="354"/>
      <c r="D8" s="355"/>
      <c r="E8" s="235"/>
      <c r="F8" s="236" t="s">
        <v>218</v>
      </c>
      <c r="I8" s="232" t="s">
        <v>252</v>
      </c>
    </row>
    <row r="9" spans="1:9" s="208" customFormat="1" ht="24.75" customHeight="1">
      <c r="A9" s="218">
        <v>1</v>
      </c>
      <c r="B9" s="356" t="s">
        <v>253</v>
      </c>
      <c r="C9" s="357"/>
      <c r="D9" s="358"/>
      <c r="E9" s="239">
        <v>42763017</v>
      </c>
      <c r="F9" s="239">
        <v>24065445</v>
      </c>
      <c r="I9" s="232">
        <v>701.705</v>
      </c>
    </row>
    <row r="10" spans="1:9" s="208" customFormat="1" ht="24.75" customHeight="1">
      <c r="A10" s="218">
        <v>2</v>
      </c>
      <c r="B10" s="356" t="s">
        <v>254</v>
      </c>
      <c r="C10" s="357"/>
      <c r="D10" s="358"/>
      <c r="E10" s="217"/>
      <c r="F10" s="218"/>
      <c r="I10" s="232" t="s">
        <v>255</v>
      </c>
    </row>
    <row r="11" spans="1:9" s="208" customFormat="1" ht="24.75" customHeight="1">
      <c r="A11" s="210">
        <v>3</v>
      </c>
      <c r="B11" s="356" t="s">
        <v>256</v>
      </c>
      <c r="C11" s="357"/>
      <c r="D11" s="358"/>
      <c r="E11" s="240"/>
      <c r="F11" s="240"/>
      <c r="I11" s="232">
        <v>71</v>
      </c>
    </row>
    <row r="12" spans="1:9" s="208" customFormat="1" ht="24.75" customHeight="1">
      <c r="A12" s="210">
        <v>4</v>
      </c>
      <c r="B12" s="356" t="s">
        <v>257</v>
      </c>
      <c r="C12" s="357"/>
      <c r="D12" s="358"/>
      <c r="E12" s="240">
        <v>15294845</v>
      </c>
      <c r="F12" s="240">
        <v>7091941</v>
      </c>
      <c r="I12" s="232" t="s">
        <v>258</v>
      </c>
    </row>
    <row r="13" spans="1:9" s="208" customFormat="1" ht="24.75" customHeight="1">
      <c r="A13" s="210">
        <v>5</v>
      </c>
      <c r="B13" s="356" t="s">
        <v>259</v>
      </c>
      <c r="C13" s="357"/>
      <c r="D13" s="358"/>
      <c r="E13" s="240">
        <f>E14+E15</f>
        <v>1352234</v>
      </c>
      <c r="F13" s="240">
        <f>F14+F15</f>
        <v>1122973</v>
      </c>
      <c r="I13" s="232">
        <v>641.648</v>
      </c>
    </row>
    <row r="14" spans="1:9" s="208" customFormat="1" ht="24.75" customHeight="1">
      <c r="A14" s="210"/>
      <c r="B14" s="237"/>
      <c r="C14" s="359" t="s">
        <v>260</v>
      </c>
      <c r="D14" s="360"/>
      <c r="E14" s="240">
        <v>1158727</v>
      </c>
      <c r="F14" s="240">
        <v>962273</v>
      </c>
      <c r="I14" s="232">
        <v>641</v>
      </c>
    </row>
    <row r="15" spans="1:9" s="208" customFormat="1" ht="24.75" customHeight="1">
      <c r="A15" s="210"/>
      <c r="B15" s="237"/>
      <c r="C15" s="359" t="s">
        <v>261</v>
      </c>
      <c r="D15" s="360"/>
      <c r="E15" s="240">
        <v>193507</v>
      </c>
      <c r="F15" s="240">
        <v>160700</v>
      </c>
      <c r="I15" s="232">
        <v>644</v>
      </c>
    </row>
    <row r="16" spans="1:9" s="208" customFormat="1" ht="24.75" customHeight="1">
      <c r="A16" s="218">
        <v>6</v>
      </c>
      <c r="B16" s="356" t="s">
        <v>262</v>
      </c>
      <c r="C16" s="357"/>
      <c r="D16" s="358"/>
      <c r="E16" s="239">
        <v>2271071</v>
      </c>
      <c r="F16" s="239">
        <v>2456968</v>
      </c>
      <c r="I16" s="232" t="s">
        <v>263</v>
      </c>
    </row>
    <row r="17" spans="1:9" s="208" customFormat="1" ht="24.75" customHeight="1">
      <c r="A17" s="218">
        <v>7</v>
      </c>
      <c r="B17" s="356" t="s">
        <v>264</v>
      </c>
      <c r="C17" s="357"/>
      <c r="D17" s="358"/>
      <c r="E17" s="239">
        <v>18401976</v>
      </c>
      <c r="F17" s="239">
        <v>4071126</v>
      </c>
      <c r="I17" s="232">
        <v>61.63</v>
      </c>
    </row>
    <row r="18" spans="1:9" s="208" customFormat="1" ht="33" customHeight="1">
      <c r="A18" s="218">
        <v>8</v>
      </c>
      <c r="B18" s="333" t="s">
        <v>265</v>
      </c>
      <c r="C18" s="334"/>
      <c r="D18" s="335"/>
      <c r="E18" s="239">
        <f>E12+E13+E16+E17</f>
        <v>37320126</v>
      </c>
      <c r="F18" s="239">
        <f>F12+F13+F16+F17</f>
        <v>14743008</v>
      </c>
      <c r="I18" s="232"/>
    </row>
    <row r="19" spans="1:9" s="208" customFormat="1" ht="32.25" customHeight="1">
      <c r="A19" s="218">
        <v>9</v>
      </c>
      <c r="B19" s="361" t="s">
        <v>266</v>
      </c>
      <c r="C19" s="362"/>
      <c r="D19" s="363"/>
      <c r="E19" s="239">
        <f>E9+E10+E11-E18</f>
        <v>5442891</v>
      </c>
      <c r="F19" s="239">
        <f>F9+F10+F11-F18</f>
        <v>9322437</v>
      </c>
      <c r="I19" s="232"/>
    </row>
    <row r="20" spans="1:9" s="208" customFormat="1" ht="24.75" customHeight="1">
      <c r="A20" s="218">
        <v>10</v>
      </c>
      <c r="B20" s="356" t="s">
        <v>267</v>
      </c>
      <c r="C20" s="357"/>
      <c r="D20" s="358"/>
      <c r="E20" s="217"/>
      <c r="F20" s="217"/>
      <c r="I20" s="232">
        <v>761.661</v>
      </c>
    </row>
    <row r="21" spans="1:9" s="208" customFormat="1" ht="24.75" customHeight="1">
      <c r="A21" s="218">
        <v>11</v>
      </c>
      <c r="B21" s="356" t="s">
        <v>268</v>
      </c>
      <c r="C21" s="357"/>
      <c r="D21" s="358"/>
      <c r="E21" s="217"/>
      <c r="F21" s="217"/>
      <c r="I21" s="232">
        <v>762.662</v>
      </c>
    </row>
    <row r="22" spans="1:9" s="208" customFormat="1" ht="24.75" customHeight="1">
      <c r="A22" s="218">
        <v>12</v>
      </c>
      <c r="B22" s="356" t="s">
        <v>269</v>
      </c>
      <c r="C22" s="357"/>
      <c r="D22" s="358"/>
      <c r="E22" s="239">
        <f>E23+E24+E25+E26</f>
        <v>27</v>
      </c>
      <c r="F22" s="239">
        <f>F23+F24+F25+F26</f>
        <v>14</v>
      </c>
      <c r="I22" s="232"/>
    </row>
    <row r="23" spans="1:9" s="208" customFormat="1" ht="24.75" customHeight="1">
      <c r="A23" s="218"/>
      <c r="B23" s="242">
        <v>121</v>
      </c>
      <c r="C23" s="359" t="s">
        <v>270</v>
      </c>
      <c r="D23" s="360"/>
      <c r="E23" s="239"/>
      <c r="F23" s="217"/>
      <c r="I23" s="232" t="s">
        <v>271</v>
      </c>
    </row>
    <row r="24" spans="1:9" s="208" customFormat="1" ht="24.75" customHeight="1">
      <c r="A24" s="218"/>
      <c r="B24" s="237">
        <v>122</v>
      </c>
      <c r="C24" s="359" t="s">
        <v>272</v>
      </c>
      <c r="D24" s="360"/>
      <c r="E24" s="239">
        <v>27</v>
      </c>
      <c r="F24" s="239">
        <v>14</v>
      </c>
      <c r="I24" s="232">
        <v>767.667</v>
      </c>
    </row>
    <row r="25" spans="1:9" s="208" customFormat="1" ht="24.75" customHeight="1">
      <c r="A25" s="218"/>
      <c r="B25" s="237">
        <v>123</v>
      </c>
      <c r="C25" s="359" t="s">
        <v>273</v>
      </c>
      <c r="D25" s="360"/>
      <c r="E25" s="239"/>
      <c r="F25" s="217"/>
      <c r="I25" s="232">
        <v>769.669</v>
      </c>
    </row>
    <row r="26" spans="1:9" s="208" customFormat="1" ht="24.75" customHeight="1">
      <c r="A26" s="218"/>
      <c r="B26" s="237">
        <v>124</v>
      </c>
      <c r="C26" s="359" t="s">
        <v>274</v>
      </c>
      <c r="D26" s="360"/>
      <c r="E26" s="239"/>
      <c r="F26" s="217"/>
      <c r="I26" s="232">
        <v>768.668</v>
      </c>
    </row>
    <row r="27" spans="1:9" s="208" customFormat="1" ht="39.75" customHeight="1">
      <c r="A27" s="218">
        <v>13</v>
      </c>
      <c r="B27" s="361" t="s">
        <v>275</v>
      </c>
      <c r="C27" s="362"/>
      <c r="D27" s="363"/>
      <c r="E27" s="239">
        <f>E20+E21+E22</f>
        <v>27</v>
      </c>
      <c r="F27" s="239">
        <f>F20+F21+F22</f>
        <v>14</v>
      </c>
      <c r="I27" s="232"/>
    </row>
    <row r="28" spans="1:9" s="208" customFormat="1" ht="39.75" customHeight="1">
      <c r="A28" s="218">
        <v>14</v>
      </c>
      <c r="B28" s="361" t="s">
        <v>276</v>
      </c>
      <c r="C28" s="362"/>
      <c r="D28" s="363"/>
      <c r="E28" s="239">
        <f>E19+E27</f>
        <v>5442918</v>
      </c>
      <c r="F28" s="239">
        <f>F19+F27</f>
        <v>9322451</v>
      </c>
      <c r="I28" s="232"/>
    </row>
    <row r="29" spans="1:9" s="208" customFormat="1" ht="24.75" customHeight="1">
      <c r="A29" s="218">
        <v>15</v>
      </c>
      <c r="B29" s="356" t="s">
        <v>277</v>
      </c>
      <c r="C29" s="357"/>
      <c r="D29" s="358"/>
      <c r="E29" s="239">
        <f>2!K206</f>
        <v>544291.8</v>
      </c>
      <c r="F29" s="239">
        <v>932245</v>
      </c>
      <c r="I29" s="232">
        <v>69</v>
      </c>
    </row>
    <row r="30" spans="1:9" s="208" customFormat="1" ht="39.75" customHeight="1">
      <c r="A30" s="218">
        <v>16</v>
      </c>
      <c r="B30" s="361" t="s">
        <v>278</v>
      </c>
      <c r="C30" s="362"/>
      <c r="D30" s="363"/>
      <c r="E30" s="239">
        <f>E28-E29</f>
        <v>4898626.2</v>
      </c>
      <c r="F30" s="239">
        <f>F28-F29</f>
        <v>8390206</v>
      </c>
      <c r="I30" s="232"/>
    </row>
    <row r="31" spans="1:9" s="208" customFormat="1" ht="24.75" customHeight="1">
      <c r="A31" s="218">
        <v>17</v>
      </c>
      <c r="B31" s="356" t="s">
        <v>279</v>
      </c>
      <c r="C31" s="357"/>
      <c r="D31" s="358"/>
      <c r="E31" s="217"/>
      <c r="F31" s="217"/>
      <c r="I31" s="243">
        <f>E28/E9*100</f>
        <v>12.728096336140174</v>
      </c>
    </row>
    <row r="32" spans="1:9" s="208" customFormat="1" ht="15.75" customHeight="1">
      <c r="A32" s="39"/>
      <c r="B32" s="39"/>
      <c r="C32" s="39"/>
      <c r="D32" s="38"/>
      <c r="E32" s="227"/>
      <c r="F32" s="227"/>
      <c r="I32" s="232"/>
    </row>
    <row r="33" spans="1:9" s="208" customFormat="1" ht="15.75" customHeight="1">
      <c r="A33" s="39"/>
      <c r="B33" s="39"/>
      <c r="C33" s="39"/>
      <c r="D33" s="38"/>
      <c r="E33" s="227"/>
      <c r="F33" s="227"/>
      <c r="I33" s="232"/>
    </row>
    <row r="34" spans="1:9" s="208" customFormat="1" ht="15.75" customHeight="1">
      <c r="A34" s="39"/>
      <c r="B34" s="39"/>
      <c r="C34" s="39"/>
      <c r="D34" s="38"/>
      <c r="E34" s="227"/>
      <c r="F34" s="227"/>
      <c r="I34" s="232"/>
    </row>
    <row r="35" spans="1:9" s="208" customFormat="1" ht="15.75" customHeight="1">
      <c r="A35" s="39"/>
      <c r="B35" s="39"/>
      <c r="C35" s="39"/>
      <c r="D35" s="38"/>
      <c r="E35" s="227"/>
      <c r="F35" s="227"/>
      <c r="I35" s="232"/>
    </row>
    <row r="36" spans="1:9" s="208" customFormat="1" ht="15.75" customHeight="1">
      <c r="A36" s="39"/>
      <c r="B36" s="39"/>
      <c r="C36" s="39"/>
      <c r="D36" s="38"/>
      <c r="E36" s="227"/>
      <c r="F36" s="227"/>
      <c r="I36" s="232"/>
    </row>
    <row r="37" spans="1:9" s="208" customFormat="1" ht="15.75" customHeight="1">
      <c r="A37" s="39"/>
      <c r="B37" s="39"/>
      <c r="C37" s="39"/>
      <c r="D37" s="38"/>
      <c r="E37" s="227"/>
      <c r="F37" s="227"/>
      <c r="I37" s="232"/>
    </row>
    <row r="38" spans="1:9" s="208" customFormat="1" ht="15.75" customHeight="1">
      <c r="A38" s="39"/>
      <c r="B38" s="39"/>
      <c r="C38" s="39"/>
      <c r="D38" s="38"/>
      <c r="E38" s="227"/>
      <c r="F38" s="227"/>
      <c r="I38" s="232"/>
    </row>
    <row r="39" spans="1:9" s="208" customFormat="1" ht="15.75" customHeight="1">
      <c r="A39" s="39"/>
      <c r="B39" s="39"/>
      <c r="C39" s="39"/>
      <c r="D39" s="38"/>
      <c r="E39" s="227"/>
      <c r="F39" s="227"/>
      <c r="I39" s="232"/>
    </row>
    <row r="40" spans="1:9" s="208" customFormat="1" ht="15.75" customHeight="1">
      <c r="A40" s="39"/>
      <c r="B40" s="39"/>
      <c r="C40" s="39"/>
      <c r="D40" s="38"/>
      <c r="E40" s="227"/>
      <c r="F40" s="227"/>
      <c r="I40" s="232"/>
    </row>
    <row r="41" spans="1:9" s="208" customFormat="1" ht="15.75" customHeight="1">
      <c r="A41" s="39"/>
      <c r="B41" s="39"/>
      <c r="C41" s="39"/>
      <c r="D41" s="39"/>
      <c r="E41" s="227"/>
      <c r="F41" s="227"/>
      <c r="I41" s="232"/>
    </row>
    <row r="42" spans="1:6" ht="12.75">
      <c r="A42" s="46"/>
      <c r="B42" s="46"/>
      <c r="C42" s="46"/>
      <c r="D42" s="47"/>
      <c r="E42" s="166"/>
      <c r="F42" s="166"/>
    </row>
  </sheetData>
  <sheetProtection/>
  <mergeCells count="27">
    <mergeCell ref="B29:D29"/>
    <mergeCell ref="B30:D30"/>
    <mergeCell ref="B31:D31"/>
    <mergeCell ref="C25:D25"/>
    <mergeCell ref="C26:D26"/>
    <mergeCell ref="B27:D27"/>
    <mergeCell ref="B28:D28"/>
    <mergeCell ref="B21:D21"/>
    <mergeCell ref="B22:D22"/>
    <mergeCell ref="C23:D23"/>
    <mergeCell ref="C24:D24"/>
    <mergeCell ref="B17:D17"/>
    <mergeCell ref="B18:D18"/>
    <mergeCell ref="B19:D19"/>
    <mergeCell ref="B20:D20"/>
    <mergeCell ref="C15:D15"/>
    <mergeCell ref="B16:D16"/>
    <mergeCell ref="B9:D9"/>
    <mergeCell ref="B10:D10"/>
    <mergeCell ref="B11:D11"/>
    <mergeCell ref="B12:D12"/>
    <mergeCell ref="A4:F4"/>
    <mergeCell ref="A5:F5"/>
    <mergeCell ref="A7:A8"/>
    <mergeCell ref="B7:D8"/>
    <mergeCell ref="B13:D13"/>
    <mergeCell ref="C14:D14"/>
  </mergeCells>
  <printOptions/>
  <pageMargins left="0.5" right="0.5" top="0.5" bottom="0.2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5">
      <selection activeCell="I26" sqref="I26"/>
    </sheetView>
  </sheetViews>
  <sheetFormatPr defaultColWidth="9.140625" defaultRowHeight="12.75"/>
  <cols>
    <col min="1" max="2" width="3.7109375" style="100" customWidth="1"/>
    <col min="3" max="3" width="3.57421875" style="100" customWidth="1"/>
    <col min="4" max="4" width="44.421875" style="49" customWidth="1"/>
    <col min="5" max="6" width="15.421875" style="206" customWidth="1"/>
    <col min="7" max="7" width="1.421875" style="49" customWidth="1"/>
    <col min="8" max="16384" width="9.140625" style="49" customWidth="1"/>
  </cols>
  <sheetData>
    <row r="1" spans="1:4" ht="18">
      <c r="A1" s="95" t="s">
        <v>310</v>
      </c>
      <c r="B1" s="95"/>
      <c r="C1" s="207"/>
      <c r="D1" s="109"/>
    </row>
    <row r="2" s="208" customFormat="1" ht="12.75">
      <c r="F2" s="231"/>
    </row>
    <row r="3" spans="1:6" s="208" customFormat="1" ht="18" customHeight="1">
      <c r="A3" s="346" t="s">
        <v>534</v>
      </c>
      <c r="B3" s="346"/>
      <c r="C3" s="346"/>
      <c r="D3" s="346"/>
      <c r="E3" s="346"/>
      <c r="F3" s="346"/>
    </row>
    <row r="4" ht="6.75" customHeight="1"/>
    <row r="5" spans="1:6" s="208" customFormat="1" ht="15.75" customHeight="1">
      <c r="A5" s="338" t="s">
        <v>8</v>
      </c>
      <c r="B5" s="350" t="s">
        <v>215</v>
      </c>
      <c r="C5" s="351"/>
      <c r="D5" s="352"/>
      <c r="E5" s="211" t="s">
        <v>216</v>
      </c>
      <c r="F5" s="211" t="s">
        <v>216</v>
      </c>
    </row>
    <row r="6" spans="1:6" s="208" customFormat="1" ht="15.75" customHeight="1">
      <c r="A6" s="339"/>
      <c r="B6" s="353"/>
      <c r="C6" s="354"/>
      <c r="D6" s="355"/>
      <c r="E6" s="213" t="s">
        <v>217</v>
      </c>
      <c r="F6" s="214" t="s">
        <v>218</v>
      </c>
    </row>
    <row r="7" spans="1:6" s="208" customFormat="1" ht="21.75" customHeight="1">
      <c r="A7" s="218">
        <v>1</v>
      </c>
      <c r="B7" s="244" t="s">
        <v>219</v>
      </c>
      <c r="C7" s="245"/>
      <c r="D7" s="225"/>
      <c r="E7" s="239"/>
      <c r="F7" s="217"/>
    </row>
    <row r="8" spans="1:6" s="208" customFormat="1" ht="15" customHeight="1">
      <c r="A8" s="218">
        <v>2</v>
      </c>
      <c r="B8" s="244"/>
      <c r="C8" s="220" t="s">
        <v>119</v>
      </c>
      <c r="D8" s="220"/>
      <c r="E8" s="239">
        <f>+Rez!E28</f>
        <v>5442918</v>
      </c>
      <c r="F8" s="239">
        <v>9322451</v>
      </c>
    </row>
    <row r="9" spans="1:6" s="208" customFormat="1" ht="16.5" customHeight="1">
      <c r="A9" s="218">
        <v>3</v>
      </c>
      <c r="B9" s="246"/>
      <c r="C9" s="247" t="s">
        <v>220</v>
      </c>
      <c r="E9" s="239"/>
      <c r="F9" s="217"/>
    </row>
    <row r="10" spans="1:6" s="208" customFormat="1" ht="15" customHeight="1">
      <c r="A10" s="218">
        <v>4</v>
      </c>
      <c r="B10" s="244"/>
      <c r="C10" s="245"/>
      <c r="D10" s="238" t="s">
        <v>221</v>
      </c>
      <c r="E10" s="239">
        <f>Rez!E16</f>
        <v>2271071</v>
      </c>
      <c r="F10" s="239">
        <v>2456968</v>
      </c>
    </row>
    <row r="11" spans="1:6" s="208" customFormat="1" ht="16.5" customHeight="1">
      <c r="A11" s="218">
        <v>5</v>
      </c>
      <c r="B11" s="244"/>
      <c r="C11" s="245"/>
      <c r="D11" s="238" t="s">
        <v>222</v>
      </c>
      <c r="E11" s="239"/>
      <c r="F11" s="217"/>
    </row>
    <row r="12" spans="1:6" s="208" customFormat="1" ht="15.75" customHeight="1">
      <c r="A12" s="218">
        <v>6</v>
      </c>
      <c r="B12" s="244"/>
      <c r="C12" s="245"/>
      <c r="D12" s="238" t="s">
        <v>223</v>
      </c>
      <c r="E12" s="239"/>
      <c r="F12" s="217"/>
    </row>
    <row r="13" spans="1:6" s="208" customFormat="1" ht="16.5" customHeight="1">
      <c r="A13" s="218">
        <v>7</v>
      </c>
      <c r="B13" s="244"/>
      <c r="C13" s="245"/>
      <c r="D13" s="238" t="s">
        <v>224</v>
      </c>
      <c r="E13" s="239"/>
      <c r="F13" s="217"/>
    </row>
    <row r="14" spans="1:6" s="38" customFormat="1" ht="19.5" customHeight="1">
      <c r="A14" s="338">
        <v>8</v>
      </c>
      <c r="B14" s="350"/>
      <c r="C14" s="248" t="s">
        <v>225</v>
      </c>
      <c r="E14" s="364">
        <f>+Aktivi!G13-Aktivi!F13</f>
        <v>2289206</v>
      </c>
      <c r="F14" s="364">
        <v>453689</v>
      </c>
    </row>
    <row r="15" spans="1:6" s="38" customFormat="1" ht="14.25" customHeight="1">
      <c r="A15" s="339"/>
      <c r="B15" s="353"/>
      <c r="C15" s="249" t="s">
        <v>226</v>
      </c>
      <c r="E15" s="365"/>
      <c r="F15" s="365"/>
    </row>
    <row r="16" spans="1:6" s="208" customFormat="1" ht="19.5" customHeight="1">
      <c r="A16" s="212">
        <v>9</v>
      </c>
      <c r="B16" s="244"/>
      <c r="C16" s="220" t="s">
        <v>227</v>
      </c>
      <c r="D16" s="220"/>
      <c r="E16" s="250">
        <f>Aktivi!G21-Aktivi!F21</f>
        <v>655946</v>
      </c>
      <c r="F16" s="250">
        <v>917532</v>
      </c>
    </row>
    <row r="17" spans="1:6" s="208" customFormat="1" ht="15.75" customHeight="1">
      <c r="A17" s="338">
        <v>10</v>
      </c>
      <c r="B17" s="350"/>
      <c r="C17" s="248" t="s">
        <v>228</v>
      </c>
      <c r="D17" s="248"/>
      <c r="E17" s="364">
        <f>+Pasivi!F8-Pasivi!G8</f>
        <v>-8272496</v>
      </c>
      <c r="F17" s="364">
        <v>-8096363</v>
      </c>
    </row>
    <row r="18" spans="1:6" s="208" customFormat="1" ht="9.75" customHeight="1">
      <c r="A18" s="339"/>
      <c r="B18" s="353"/>
      <c r="C18" s="247" t="s">
        <v>229</v>
      </c>
      <c r="D18" s="247"/>
      <c r="E18" s="365"/>
      <c r="F18" s="365"/>
    </row>
    <row r="19" spans="1:6" s="208" customFormat="1" ht="15.75" customHeight="1">
      <c r="A19" s="218">
        <v>11</v>
      </c>
      <c r="B19" s="244"/>
      <c r="C19" s="220" t="s">
        <v>230</v>
      </c>
      <c r="D19" s="220"/>
      <c r="E19" s="214"/>
      <c r="F19" s="251"/>
    </row>
    <row r="20" spans="1:6" s="208" customFormat="1" ht="15.75" customHeight="1">
      <c r="A20" s="218">
        <v>12</v>
      </c>
      <c r="B20" s="244"/>
      <c r="C20" s="220" t="s">
        <v>231</v>
      </c>
      <c r="D20" s="220"/>
      <c r="E20" s="239"/>
      <c r="F20" s="217"/>
    </row>
    <row r="21" spans="1:6" s="208" customFormat="1" ht="15.75" customHeight="1">
      <c r="A21" s="218">
        <v>13</v>
      </c>
      <c r="B21" s="244"/>
      <c r="C21" s="220" t="s">
        <v>232</v>
      </c>
      <c r="D21" s="220"/>
      <c r="E21" s="239">
        <f>-Rez!E29</f>
        <v>-544291.8</v>
      </c>
      <c r="F21" s="239">
        <v>-932245</v>
      </c>
    </row>
    <row r="22" spans="1:6" s="208" customFormat="1" ht="22.5" customHeight="1">
      <c r="A22" s="218">
        <v>14</v>
      </c>
      <c r="B22" s="244"/>
      <c r="C22" s="222" t="s">
        <v>233</v>
      </c>
      <c r="D22" s="220"/>
      <c r="E22" s="239">
        <f>SUM(E8:E21)</f>
        <v>1842353.2</v>
      </c>
      <c r="F22" s="239">
        <f>SUM(F8:F21)</f>
        <v>4122032</v>
      </c>
    </row>
    <row r="23" spans="1:6" s="208" customFormat="1" ht="21.75" customHeight="1">
      <c r="A23" s="218">
        <v>15</v>
      </c>
      <c r="B23" s="252" t="s">
        <v>234</v>
      </c>
      <c r="C23" s="245"/>
      <c r="D23" s="220"/>
      <c r="E23" s="217"/>
      <c r="F23" s="239"/>
    </row>
    <row r="24" spans="1:6" s="208" customFormat="1" ht="17.25" customHeight="1">
      <c r="A24" s="218">
        <v>16</v>
      </c>
      <c r="B24" s="244"/>
      <c r="C24" s="220" t="s">
        <v>235</v>
      </c>
      <c r="D24" s="220"/>
      <c r="E24" s="239"/>
      <c r="F24" s="239"/>
    </row>
    <row r="25" spans="1:9" s="208" customFormat="1" ht="15" customHeight="1">
      <c r="A25" s="218">
        <v>17</v>
      </c>
      <c r="B25" s="244"/>
      <c r="C25" s="220" t="s">
        <v>236</v>
      </c>
      <c r="D25" s="220"/>
      <c r="E25" s="239">
        <v>-1597602</v>
      </c>
      <c r="F25" s="239">
        <v>-3796159</v>
      </c>
      <c r="I25" s="231">
        <f>E25+I27</f>
        <v>519964</v>
      </c>
    </row>
    <row r="26" spans="1:6" s="208" customFormat="1" ht="13.5" customHeight="1">
      <c r="A26" s="218">
        <v>18</v>
      </c>
      <c r="B26" s="241"/>
      <c r="C26" s="220" t="s">
        <v>237</v>
      </c>
      <c r="D26" s="220"/>
      <c r="E26" s="239"/>
      <c r="F26" s="239"/>
    </row>
    <row r="27" spans="1:9" s="208" customFormat="1" ht="14.25" customHeight="1">
      <c r="A27" s="218">
        <v>19</v>
      </c>
      <c r="B27" s="223"/>
      <c r="C27" s="220" t="s">
        <v>238</v>
      </c>
      <c r="D27" s="220"/>
      <c r="E27" s="239"/>
      <c r="F27" s="239"/>
      <c r="I27" s="208">
        <v>2117566</v>
      </c>
    </row>
    <row r="28" spans="1:6" s="208" customFormat="1" ht="15" customHeight="1">
      <c r="A28" s="218">
        <v>20</v>
      </c>
      <c r="B28" s="223"/>
      <c r="C28" s="220" t="s">
        <v>239</v>
      </c>
      <c r="D28" s="220"/>
      <c r="E28" s="239"/>
      <c r="F28" s="239"/>
    </row>
    <row r="29" spans="1:6" s="208" customFormat="1" ht="19.5" customHeight="1">
      <c r="A29" s="218">
        <v>21</v>
      </c>
      <c r="B29" s="223"/>
      <c r="C29" s="222" t="s">
        <v>240</v>
      </c>
      <c r="D29" s="220"/>
      <c r="E29" s="239">
        <f>SUM(E24:E28)</f>
        <v>-1597602</v>
      </c>
      <c r="F29" s="239">
        <f>SUM(F24:F28)</f>
        <v>-3796159</v>
      </c>
    </row>
    <row r="30" spans="1:6" s="208" customFormat="1" ht="24.75" customHeight="1">
      <c r="A30" s="218">
        <v>22</v>
      </c>
      <c r="B30" s="244" t="s">
        <v>241</v>
      </c>
      <c r="C30" s="253"/>
      <c r="D30" s="220"/>
      <c r="E30" s="217"/>
      <c r="F30" s="239"/>
    </row>
    <row r="31" spans="1:6" s="208" customFormat="1" ht="19.5" customHeight="1">
      <c r="A31" s="218">
        <v>23</v>
      </c>
      <c r="B31" s="223"/>
      <c r="C31" s="220" t="s">
        <v>242</v>
      </c>
      <c r="D31" s="220"/>
      <c r="E31" s="217"/>
      <c r="F31" s="239"/>
    </row>
    <row r="32" spans="1:6" s="208" customFormat="1" ht="14.25" customHeight="1">
      <c r="A32" s="218">
        <v>24</v>
      </c>
      <c r="B32" s="223"/>
      <c r="C32" s="220" t="s">
        <v>243</v>
      </c>
      <c r="D32" s="220"/>
      <c r="E32" s="217"/>
      <c r="F32" s="239"/>
    </row>
    <row r="33" spans="1:6" s="208" customFormat="1" ht="14.25" customHeight="1">
      <c r="A33" s="218">
        <v>25</v>
      </c>
      <c r="B33" s="223"/>
      <c r="C33" s="220" t="s">
        <v>244</v>
      </c>
      <c r="D33" s="220"/>
      <c r="E33" s="217"/>
      <c r="F33" s="239"/>
    </row>
    <row r="34" spans="1:6" s="208" customFormat="1" ht="15.75" customHeight="1">
      <c r="A34" s="218">
        <v>26</v>
      </c>
      <c r="B34" s="223"/>
      <c r="C34" s="220" t="s">
        <v>245</v>
      </c>
      <c r="D34" s="220"/>
      <c r="E34" s="217"/>
      <c r="F34" s="239"/>
    </row>
    <row r="35" spans="1:6" s="208" customFormat="1" ht="19.5" customHeight="1">
      <c r="A35" s="218">
        <v>27</v>
      </c>
      <c r="B35" s="223"/>
      <c r="C35" s="222" t="s">
        <v>246</v>
      </c>
      <c r="D35" s="220"/>
      <c r="E35" s="217"/>
      <c r="F35" s="239"/>
    </row>
    <row r="36" spans="1:6" ht="25.5" customHeight="1">
      <c r="A36" s="218">
        <v>28</v>
      </c>
      <c r="B36" s="252" t="s">
        <v>247</v>
      </c>
      <c r="C36" s="254"/>
      <c r="D36" s="255"/>
      <c r="E36" s="256">
        <f>E22+E29+E35</f>
        <v>244751.19999999995</v>
      </c>
      <c r="F36" s="256">
        <f>F22+F29+F35</f>
        <v>325873</v>
      </c>
    </row>
    <row r="37" spans="1:6" ht="24" customHeight="1">
      <c r="A37" s="218">
        <v>29</v>
      </c>
      <c r="B37" s="252" t="s">
        <v>248</v>
      </c>
      <c r="C37" s="254"/>
      <c r="D37" s="255"/>
      <c r="E37" s="256">
        <f>F38</f>
        <v>355084</v>
      </c>
      <c r="F37" s="256">
        <v>29211</v>
      </c>
    </row>
    <row r="38" spans="1:6" ht="24.75" customHeight="1">
      <c r="A38" s="218">
        <v>30</v>
      </c>
      <c r="B38" s="252" t="s">
        <v>249</v>
      </c>
      <c r="C38" s="254"/>
      <c r="D38" s="255"/>
      <c r="E38" s="256">
        <f>SUM(E36:E37)</f>
        <v>599835.2</v>
      </c>
      <c r="F38" s="256">
        <f>SUM(F36:F37)</f>
        <v>355084</v>
      </c>
    </row>
    <row r="41" spans="5:6" ht="12.75">
      <c r="E41" s="49"/>
      <c r="F41" s="49"/>
    </row>
    <row r="43" spans="5:6" ht="12.75">
      <c r="E43" s="275">
        <f>E38-E44</f>
        <v>0.3699999999953434</v>
      </c>
      <c r="F43" s="275"/>
    </row>
    <row r="44" spans="5:6" ht="12.75">
      <c r="E44" s="275">
        <f>Aktivi!F9</f>
        <v>599834.83</v>
      </c>
      <c r="F44" s="275">
        <f>Aktivi!G9</f>
        <v>355084</v>
      </c>
    </row>
  </sheetData>
  <sheetProtection/>
  <mergeCells count="11">
    <mergeCell ref="A17:A18"/>
    <mergeCell ref="B17:B18"/>
    <mergeCell ref="E17:E18"/>
    <mergeCell ref="F17:F18"/>
    <mergeCell ref="A3:F3"/>
    <mergeCell ref="A5:A6"/>
    <mergeCell ref="B5:D6"/>
    <mergeCell ref="A14:A15"/>
    <mergeCell ref="B14:B15"/>
    <mergeCell ref="E14:E15"/>
    <mergeCell ref="F14:F15"/>
  </mergeCells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7">
      <selection activeCell="K34" sqref="K34"/>
    </sheetView>
  </sheetViews>
  <sheetFormatPr defaultColWidth="17.7109375" defaultRowHeight="12.75"/>
  <cols>
    <col min="1" max="1" width="2.8515625" style="49" customWidth="1"/>
    <col min="2" max="2" width="31.28125" style="49" customWidth="1"/>
    <col min="3" max="3" width="8.57421875" style="49" customWidth="1"/>
    <col min="4" max="4" width="8.00390625" style="49" customWidth="1"/>
    <col min="5" max="5" width="8.8515625" style="49" customWidth="1"/>
    <col min="6" max="6" width="17.140625" style="49" customWidth="1"/>
    <col min="7" max="7" width="19.8515625" style="49" customWidth="1"/>
    <col min="8" max="8" width="13.7109375" style="49" customWidth="1"/>
    <col min="9" max="9" width="8.140625" style="49" customWidth="1"/>
    <col min="10" max="10" width="10.8515625" style="49" customWidth="1"/>
    <col min="11" max="11" width="9.8515625" style="49" customWidth="1"/>
    <col min="12" max="12" width="2.7109375" style="49" customWidth="1"/>
    <col min="13" max="16384" width="17.7109375" style="49" customWidth="1"/>
  </cols>
  <sheetData>
    <row r="2" ht="15">
      <c r="B2" s="95" t="s">
        <v>310</v>
      </c>
    </row>
    <row r="3" ht="6.75" customHeight="1"/>
    <row r="4" spans="1:11" ht="25.5" customHeight="1">
      <c r="A4" s="370" t="s">
        <v>535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ht="6.75" customHeight="1"/>
    <row r="6" spans="2:10" ht="12.75" customHeight="1">
      <c r="B6" s="96" t="s">
        <v>181</v>
      </c>
      <c r="H6" s="97"/>
      <c r="I6" s="97"/>
      <c r="J6" s="97"/>
    </row>
    <row r="7" ht="6.75" customHeight="1" thickBot="1"/>
    <row r="8" spans="1:11" s="100" customFormat="1" ht="24.75" customHeight="1" thickTop="1">
      <c r="A8" s="371" t="s">
        <v>8</v>
      </c>
      <c r="B8" s="373" t="s">
        <v>68</v>
      </c>
      <c r="C8" s="375" t="s">
        <v>182</v>
      </c>
      <c r="D8" s="376"/>
      <c r="E8" s="376"/>
      <c r="F8" s="376"/>
      <c r="G8" s="376"/>
      <c r="H8" s="376"/>
      <c r="I8" s="377"/>
      <c r="J8" s="98" t="s">
        <v>183</v>
      </c>
      <c r="K8" s="99"/>
    </row>
    <row r="9" spans="1:11" s="100" customFormat="1" ht="24.75" customHeight="1">
      <c r="A9" s="372"/>
      <c r="B9" s="374"/>
      <c r="C9" s="101" t="s">
        <v>184</v>
      </c>
      <c r="D9" s="101" t="s">
        <v>185</v>
      </c>
      <c r="E9" s="102" t="s">
        <v>186</v>
      </c>
      <c r="F9" s="102" t="s">
        <v>187</v>
      </c>
      <c r="G9" s="102" t="s">
        <v>188</v>
      </c>
      <c r="H9" s="101" t="s">
        <v>189</v>
      </c>
      <c r="I9" s="103" t="s">
        <v>190</v>
      </c>
      <c r="J9" s="103" t="s">
        <v>191</v>
      </c>
      <c r="K9" s="104" t="s">
        <v>190</v>
      </c>
    </row>
    <row r="10" spans="1:11" s="100" customFormat="1" ht="24.75" customHeight="1">
      <c r="A10" s="372"/>
      <c r="B10" s="374"/>
      <c r="C10" s="101" t="s">
        <v>192</v>
      </c>
      <c r="D10" s="101" t="s">
        <v>193</v>
      </c>
      <c r="E10" s="102" t="s">
        <v>194</v>
      </c>
      <c r="F10" s="102" t="s">
        <v>195</v>
      </c>
      <c r="G10" s="101" t="s">
        <v>196</v>
      </c>
      <c r="H10" s="101" t="s">
        <v>197</v>
      </c>
      <c r="I10" s="103"/>
      <c r="J10" s="103" t="s">
        <v>198</v>
      </c>
      <c r="K10" s="104"/>
    </row>
    <row r="11" spans="1:11" s="260" customFormat="1" ht="24.75" customHeight="1">
      <c r="A11" s="105" t="s">
        <v>4</v>
      </c>
      <c r="B11" s="106" t="s">
        <v>498</v>
      </c>
      <c r="C11" s="257">
        <v>100000</v>
      </c>
      <c r="D11" s="257"/>
      <c r="E11" s="257"/>
      <c r="F11" s="257">
        <f>Pasivi!G42</f>
        <v>634036</v>
      </c>
      <c r="G11" s="257"/>
      <c r="H11" s="257">
        <f>Pasivi!G43</f>
        <v>0</v>
      </c>
      <c r="I11" s="258"/>
      <c r="J11" s="258"/>
      <c r="K11" s="259">
        <f>SUM(C11:J11)</f>
        <v>734036</v>
      </c>
    </row>
    <row r="12" spans="1:11" s="260" customFormat="1" ht="15.75" customHeight="1">
      <c r="A12" s="261" t="s">
        <v>199</v>
      </c>
      <c r="B12" s="262" t="s">
        <v>200</v>
      </c>
      <c r="C12" s="257"/>
      <c r="D12" s="257"/>
      <c r="E12" s="257"/>
      <c r="F12" s="257"/>
      <c r="G12" s="257"/>
      <c r="H12" s="257"/>
      <c r="I12" s="258"/>
      <c r="J12" s="258"/>
      <c r="K12" s="259"/>
    </row>
    <row r="13" spans="1:11" s="260" customFormat="1" ht="15.75" customHeight="1">
      <c r="A13" s="105" t="s">
        <v>2</v>
      </c>
      <c r="B13" s="106" t="s">
        <v>201</v>
      </c>
      <c r="C13" s="257"/>
      <c r="D13" s="257"/>
      <c r="E13" s="257"/>
      <c r="F13" s="257"/>
      <c r="G13" s="257"/>
      <c r="H13" s="257"/>
      <c r="I13" s="258"/>
      <c r="J13" s="258"/>
      <c r="K13" s="259"/>
    </row>
    <row r="14" spans="1:11" s="260" customFormat="1" ht="15.75" customHeight="1">
      <c r="A14" s="366">
        <v>1</v>
      </c>
      <c r="B14" s="263" t="s">
        <v>202</v>
      </c>
      <c r="C14" s="368"/>
      <c r="D14" s="368"/>
      <c r="E14" s="368"/>
      <c r="F14" s="368"/>
      <c r="G14" s="368"/>
      <c r="H14" s="368"/>
      <c r="I14" s="368"/>
      <c r="J14" s="368"/>
      <c r="K14" s="379"/>
    </row>
    <row r="15" spans="1:11" s="260" customFormat="1" ht="15.75" customHeight="1">
      <c r="A15" s="367"/>
      <c r="B15" s="264" t="s">
        <v>203</v>
      </c>
      <c r="C15" s="369"/>
      <c r="D15" s="369"/>
      <c r="E15" s="369"/>
      <c r="F15" s="369"/>
      <c r="G15" s="369"/>
      <c r="H15" s="369"/>
      <c r="I15" s="369"/>
      <c r="J15" s="369"/>
      <c r="K15" s="380"/>
    </row>
    <row r="16" spans="1:11" s="260" customFormat="1" ht="15.75" customHeight="1">
      <c r="A16" s="366">
        <v>2</v>
      </c>
      <c r="B16" s="265" t="s">
        <v>204</v>
      </c>
      <c r="C16" s="368"/>
      <c r="D16" s="368"/>
      <c r="E16" s="368"/>
      <c r="F16" s="368"/>
      <c r="G16" s="368"/>
      <c r="H16" s="368"/>
      <c r="I16" s="368"/>
      <c r="J16" s="368"/>
      <c r="K16" s="379"/>
    </row>
    <row r="17" spans="1:11" s="260" customFormat="1" ht="15.75" customHeight="1">
      <c r="A17" s="381"/>
      <c r="B17" s="266" t="s">
        <v>205</v>
      </c>
      <c r="C17" s="378"/>
      <c r="D17" s="378"/>
      <c r="E17" s="378"/>
      <c r="F17" s="378"/>
      <c r="G17" s="378"/>
      <c r="H17" s="378"/>
      <c r="I17" s="378"/>
      <c r="J17" s="378"/>
      <c r="K17" s="382"/>
    </row>
    <row r="18" spans="1:11" s="260" customFormat="1" ht="15.75" customHeight="1">
      <c r="A18" s="367"/>
      <c r="B18" s="267" t="s">
        <v>206</v>
      </c>
      <c r="C18" s="369"/>
      <c r="D18" s="369"/>
      <c r="E18" s="369"/>
      <c r="F18" s="369"/>
      <c r="G18" s="369"/>
      <c r="H18" s="369"/>
      <c r="I18" s="369"/>
      <c r="J18" s="369"/>
      <c r="K18" s="380"/>
    </row>
    <row r="19" spans="1:11" s="260" customFormat="1" ht="15.75" customHeight="1">
      <c r="A19" s="261">
        <v>3</v>
      </c>
      <c r="B19" s="263" t="s">
        <v>207</v>
      </c>
      <c r="C19" s="268"/>
      <c r="D19" s="268"/>
      <c r="E19" s="268"/>
      <c r="F19" s="268"/>
      <c r="G19" s="268"/>
      <c r="H19" s="268">
        <f>Pasivi!G44</f>
        <v>8390206</v>
      </c>
      <c r="I19" s="269"/>
      <c r="J19" s="269"/>
      <c r="K19" s="270">
        <f>SUM(H19:J19)</f>
        <v>8390206</v>
      </c>
    </row>
    <row r="20" spans="1:11" s="260" customFormat="1" ht="15.75" customHeight="1">
      <c r="A20" s="261">
        <v>4</v>
      </c>
      <c r="B20" s="263" t="s">
        <v>208</v>
      </c>
      <c r="C20" s="268"/>
      <c r="D20" s="268"/>
      <c r="E20" s="268"/>
      <c r="F20" s="268"/>
      <c r="G20" s="268"/>
      <c r="H20" s="268"/>
      <c r="I20" s="269"/>
      <c r="J20" s="269"/>
      <c r="K20" s="270"/>
    </row>
    <row r="21" spans="1:11" s="260" customFormat="1" ht="15.75" customHeight="1">
      <c r="A21" s="366">
        <v>5</v>
      </c>
      <c r="B21" s="265" t="s">
        <v>209</v>
      </c>
      <c r="C21" s="368"/>
      <c r="D21" s="368"/>
      <c r="E21" s="368"/>
      <c r="F21" s="368"/>
      <c r="G21" s="368"/>
      <c r="H21" s="368"/>
      <c r="I21" s="368"/>
      <c r="J21" s="368"/>
      <c r="K21" s="379"/>
    </row>
    <row r="22" spans="1:11" s="260" customFormat="1" ht="15.75" customHeight="1">
      <c r="A22" s="367"/>
      <c r="B22" s="267" t="s">
        <v>210</v>
      </c>
      <c r="C22" s="369"/>
      <c r="D22" s="369"/>
      <c r="E22" s="369"/>
      <c r="F22" s="369"/>
      <c r="G22" s="369"/>
      <c r="H22" s="369"/>
      <c r="I22" s="369"/>
      <c r="J22" s="369"/>
      <c r="K22" s="380"/>
    </row>
    <row r="23" spans="1:11" s="260" customFormat="1" ht="15.75" customHeight="1">
      <c r="A23" s="261">
        <v>6</v>
      </c>
      <c r="B23" s="263" t="s">
        <v>211</v>
      </c>
      <c r="C23" s="268"/>
      <c r="D23" s="268"/>
      <c r="E23" s="268"/>
      <c r="F23" s="268"/>
      <c r="G23" s="268"/>
      <c r="H23" s="268"/>
      <c r="I23" s="269"/>
      <c r="J23" s="269"/>
      <c r="K23" s="270"/>
    </row>
    <row r="24" spans="1:11" s="260" customFormat="1" ht="24.75" customHeight="1">
      <c r="A24" s="105" t="s">
        <v>63</v>
      </c>
      <c r="B24" s="106" t="s">
        <v>498</v>
      </c>
      <c r="C24" s="268">
        <v>100000</v>
      </c>
      <c r="D24" s="268"/>
      <c r="E24" s="268"/>
      <c r="F24" s="268">
        <f>SUM(F11:F23)</f>
        <v>634036</v>
      </c>
      <c r="G24" s="268"/>
      <c r="H24" s="268">
        <f>H19+H11</f>
        <v>8390206</v>
      </c>
      <c r="I24" s="269"/>
      <c r="J24" s="269"/>
      <c r="K24" s="270">
        <f>SUM(K11:K23)</f>
        <v>9124242</v>
      </c>
    </row>
    <row r="25" spans="1:11" s="260" customFormat="1" ht="15.75" customHeight="1">
      <c r="A25" s="366">
        <v>1</v>
      </c>
      <c r="B25" s="263" t="s">
        <v>202</v>
      </c>
      <c r="C25" s="368"/>
      <c r="D25" s="368"/>
      <c r="E25" s="368"/>
      <c r="F25" s="368"/>
      <c r="G25" s="368"/>
      <c r="H25" s="368"/>
      <c r="I25" s="368"/>
      <c r="J25" s="368"/>
      <c r="K25" s="379"/>
    </row>
    <row r="26" spans="1:11" s="260" customFormat="1" ht="15.75" customHeight="1">
      <c r="A26" s="367"/>
      <c r="B26" s="264" t="s">
        <v>212</v>
      </c>
      <c r="C26" s="369"/>
      <c r="D26" s="369"/>
      <c r="E26" s="369"/>
      <c r="F26" s="369"/>
      <c r="G26" s="369"/>
      <c r="H26" s="369"/>
      <c r="I26" s="369"/>
      <c r="J26" s="369"/>
      <c r="K26" s="380"/>
    </row>
    <row r="27" spans="1:11" s="260" customFormat="1" ht="15.75" customHeight="1">
      <c r="A27" s="366">
        <v>2</v>
      </c>
      <c r="B27" s="265" t="s">
        <v>204</v>
      </c>
      <c r="C27" s="368"/>
      <c r="D27" s="368"/>
      <c r="E27" s="368"/>
      <c r="F27" s="368"/>
      <c r="G27" s="368"/>
      <c r="H27" s="368"/>
      <c r="I27" s="368"/>
      <c r="J27" s="368"/>
      <c r="K27" s="379"/>
    </row>
    <row r="28" spans="1:11" s="260" customFormat="1" ht="15.75" customHeight="1">
      <c r="A28" s="381"/>
      <c r="B28" s="266" t="s">
        <v>205</v>
      </c>
      <c r="C28" s="378"/>
      <c r="D28" s="378"/>
      <c r="E28" s="378"/>
      <c r="F28" s="378"/>
      <c r="G28" s="378"/>
      <c r="H28" s="378"/>
      <c r="I28" s="378"/>
      <c r="J28" s="378"/>
      <c r="K28" s="382"/>
    </row>
    <row r="29" spans="1:11" s="260" customFormat="1" ht="15.75" customHeight="1">
      <c r="A29" s="367"/>
      <c r="B29" s="267" t="s">
        <v>206</v>
      </c>
      <c r="C29" s="369"/>
      <c r="D29" s="369"/>
      <c r="E29" s="369"/>
      <c r="F29" s="369"/>
      <c r="G29" s="369"/>
      <c r="H29" s="369"/>
      <c r="I29" s="369"/>
      <c r="J29" s="369"/>
      <c r="K29" s="380"/>
    </row>
    <row r="30" spans="1:11" s="260" customFormat="1" ht="15.75" customHeight="1">
      <c r="A30" s="261">
        <v>3</v>
      </c>
      <c r="B30" s="263" t="s">
        <v>213</v>
      </c>
      <c r="C30" s="268"/>
      <c r="D30" s="268"/>
      <c r="E30" s="268"/>
      <c r="F30" s="268"/>
      <c r="G30" s="268"/>
      <c r="H30" s="268">
        <f>+Rez!E30</f>
        <v>4898626.2</v>
      </c>
      <c r="I30" s="269"/>
      <c r="J30" s="269"/>
      <c r="K30" s="270">
        <f>+H30</f>
        <v>4898626.2</v>
      </c>
    </row>
    <row r="31" spans="1:11" s="260" customFormat="1" ht="15.75" customHeight="1">
      <c r="A31" s="261">
        <v>4</v>
      </c>
      <c r="B31" s="263" t="s">
        <v>208</v>
      </c>
      <c r="C31" s="268"/>
      <c r="D31" s="268"/>
      <c r="E31" s="268"/>
      <c r="F31" s="268"/>
      <c r="G31" s="268"/>
      <c r="H31" s="268"/>
      <c r="I31" s="269"/>
      <c r="J31" s="269"/>
      <c r="K31" s="270"/>
    </row>
    <row r="32" spans="1:11" s="260" customFormat="1" ht="15.75" customHeight="1">
      <c r="A32" s="261">
        <v>5</v>
      </c>
      <c r="B32" s="263" t="s">
        <v>211</v>
      </c>
      <c r="C32" s="268"/>
      <c r="D32" s="268"/>
      <c r="E32" s="268"/>
      <c r="F32" s="268"/>
      <c r="G32" s="268"/>
      <c r="H32" s="268"/>
      <c r="I32" s="269"/>
      <c r="J32" s="269"/>
      <c r="K32" s="270"/>
    </row>
    <row r="33" spans="1:11" s="260" customFormat="1" ht="15.75" customHeight="1">
      <c r="A33" s="261">
        <v>6</v>
      </c>
      <c r="B33" s="263" t="s">
        <v>214</v>
      </c>
      <c r="C33" s="268"/>
      <c r="D33" s="268"/>
      <c r="E33" s="268"/>
      <c r="F33" s="268"/>
      <c r="G33" s="268"/>
      <c r="H33" s="268"/>
      <c r="I33" s="269"/>
      <c r="J33" s="269"/>
      <c r="K33" s="271"/>
    </row>
    <row r="34" spans="1:11" s="260" customFormat="1" ht="24.75" customHeight="1" thickBot="1">
      <c r="A34" s="107" t="s">
        <v>105</v>
      </c>
      <c r="B34" s="108" t="s">
        <v>542</v>
      </c>
      <c r="C34" s="272">
        <v>100000</v>
      </c>
      <c r="D34" s="272"/>
      <c r="E34" s="272"/>
      <c r="F34" s="272">
        <f>F24+H24</f>
        <v>9024242</v>
      </c>
      <c r="G34" s="272"/>
      <c r="H34" s="272">
        <f>H30+H30</f>
        <v>9797252.4</v>
      </c>
      <c r="I34" s="273"/>
      <c r="J34" s="273"/>
      <c r="K34" s="274">
        <f>SUM(K24:K33)</f>
        <v>14022868.2</v>
      </c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J27:J29"/>
    <mergeCell ref="K27:K29"/>
    <mergeCell ref="J25:J26"/>
    <mergeCell ref="K25:K26"/>
    <mergeCell ref="A27:A29"/>
    <mergeCell ref="C27:C29"/>
    <mergeCell ref="D27:D29"/>
    <mergeCell ref="E27:E29"/>
    <mergeCell ref="F27:F29"/>
    <mergeCell ref="G27:G29"/>
    <mergeCell ref="H27:H29"/>
    <mergeCell ref="I27:I29"/>
    <mergeCell ref="J21:J22"/>
    <mergeCell ref="K21:K22"/>
    <mergeCell ref="A25:A26"/>
    <mergeCell ref="C25:C26"/>
    <mergeCell ref="D25:D26"/>
    <mergeCell ref="E25:E26"/>
    <mergeCell ref="F25:F26"/>
    <mergeCell ref="G25:G26"/>
    <mergeCell ref="H25:H26"/>
    <mergeCell ref="I25:I26"/>
    <mergeCell ref="J16:J18"/>
    <mergeCell ref="K16:K18"/>
    <mergeCell ref="A21:A22"/>
    <mergeCell ref="C21:C22"/>
    <mergeCell ref="D21:D22"/>
    <mergeCell ref="E21:E22"/>
    <mergeCell ref="F21:F22"/>
    <mergeCell ref="G21:G22"/>
    <mergeCell ref="H21:H22"/>
    <mergeCell ref="I21:I22"/>
    <mergeCell ref="J14:J15"/>
    <mergeCell ref="K14:K15"/>
    <mergeCell ref="A16:A18"/>
    <mergeCell ref="C16:C18"/>
    <mergeCell ref="D16:D18"/>
    <mergeCell ref="E16:E18"/>
    <mergeCell ref="F16:F18"/>
    <mergeCell ref="G16:G18"/>
    <mergeCell ref="H16:H18"/>
    <mergeCell ref="I16:I18"/>
    <mergeCell ref="F14:F15"/>
    <mergeCell ref="G14:G15"/>
    <mergeCell ref="H14:H15"/>
    <mergeCell ref="I14:I15"/>
    <mergeCell ref="A14:A15"/>
    <mergeCell ref="C14:C15"/>
    <mergeCell ref="D14:D15"/>
    <mergeCell ref="E14:E15"/>
    <mergeCell ref="A4:K4"/>
    <mergeCell ref="A8:A10"/>
    <mergeCell ref="B8:B10"/>
    <mergeCell ref="C8:I8"/>
  </mergeCells>
  <printOptions/>
  <pageMargins left="0" right="0" top="0.5" bottom="0.5" header="0" footer="0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3" sqref="A3"/>
    </sheetView>
  </sheetViews>
  <sheetFormatPr defaultColWidth="4.7109375" defaultRowHeight="12.75"/>
  <cols>
    <col min="1" max="1" width="4.57421875" style="0" customWidth="1"/>
    <col min="2" max="2" width="7.421875" style="0" customWidth="1"/>
    <col min="3" max="3" width="78.28125" style="0" customWidth="1"/>
    <col min="4" max="4" width="4.8515625" style="0" customWidth="1"/>
    <col min="5" max="5" width="1.57421875" style="0" customWidth="1"/>
  </cols>
  <sheetData>
    <row r="1" spans="1:4" ht="12.75">
      <c r="A1" s="1"/>
      <c r="B1" s="3"/>
      <c r="C1" s="3"/>
      <c r="D1" s="4"/>
    </row>
    <row r="2" spans="1:4" s="12" customFormat="1" ht="33" customHeight="1">
      <c r="A2" s="383" t="s">
        <v>1</v>
      </c>
      <c r="B2" s="384"/>
      <c r="C2" s="384"/>
      <c r="D2" s="385"/>
    </row>
    <row r="3" spans="1:4" s="81" customFormat="1" ht="12.75">
      <c r="A3" s="77"/>
      <c r="B3" s="78" t="s">
        <v>128</v>
      </c>
      <c r="C3" s="79"/>
      <c r="D3" s="80"/>
    </row>
    <row r="4" spans="1:4" s="81" customFormat="1" ht="11.25">
      <c r="A4" s="77"/>
      <c r="B4" s="82"/>
      <c r="C4" s="83" t="s">
        <v>129</v>
      </c>
      <c r="D4" s="80"/>
    </row>
    <row r="5" spans="1:4" s="81" customFormat="1" ht="11.25">
      <c r="A5" s="77"/>
      <c r="B5" s="82"/>
      <c r="C5" s="83" t="s">
        <v>130</v>
      </c>
      <c r="D5" s="80"/>
    </row>
    <row r="6" spans="1:4" s="81" customFormat="1" ht="11.25">
      <c r="A6" s="77"/>
      <c r="B6" s="82" t="s">
        <v>131</v>
      </c>
      <c r="C6" s="84"/>
      <c r="D6" s="80"/>
    </row>
    <row r="7" spans="1:4" s="81" customFormat="1" ht="11.25">
      <c r="A7" s="77"/>
      <c r="B7" s="82"/>
      <c r="C7" s="83" t="s">
        <v>132</v>
      </c>
      <c r="D7" s="80"/>
    </row>
    <row r="8" spans="1:4" s="81" customFormat="1" ht="11.25">
      <c r="A8" s="77"/>
      <c r="B8" s="85"/>
      <c r="C8" s="83" t="s">
        <v>133</v>
      </c>
      <c r="D8" s="80"/>
    </row>
    <row r="9" spans="1:4" s="81" customFormat="1" ht="11.25">
      <c r="A9" s="77"/>
      <c r="B9" s="86"/>
      <c r="C9" s="87" t="s">
        <v>134</v>
      </c>
      <c r="D9" s="80"/>
    </row>
    <row r="10" spans="1:4" ht="5.25" customHeight="1">
      <c r="A10" s="5"/>
      <c r="B10" s="7"/>
      <c r="C10" s="7"/>
      <c r="D10" s="8"/>
    </row>
    <row r="11" spans="1:4" ht="15.75">
      <c r="A11" s="5"/>
      <c r="B11" s="88" t="s">
        <v>135</v>
      </c>
      <c r="C11" s="75" t="s">
        <v>136</v>
      </c>
      <c r="D11" s="8"/>
    </row>
    <row r="12" spans="1:4" ht="6" customHeight="1">
      <c r="A12" s="5"/>
      <c r="B12" s="89"/>
      <c r="D12" s="8"/>
    </row>
    <row r="13" spans="1:4" ht="12.75">
      <c r="A13" s="5"/>
      <c r="B13" s="90">
        <v>1</v>
      </c>
      <c r="C13" s="76" t="s">
        <v>137</v>
      </c>
      <c r="D13" s="8"/>
    </row>
    <row r="14" spans="1:4" ht="12.75">
      <c r="A14" s="5"/>
      <c r="B14" s="90">
        <v>2</v>
      </c>
      <c r="C14" s="58" t="s">
        <v>138</v>
      </c>
      <c r="D14" s="8"/>
    </row>
    <row r="15" spans="1:4" ht="12.75">
      <c r="A15" s="5"/>
      <c r="B15" s="20">
        <v>3</v>
      </c>
      <c r="C15" s="58" t="s">
        <v>139</v>
      </c>
      <c r="D15" s="8"/>
    </row>
    <row r="16" spans="1:4" s="58" customFormat="1" ht="12.75">
      <c r="A16" s="18"/>
      <c r="B16" s="20">
        <v>4</v>
      </c>
      <c r="C16" s="20" t="s">
        <v>140</v>
      </c>
      <c r="D16" s="91"/>
    </row>
    <row r="17" spans="1:4" s="58" customFormat="1" ht="12.75">
      <c r="A17" s="18"/>
      <c r="B17" s="20"/>
      <c r="C17" s="76" t="s">
        <v>141</v>
      </c>
      <c r="D17" s="91"/>
    </row>
    <row r="18" spans="1:4" s="58" customFormat="1" ht="12.75">
      <c r="A18" s="18"/>
      <c r="B18" s="20" t="s">
        <v>142</v>
      </c>
      <c r="C18" s="20"/>
      <c r="D18" s="91"/>
    </row>
    <row r="19" spans="1:4" s="58" customFormat="1" ht="12.75">
      <c r="A19" s="18"/>
      <c r="B19" s="20"/>
      <c r="C19" s="76" t="s">
        <v>143</v>
      </c>
      <c r="D19" s="91"/>
    </row>
    <row r="20" spans="1:4" s="58" customFormat="1" ht="12.75">
      <c r="A20" s="18"/>
      <c r="B20" s="20" t="s">
        <v>144</v>
      </c>
      <c r="C20" s="20"/>
      <c r="D20" s="91"/>
    </row>
    <row r="21" spans="1:4" s="58" customFormat="1" ht="12.75">
      <c r="A21" s="18"/>
      <c r="B21" s="20"/>
      <c r="C21" s="76" t="s">
        <v>145</v>
      </c>
      <c r="D21" s="91"/>
    </row>
    <row r="22" spans="1:4" s="58" customFormat="1" ht="12.75">
      <c r="A22" s="18"/>
      <c r="B22" s="20" t="s">
        <v>146</v>
      </c>
      <c r="C22" s="20"/>
      <c r="D22" s="91"/>
    </row>
    <row r="23" spans="1:4" s="58" customFormat="1" ht="12.75">
      <c r="A23" s="18"/>
      <c r="B23" s="20"/>
      <c r="C23" s="20" t="s">
        <v>147</v>
      </c>
      <c r="D23" s="91"/>
    </row>
    <row r="24" spans="1:4" s="58" customFormat="1" ht="12.75">
      <c r="A24" s="18"/>
      <c r="B24" s="20" t="s">
        <v>148</v>
      </c>
      <c r="C24" s="20"/>
      <c r="D24" s="91"/>
    </row>
    <row r="25" spans="1:4" s="58" customFormat="1" ht="12.75">
      <c r="A25" s="18"/>
      <c r="B25" s="76" t="s">
        <v>149</v>
      </c>
      <c r="C25" s="20"/>
      <c r="D25" s="91"/>
    </row>
    <row r="26" spans="1:4" s="58" customFormat="1" ht="12.75">
      <c r="A26" s="18"/>
      <c r="B26" s="20"/>
      <c r="C26" s="20" t="s">
        <v>150</v>
      </c>
      <c r="D26" s="91"/>
    </row>
    <row r="27" spans="1:4" s="58" customFormat="1" ht="12.75">
      <c r="A27" s="18"/>
      <c r="B27" s="76" t="s">
        <v>151</v>
      </c>
      <c r="C27" s="20"/>
      <c r="D27" s="91"/>
    </row>
    <row r="28" spans="1:4" s="58" customFormat="1" ht="12.75">
      <c r="A28" s="18"/>
      <c r="B28" s="20"/>
      <c r="C28" s="20" t="s">
        <v>152</v>
      </c>
      <c r="D28" s="91"/>
    </row>
    <row r="29" spans="1:4" s="58" customFormat="1" ht="12.75">
      <c r="A29" s="18"/>
      <c r="B29" s="76" t="s">
        <v>153</v>
      </c>
      <c r="C29" s="20"/>
      <c r="D29" s="91"/>
    </row>
    <row r="30" spans="1:4" s="58" customFormat="1" ht="12.75">
      <c r="A30" s="18"/>
      <c r="B30" s="20" t="s">
        <v>154</v>
      </c>
      <c r="C30" s="20" t="s">
        <v>155</v>
      </c>
      <c r="D30" s="91"/>
    </row>
    <row r="31" spans="1:4" s="58" customFormat="1" ht="12.75">
      <c r="A31" s="18"/>
      <c r="B31" s="20"/>
      <c r="C31" s="76" t="s">
        <v>156</v>
      </c>
      <c r="D31" s="91"/>
    </row>
    <row r="32" spans="1:4" s="58" customFormat="1" ht="12.75">
      <c r="A32" s="18"/>
      <c r="B32" s="20"/>
      <c r="C32" s="76" t="s">
        <v>157</v>
      </c>
      <c r="D32" s="91"/>
    </row>
    <row r="33" spans="1:4" s="58" customFormat="1" ht="12.75">
      <c r="A33" s="18"/>
      <c r="B33" s="20"/>
      <c r="C33" s="76" t="s">
        <v>158</v>
      </c>
      <c r="D33" s="91"/>
    </row>
    <row r="34" spans="1:4" s="58" customFormat="1" ht="12.75">
      <c r="A34" s="18"/>
      <c r="B34" s="20"/>
      <c r="C34" s="76" t="s">
        <v>159</v>
      </c>
      <c r="D34" s="91"/>
    </row>
    <row r="35" spans="1:4" s="58" customFormat="1" ht="12.75">
      <c r="A35" s="18"/>
      <c r="B35" s="20"/>
      <c r="C35" s="76" t="s">
        <v>160</v>
      </c>
      <c r="D35" s="91"/>
    </row>
    <row r="36" spans="1:4" s="58" customFormat="1" ht="12.75">
      <c r="A36" s="18"/>
      <c r="B36" s="20"/>
      <c r="C36" s="76" t="s">
        <v>161</v>
      </c>
      <c r="D36" s="91"/>
    </row>
    <row r="37" spans="1:4" s="58" customFormat="1" ht="6" customHeight="1">
      <c r="A37" s="18"/>
      <c r="B37" s="20"/>
      <c r="C37" s="20"/>
      <c r="D37" s="91"/>
    </row>
    <row r="38" spans="1:4" s="58" customFormat="1" ht="15.75">
      <c r="A38" s="18"/>
      <c r="B38" s="88" t="s">
        <v>162</v>
      </c>
      <c r="C38" s="75" t="s">
        <v>163</v>
      </c>
      <c r="D38" s="91"/>
    </row>
    <row r="39" spans="1:4" s="58" customFormat="1" ht="4.5" customHeight="1">
      <c r="A39" s="18"/>
      <c r="B39" s="20"/>
      <c r="C39" s="20"/>
      <c r="D39" s="91"/>
    </row>
    <row r="40" spans="1:4" s="58" customFormat="1" ht="12.75">
      <c r="A40" s="18"/>
      <c r="B40" s="20"/>
      <c r="C40" s="76" t="s">
        <v>164</v>
      </c>
      <c r="D40" s="91"/>
    </row>
    <row r="41" spans="1:4" s="58" customFormat="1" ht="12.75">
      <c r="A41" s="18"/>
      <c r="B41" s="20" t="s">
        <v>165</v>
      </c>
      <c r="C41" s="20"/>
      <c r="D41" s="91"/>
    </row>
    <row r="42" spans="1:4" s="58" customFormat="1" ht="12.75">
      <c r="A42" s="18"/>
      <c r="B42" s="20"/>
      <c r="C42" s="20" t="s">
        <v>166</v>
      </c>
      <c r="D42" s="91"/>
    </row>
    <row r="43" spans="1:4" s="58" customFormat="1" ht="12.75">
      <c r="A43" s="18"/>
      <c r="B43" s="20" t="s">
        <v>167</v>
      </c>
      <c r="C43" s="20"/>
      <c r="D43" s="91"/>
    </row>
    <row r="44" spans="1:4" s="58" customFormat="1" ht="12.75">
      <c r="A44" s="18"/>
      <c r="B44" s="20"/>
      <c r="C44" s="20" t="s">
        <v>168</v>
      </c>
      <c r="D44" s="91"/>
    </row>
    <row r="45" spans="1:4" s="58" customFormat="1" ht="12.75">
      <c r="A45" s="18"/>
      <c r="B45" s="20" t="s">
        <v>169</v>
      </c>
      <c r="C45" s="20"/>
      <c r="D45" s="91"/>
    </row>
    <row r="46" spans="1:4" s="58" customFormat="1" ht="12.75">
      <c r="A46" s="18"/>
      <c r="B46" s="20"/>
      <c r="C46" s="20" t="s">
        <v>170</v>
      </c>
      <c r="D46" s="91"/>
    </row>
    <row r="47" spans="1:4" s="58" customFormat="1" ht="12.75">
      <c r="A47" s="18"/>
      <c r="B47" s="20" t="s">
        <v>171</v>
      </c>
      <c r="C47" s="20"/>
      <c r="D47" s="91"/>
    </row>
    <row r="48" spans="1:4" s="58" customFormat="1" ht="12.75">
      <c r="A48" s="18"/>
      <c r="C48" s="58" t="s">
        <v>172</v>
      </c>
      <c r="D48" s="91"/>
    </row>
    <row r="49" spans="1:4" s="58" customFormat="1" ht="12.75">
      <c r="A49" s="18"/>
      <c r="B49" s="58" t="s">
        <v>173</v>
      </c>
      <c r="D49" s="91"/>
    </row>
    <row r="50" spans="1:4" s="58" customFormat="1" ht="12.75">
      <c r="A50" s="18"/>
      <c r="B50" s="58" t="s">
        <v>174</v>
      </c>
      <c r="D50" s="91"/>
    </row>
    <row r="51" spans="1:4" s="58" customFormat="1" ht="12.75">
      <c r="A51" s="18"/>
      <c r="B51" s="58" t="s">
        <v>175</v>
      </c>
      <c r="C51" s="20"/>
      <c r="D51" s="91"/>
    </row>
    <row r="52" spans="1:4" s="58" customFormat="1" ht="12.75">
      <c r="A52" s="18"/>
      <c r="B52" s="20"/>
      <c r="C52" s="58" t="s">
        <v>176</v>
      </c>
      <c r="D52" s="91"/>
    </row>
    <row r="53" spans="1:4" s="58" customFormat="1" ht="12.75">
      <c r="A53" s="18"/>
      <c r="B53" s="20"/>
      <c r="C53" s="20" t="s">
        <v>177</v>
      </c>
      <c r="D53" s="91"/>
    </row>
    <row r="54" spans="1:4" s="49" customFormat="1" ht="12.75">
      <c r="A54" s="45"/>
      <c r="B54" s="47"/>
      <c r="C54" s="47" t="s">
        <v>178</v>
      </c>
      <c r="D54" s="48"/>
    </row>
    <row r="55" spans="1:4" ht="12.75">
      <c r="A55" s="5"/>
      <c r="B55" s="58"/>
      <c r="C55" s="58" t="s">
        <v>179</v>
      </c>
      <c r="D55" s="8"/>
    </row>
    <row r="56" spans="1:4" ht="12.75">
      <c r="A56" s="5"/>
      <c r="B56" s="58" t="s">
        <v>180</v>
      </c>
      <c r="C56" s="58"/>
      <c r="D56" s="8"/>
    </row>
    <row r="57" spans="1:4" ht="12.75">
      <c r="A57" s="92"/>
      <c r="B57" s="93"/>
      <c r="C57" s="93"/>
      <c r="D57" s="94"/>
    </row>
  </sheetData>
  <sheetProtection/>
  <mergeCells count="1">
    <mergeCell ref="A2:D2"/>
  </mergeCells>
  <printOptions/>
  <pageMargins left="0.5" right="0" top="0.5" bottom="0.5" header="0.25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26"/>
  <sheetViews>
    <sheetView zoomScalePageLayoutView="0" workbookViewId="0" topLeftCell="A11">
      <selection activeCell="F108" sqref="F108"/>
    </sheetView>
  </sheetViews>
  <sheetFormatPr defaultColWidth="9.140625" defaultRowHeight="12.75"/>
  <cols>
    <col min="1" max="1" width="3.7109375" style="0" customWidth="1"/>
    <col min="2" max="2" width="3.421875" style="57" customWidth="1"/>
    <col min="3" max="3" width="2.00390625" style="0" customWidth="1"/>
    <col min="4" max="4" width="3.421875" style="0" customWidth="1"/>
    <col min="5" max="5" width="13.7109375" style="0" customWidth="1"/>
    <col min="6" max="10" width="8.7109375" style="0" customWidth="1"/>
    <col min="11" max="11" width="9.8515625" style="0" customWidth="1"/>
    <col min="12" max="12" width="5.140625" style="0" customWidth="1"/>
    <col min="13" max="13" width="2.140625" style="0" customWidth="1"/>
  </cols>
  <sheetData>
    <row r="2" spans="1:12" ht="12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2.75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12" customFormat="1" ht="33" customHeight="1">
      <c r="A4" s="383" t="s">
        <v>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5"/>
    </row>
    <row r="5" spans="1:12" s="12" customFormat="1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.75">
      <c r="A6" s="5"/>
      <c r="B6" s="6"/>
      <c r="C6" s="413" t="s">
        <v>2</v>
      </c>
      <c r="D6" s="413"/>
      <c r="E6" s="13" t="s">
        <v>3</v>
      </c>
      <c r="F6" s="7"/>
      <c r="G6" s="7"/>
      <c r="H6" s="7"/>
      <c r="I6" s="7"/>
      <c r="J6" s="14"/>
      <c r="K6" s="14"/>
      <c r="L6" s="8"/>
    </row>
    <row r="7" spans="1:12" ht="12.75">
      <c r="A7" s="5"/>
      <c r="B7" s="6"/>
      <c r="C7" s="7"/>
      <c r="D7" s="7"/>
      <c r="E7" s="7"/>
      <c r="F7" s="7"/>
      <c r="G7" s="7"/>
      <c r="H7" s="7"/>
      <c r="I7" s="7"/>
      <c r="J7" s="14"/>
      <c r="K7" s="14"/>
      <c r="L7" s="8"/>
    </row>
    <row r="8" spans="1:12" ht="12.75">
      <c r="A8" s="5"/>
      <c r="B8" s="6"/>
      <c r="C8" s="7"/>
      <c r="D8" s="15" t="s">
        <v>4</v>
      </c>
      <c r="E8" s="16" t="s">
        <v>5</v>
      </c>
      <c r="F8" s="16"/>
      <c r="G8" s="17"/>
      <c r="H8" s="7"/>
      <c r="I8" s="7"/>
      <c r="J8" s="7"/>
      <c r="K8" s="7"/>
      <c r="L8" s="8"/>
    </row>
    <row r="9" spans="1:12" ht="12.75">
      <c r="A9" s="5"/>
      <c r="B9" s="6"/>
      <c r="C9" s="7"/>
      <c r="D9" s="15"/>
      <c r="E9" s="16"/>
      <c r="F9" s="16"/>
      <c r="G9" s="17"/>
      <c r="H9" s="7"/>
      <c r="I9" s="7"/>
      <c r="J9" s="7"/>
      <c r="K9" s="7"/>
      <c r="L9" s="8"/>
    </row>
    <row r="10" spans="1:12" ht="12.75">
      <c r="A10" s="18"/>
      <c r="B10" s="19"/>
      <c r="C10" s="20"/>
      <c r="D10" s="21">
        <v>1</v>
      </c>
      <c r="E10" s="22" t="s">
        <v>6</v>
      </c>
      <c r="F10" s="23"/>
      <c r="G10" s="7"/>
      <c r="H10" s="7"/>
      <c r="I10" s="7"/>
      <c r="J10" s="7"/>
      <c r="K10" s="7"/>
      <c r="L10" s="8"/>
    </row>
    <row r="11" spans="1:12" ht="12.75">
      <c r="A11" s="5"/>
      <c r="B11" s="6">
        <v>3</v>
      </c>
      <c r="C11" s="7"/>
      <c r="D11" s="7"/>
      <c r="E11" s="6" t="s">
        <v>7</v>
      </c>
      <c r="F11" s="14"/>
      <c r="G11" s="14"/>
      <c r="H11" s="14"/>
      <c r="I11" s="14"/>
      <c r="J11" s="14"/>
      <c r="K11" s="14"/>
      <c r="L11" s="8"/>
    </row>
    <row r="12" spans="1:12" ht="12.75">
      <c r="A12" s="5"/>
      <c r="B12" s="6"/>
      <c r="C12" s="7"/>
      <c r="D12" s="405" t="s">
        <v>8</v>
      </c>
      <c r="E12" s="405" t="s">
        <v>9</v>
      </c>
      <c r="F12" s="405"/>
      <c r="G12" s="405" t="s">
        <v>10</v>
      </c>
      <c r="H12" s="405" t="s">
        <v>11</v>
      </c>
      <c r="I12" s="405"/>
      <c r="J12" s="24" t="s">
        <v>12</v>
      </c>
      <c r="K12" s="24" t="s">
        <v>13</v>
      </c>
      <c r="L12" s="8"/>
    </row>
    <row r="13" spans="1:12" ht="12.75">
      <c r="A13" s="5"/>
      <c r="B13" s="6"/>
      <c r="C13" s="7"/>
      <c r="D13" s="405"/>
      <c r="E13" s="405"/>
      <c r="F13" s="405"/>
      <c r="G13" s="405"/>
      <c r="H13" s="405"/>
      <c r="I13" s="405"/>
      <c r="J13" s="25" t="s">
        <v>14</v>
      </c>
      <c r="K13" s="25" t="s">
        <v>15</v>
      </c>
      <c r="L13" s="8"/>
    </row>
    <row r="14" spans="1:12" ht="12.75">
      <c r="A14" s="5"/>
      <c r="B14" s="6"/>
      <c r="C14" s="7"/>
      <c r="D14" s="26">
        <v>1</v>
      </c>
      <c r="E14" s="401" t="s">
        <v>496</v>
      </c>
      <c r="F14" s="402"/>
      <c r="G14" s="27" t="s">
        <v>16</v>
      </c>
      <c r="H14" s="412">
        <v>3259140</v>
      </c>
      <c r="I14" s="404"/>
      <c r="J14" s="27">
        <v>61.97</v>
      </c>
      <c r="K14" s="27">
        <v>8597.1</v>
      </c>
      <c r="L14" s="8"/>
    </row>
    <row r="15" spans="1:12" ht="12.75">
      <c r="A15" s="5"/>
      <c r="B15" s="6"/>
      <c r="C15" s="7"/>
      <c r="D15" s="28"/>
      <c r="E15" s="401" t="s">
        <v>496</v>
      </c>
      <c r="F15" s="402"/>
      <c r="G15" s="27" t="s">
        <v>493</v>
      </c>
      <c r="H15" s="412">
        <v>22591</v>
      </c>
      <c r="I15" s="404"/>
      <c r="J15" s="27"/>
      <c r="K15" s="28">
        <v>4910.9</v>
      </c>
      <c r="L15" s="8"/>
    </row>
    <row r="16" spans="1:12" ht="12.75">
      <c r="A16" s="5"/>
      <c r="B16" s="6"/>
      <c r="C16" s="7"/>
      <c r="D16" s="28"/>
      <c r="E16" s="401" t="s">
        <v>500</v>
      </c>
      <c r="F16" s="402"/>
      <c r="G16" s="27" t="s">
        <v>493</v>
      </c>
      <c r="H16" s="401">
        <v>55808835302</v>
      </c>
      <c r="I16" s="402"/>
      <c r="J16" s="324">
        <v>44.41</v>
      </c>
      <c r="K16" s="178">
        <v>6161</v>
      </c>
      <c r="L16" s="8"/>
    </row>
    <row r="17" spans="1:12" ht="15">
      <c r="A17" s="5"/>
      <c r="B17" s="6"/>
      <c r="C17" s="7"/>
      <c r="D17" s="28"/>
      <c r="E17" s="401" t="s">
        <v>500</v>
      </c>
      <c r="F17" s="402"/>
      <c r="G17" s="27" t="s">
        <v>16</v>
      </c>
      <c r="H17" s="401">
        <v>55808835301</v>
      </c>
      <c r="I17" s="402"/>
      <c r="J17" s="128"/>
      <c r="K17" s="178">
        <v>3008.83</v>
      </c>
      <c r="L17" s="8"/>
    </row>
    <row r="18" spans="1:12" ht="12.75">
      <c r="A18" s="5"/>
      <c r="B18" s="6"/>
      <c r="C18" s="7"/>
      <c r="D18" s="28"/>
      <c r="E18" s="401"/>
      <c r="F18" s="402"/>
      <c r="G18" s="27"/>
      <c r="H18" s="403"/>
      <c r="I18" s="404"/>
      <c r="J18" s="28"/>
      <c r="K18" s="28"/>
      <c r="L18" s="8"/>
    </row>
    <row r="19" spans="1:12" ht="12.75">
      <c r="A19" s="5"/>
      <c r="B19" s="6"/>
      <c r="C19" s="7"/>
      <c r="D19" s="28"/>
      <c r="E19" s="401"/>
      <c r="F19" s="402"/>
      <c r="G19" s="27"/>
      <c r="H19" s="403"/>
      <c r="I19" s="404"/>
      <c r="J19" s="29"/>
      <c r="K19" s="28"/>
      <c r="L19" s="8"/>
    </row>
    <row r="20" spans="1:12" s="12" customFormat="1" ht="21" customHeight="1">
      <c r="A20" s="30"/>
      <c r="B20" s="31"/>
      <c r="C20" s="32"/>
      <c r="D20" s="33"/>
      <c r="E20" s="399" t="s">
        <v>17</v>
      </c>
      <c r="F20" s="400"/>
      <c r="G20" s="400"/>
      <c r="H20" s="400"/>
      <c r="I20" s="400"/>
      <c r="J20" s="182"/>
      <c r="K20" s="184">
        <f>SUM(K14:K18)</f>
        <v>22677.83</v>
      </c>
      <c r="L20" s="34"/>
    </row>
    <row r="21" spans="1:12" ht="12.75">
      <c r="A21" s="5"/>
      <c r="B21" s="6">
        <v>4</v>
      </c>
      <c r="C21" s="7"/>
      <c r="D21" s="35"/>
      <c r="E21" s="19" t="s">
        <v>18</v>
      </c>
      <c r="F21" s="35"/>
      <c r="G21" s="35"/>
      <c r="H21" s="35"/>
      <c r="I21" s="35"/>
      <c r="J21" s="35"/>
      <c r="K21" s="35"/>
      <c r="L21" s="8"/>
    </row>
    <row r="22" spans="1:12" ht="12.75">
      <c r="A22" s="5"/>
      <c r="B22" s="6"/>
      <c r="C22" s="7"/>
      <c r="D22" s="405" t="s">
        <v>8</v>
      </c>
      <c r="E22" s="406" t="s">
        <v>19</v>
      </c>
      <c r="F22" s="407"/>
      <c r="G22" s="407"/>
      <c r="H22" s="407"/>
      <c r="I22" s="408"/>
      <c r="J22" s="24" t="s">
        <v>12</v>
      </c>
      <c r="K22" s="24" t="s">
        <v>13</v>
      </c>
      <c r="L22" s="8"/>
    </row>
    <row r="23" spans="1:12" ht="12.75">
      <c r="A23" s="5"/>
      <c r="B23" s="6"/>
      <c r="C23" s="7"/>
      <c r="D23" s="405"/>
      <c r="E23" s="409"/>
      <c r="F23" s="410"/>
      <c r="G23" s="410"/>
      <c r="H23" s="410"/>
      <c r="I23" s="411"/>
      <c r="J23" s="25" t="s">
        <v>14</v>
      </c>
      <c r="K23" s="25" t="s">
        <v>15</v>
      </c>
      <c r="L23" s="8"/>
    </row>
    <row r="24" spans="1:12" ht="12.75">
      <c r="A24" s="5"/>
      <c r="B24" s="6"/>
      <c r="C24" s="7"/>
      <c r="D24" s="26"/>
      <c r="E24" s="396" t="s">
        <v>20</v>
      </c>
      <c r="F24" s="397"/>
      <c r="G24" s="397"/>
      <c r="H24" s="397"/>
      <c r="I24" s="398"/>
      <c r="J24" s="27"/>
      <c r="K24" s="170">
        <f>Aktivi!F11</f>
        <v>577157</v>
      </c>
      <c r="L24" s="8"/>
    </row>
    <row r="25" spans="1:12" ht="12.75">
      <c r="A25" s="5"/>
      <c r="B25" s="6"/>
      <c r="C25" s="7"/>
      <c r="D25" s="28"/>
      <c r="E25" s="396" t="s">
        <v>21</v>
      </c>
      <c r="F25" s="397"/>
      <c r="G25" s="397"/>
      <c r="H25" s="397"/>
      <c r="I25" s="398"/>
      <c r="J25" s="28"/>
      <c r="K25" s="28"/>
      <c r="L25" s="8"/>
    </row>
    <row r="26" spans="1:12" ht="12.75">
      <c r="A26" s="5"/>
      <c r="B26" s="6"/>
      <c r="C26" s="7"/>
      <c r="D26" s="28"/>
      <c r="E26" s="396" t="s">
        <v>22</v>
      </c>
      <c r="F26" s="397"/>
      <c r="G26" s="397"/>
      <c r="H26" s="397"/>
      <c r="I26" s="398"/>
      <c r="J26" s="28"/>
      <c r="K26" s="28"/>
      <c r="L26" s="8"/>
    </row>
    <row r="27" spans="1:12" ht="12.75">
      <c r="A27" s="5"/>
      <c r="B27" s="6"/>
      <c r="C27" s="7"/>
      <c r="D27" s="28"/>
      <c r="E27" s="396"/>
      <c r="F27" s="397"/>
      <c r="G27" s="397"/>
      <c r="H27" s="397"/>
      <c r="I27" s="398"/>
      <c r="J27" s="28"/>
      <c r="K27" s="165"/>
      <c r="L27" s="8"/>
    </row>
    <row r="28" spans="1:12" ht="18" customHeight="1">
      <c r="A28" s="5"/>
      <c r="B28" s="6"/>
      <c r="C28" s="7"/>
      <c r="D28" s="33"/>
      <c r="E28" s="399" t="s">
        <v>17</v>
      </c>
      <c r="F28" s="400"/>
      <c r="G28" s="400"/>
      <c r="H28" s="400"/>
      <c r="I28" s="400"/>
      <c r="J28" s="182"/>
      <c r="K28" s="183">
        <f>SUM(K24:K27)</f>
        <v>577157</v>
      </c>
      <c r="L28" s="8"/>
    </row>
    <row r="29" spans="1:12" ht="12.7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5"/>
      <c r="B31" s="6">
        <v>5</v>
      </c>
      <c r="C31" s="7"/>
      <c r="D31" s="36">
        <v>2</v>
      </c>
      <c r="E31" s="37" t="s">
        <v>23</v>
      </c>
      <c r="F31" s="38"/>
      <c r="G31" s="7"/>
      <c r="H31" s="7"/>
      <c r="I31" s="7"/>
      <c r="J31" s="7"/>
      <c r="K31" s="7"/>
      <c r="L31" s="8"/>
    </row>
    <row r="32" spans="1:12" ht="12.75">
      <c r="A32" s="5"/>
      <c r="B32" s="6"/>
      <c r="C32" s="7"/>
      <c r="D32" s="7"/>
      <c r="E32" s="7"/>
      <c r="F32" s="7" t="s">
        <v>24</v>
      </c>
      <c r="G32" s="7"/>
      <c r="H32" s="7"/>
      <c r="I32" s="7"/>
      <c r="J32" s="7"/>
      <c r="K32" s="7"/>
      <c r="L32" s="8"/>
    </row>
    <row r="33" spans="1:12" ht="12.7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5"/>
      <c r="B34" s="6">
        <v>6</v>
      </c>
      <c r="C34" s="7"/>
      <c r="D34" s="36">
        <v>3</v>
      </c>
      <c r="E34" s="37" t="s">
        <v>25</v>
      </c>
      <c r="F34" s="38"/>
      <c r="G34" s="7"/>
      <c r="H34" s="7"/>
      <c r="I34" s="7"/>
      <c r="J34" s="7"/>
      <c r="K34" s="7"/>
      <c r="L34" s="8"/>
    </row>
    <row r="35" spans="1:12" ht="12.75">
      <c r="A35" s="5"/>
      <c r="B35" s="6"/>
      <c r="C35" s="7"/>
      <c r="D35" s="39"/>
      <c r="E35" s="40"/>
      <c r="F35" s="38"/>
      <c r="G35" s="7"/>
      <c r="H35" s="7"/>
      <c r="I35" s="7"/>
      <c r="J35" s="7"/>
      <c r="K35" s="7"/>
      <c r="L35" s="8"/>
    </row>
    <row r="36" spans="1:12" ht="12.75">
      <c r="A36" s="5"/>
      <c r="B36" s="6">
        <v>7</v>
      </c>
      <c r="C36" s="7"/>
      <c r="D36" s="41" t="s">
        <v>26</v>
      </c>
      <c r="E36" s="42" t="s">
        <v>27</v>
      </c>
      <c r="F36" s="7"/>
      <c r="G36" s="7"/>
      <c r="H36" s="7"/>
      <c r="I36" s="7"/>
      <c r="J36" s="7"/>
      <c r="K36" s="110">
        <f>Aktivi!F14</f>
        <v>0</v>
      </c>
      <c r="L36" s="8"/>
    </row>
    <row r="37" spans="1:12" ht="12.75">
      <c r="A37" s="5"/>
      <c r="B37" s="6"/>
      <c r="C37" s="7"/>
      <c r="D37" s="7"/>
      <c r="E37" s="391" t="s">
        <v>28</v>
      </c>
      <c r="F37" s="391"/>
      <c r="G37" s="7"/>
      <c r="H37" s="6" t="s">
        <v>8</v>
      </c>
      <c r="I37" s="7"/>
      <c r="J37" s="6" t="s">
        <v>29</v>
      </c>
      <c r="L37" s="8"/>
    </row>
    <row r="38" spans="1:12" ht="12.75">
      <c r="A38" s="5"/>
      <c r="B38" s="6"/>
      <c r="C38" s="7"/>
      <c r="D38" s="7"/>
      <c r="E38" s="391" t="s">
        <v>30</v>
      </c>
      <c r="F38" s="391"/>
      <c r="G38" s="7"/>
      <c r="H38" s="6" t="s">
        <v>8</v>
      </c>
      <c r="I38" s="43"/>
      <c r="J38" s="6" t="s">
        <v>29</v>
      </c>
      <c r="K38" s="43"/>
      <c r="L38" s="8"/>
    </row>
    <row r="39" spans="1:12" ht="12.75">
      <c r="A39" s="5"/>
      <c r="B39" s="6"/>
      <c r="C39" s="7"/>
      <c r="D39" s="7"/>
      <c r="E39" s="7" t="s">
        <v>31</v>
      </c>
      <c r="F39" s="7"/>
      <c r="G39" s="7"/>
      <c r="H39" s="6" t="s">
        <v>8</v>
      </c>
      <c r="I39" s="43"/>
      <c r="J39" s="6" t="s">
        <v>29</v>
      </c>
      <c r="K39" s="43"/>
      <c r="L39" s="8"/>
    </row>
    <row r="40" spans="1:12" ht="12.75">
      <c r="A40" s="5"/>
      <c r="B40" s="6"/>
      <c r="C40" s="7"/>
      <c r="D40" s="7"/>
      <c r="E40" s="7" t="s">
        <v>32</v>
      </c>
      <c r="F40" s="7"/>
      <c r="G40" s="7"/>
      <c r="H40" s="6" t="s">
        <v>8</v>
      </c>
      <c r="I40" s="43"/>
      <c r="J40" s="6" t="s">
        <v>29</v>
      </c>
      <c r="K40" s="43"/>
      <c r="L40" s="8"/>
    </row>
    <row r="41" spans="1:12" ht="12.75">
      <c r="A41" s="5"/>
      <c r="B41" s="6"/>
      <c r="C41" s="7"/>
      <c r="D41" s="7"/>
      <c r="E41" s="7" t="s">
        <v>33</v>
      </c>
      <c r="F41" s="7"/>
      <c r="G41" s="7"/>
      <c r="H41" s="6" t="s">
        <v>8</v>
      </c>
      <c r="I41" s="43"/>
      <c r="J41" s="6" t="s">
        <v>29</v>
      </c>
      <c r="K41" s="43"/>
      <c r="L41" s="8"/>
    </row>
    <row r="42" spans="1:12" ht="12.75">
      <c r="A42" s="5"/>
      <c r="B42" s="6"/>
      <c r="C42" s="7"/>
      <c r="D42" s="7"/>
      <c r="E42" s="7" t="s">
        <v>34</v>
      </c>
      <c r="F42" s="7"/>
      <c r="G42" s="7"/>
      <c r="H42" s="6" t="s">
        <v>8</v>
      </c>
      <c r="I42" s="43"/>
      <c r="J42" s="6" t="s">
        <v>29</v>
      </c>
      <c r="K42" s="43"/>
      <c r="L42" s="8"/>
    </row>
    <row r="43" spans="1:12" ht="12.75">
      <c r="A43" s="5"/>
      <c r="B43" s="6"/>
      <c r="C43" s="7"/>
      <c r="D43" s="7"/>
      <c r="E43" s="392" t="s">
        <v>35</v>
      </c>
      <c r="F43" s="392"/>
      <c r="G43" s="7"/>
      <c r="H43" s="6" t="s">
        <v>8</v>
      </c>
      <c r="I43" s="43"/>
      <c r="J43" s="6" t="s">
        <v>29</v>
      </c>
      <c r="K43" s="43"/>
      <c r="L43" s="8"/>
    </row>
    <row r="44" spans="1:12" ht="12.75">
      <c r="A44" s="5"/>
      <c r="B44" s="6"/>
      <c r="C44" s="7"/>
      <c r="D44" s="7"/>
      <c r="E44" s="44" t="s">
        <v>36</v>
      </c>
      <c r="F44" s="7"/>
      <c r="G44" s="7"/>
      <c r="H44" s="6" t="s">
        <v>8</v>
      </c>
      <c r="I44" s="43"/>
      <c r="J44" s="6" t="s">
        <v>29</v>
      </c>
      <c r="K44" s="43"/>
      <c r="L44" s="8"/>
    </row>
    <row r="45" spans="1:12" ht="12.75">
      <c r="A45" s="5"/>
      <c r="B45" s="6"/>
      <c r="C45" s="7"/>
      <c r="D45" s="7"/>
      <c r="E45" s="44" t="s">
        <v>37</v>
      </c>
      <c r="F45" s="7"/>
      <c r="G45" s="7"/>
      <c r="H45" s="6" t="s">
        <v>8</v>
      </c>
      <c r="I45" s="43"/>
      <c r="J45" s="6" t="s">
        <v>29</v>
      </c>
      <c r="K45" s="43"/>
      <c r="L45" s="8"/>
    </row>
    <row r="46" spans="1:12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5"/>
      <c r="B47" s="6">
        <v>8</v>
      </c>
      <c r="C47" s="7"/>
      <c r="D47" s="41" t="s">
        <v>26</v>
      </c>
      <c r="E47" s="42" t="s">
        <v>38</v>
      </c>
      <c r="F47" s="7"/>
      <c r="G47" s="7"/>
      <c r="H47" s="7"/>
      <c r="I47" s="7"/>
      <c r="J47" s="7"/>
      <c r="K47" s="7"/>
      <c r="L47" s="8"/>
    </row>
    <row r="48" spans="1:15" ht="12.75">
      <c r="A48" s="5"/>
      <c r="B48" s="6"/>
      <c r="C48" s="7"/>
      <c r="D48" s="7"/>
      <c r="E48" s="7"/>
      <c r="F48" s="7"/>
      <c r="G48" s="7"/>
      <c r="H48" s="7"/>
      <c r="I48" s="7"/>
      <c r="J48" s="7"/>
      <c r="L48" s="8"/>
      <c r="N48" s="7">
        <v>12191</v>
      </c>
      <c r="O48">
        <v>2012</v>
      </c>
    </row>
    <row r="49" spans="1:15" ht="12.75">
      <c r="A49" s="5"/>
      <c r="B49" s="6">
        <v>9</v>
      </c>
      <c r="C49" s="7"/>
      <c r="D49" s="41" t="s">
        <v>26</v>
      </c>
      <c r="E49" s="42" t="s">
        <v>39</v>
      </c>
      <c r="F49" s="7"/>
      <c r="G49" s="393"/>
      <c r="H49" s="393"/>
      <c r="I49" s="7"/>
      <c r="J49" s="110">
        <f>K53+K55</f>
        <v>-307008.80000000005</v>
      </c>
      <c r="K49" s="74"/>
      <c r="L49" s="8"/>
      <c r="N49">
        <v>50526</v>
      </c>
      <c r="O49" s="49" t="s">
        <v>553</v>
      </c>
    </row>
    <row r="50" spans="1:14" ht="12.75">
      <c r="A50" s="5"/>
      <c r="B50" s="6"/>
      <c r="C50" s="7"/>
      <c r="D50" s="41"/>
      <c r="E50" s="42"/>
      <c r="F50" s="7"/>
      <c r="G50" s="6"/>
      <c r="H50" s="6"/>
      <c r="I50" s="7"/>
      <c r="J50" s="7"/>
      <c r="K50" s="110"/>
      <c r="L50" s="8"/>
      <c r="N50">
        <f>SUM(N48:N49)</f>
        <v>62717</v>
      </c>
    </row>
    <row r="51" spans="1:12" ht="12.75">
      <c r="A51" s="5"/>
      <c r="B51" s="6"/>
      <c r="C51" s="7"/>
      <c r="D51" s="7"/>
      <c r="E51" s="7"/>
      <c r="F51" s="7" t="s">
        <v>40</v>
      </c>
      <c r="G51" s="7"/>
      <c r="H51" s="7"/>
      <c r="I51" s="7"/>
      <c r="J51" s="6" t="s">
        <v>29</v>
      </c>
      <c r="K51" s="7">
        <v>300000</v>
      </c>
      <c r="L51" s="8"/>
    </row>
    <row r="52" spans="1:12" ht="12.75">
      <c r="A52" s="5"/>
      <c r="B52" s="6"/>
      <c r="C52" s="7"/>
      <c r="D52" s="7"/>
      <c r="E52" s="7"/>
      <c r="F52" s="7" t="s">
        <v>41</v>
      </c>
      <c r="G52" s="7"/>
      <c r="H52" s="7"/>
      <c r="I52" s="7"/>
      <c r="J52" s="6" t="s">
        <v>29</v>
      </c>
      <c r="K52" s="117">
        <f>Rez!E29</f>
        <v>544291.8</v>
      </c>
      <c r="L52" s="8"/>
    </row>
    <row r="53" spans="1:12" s="49" customFormat="1" ht="12.75">
      <c r="A53" s="45"/>
      <c r="B53" s="46"/>
      <c r="C53" s="47"/>
      <c r="D53" s="47"/>
      <c r="E53" s="47"/>
      <c r="F53" s="47" t="s">
        <v>42</v>
      </c>
      <c r="G53" s="47"/>
      <c r="H53" s="47"/>
      <c r="I53" s="47"/>
      <c r="J53" s="6" t="s">
        <v>29</v>
      </c>
      <c r="K53" s="117">
        <f>K51-K52-N50</f>
        <v>-307008.80000000005</v>
      </c>
      <c r="L53" s="48"/>
    </row>
    <row r="54" spans="1:12" s="49" customFormat="1" ht="12.75">
      <c r="A54" s="45"/>
      <c r="B54" s="46"/>
      <c r="C54" s="47"/>
      <c r="D54" s="47"/>
      <c r="E54" s="47"/>
      <c r="F54" s="47" t="s">
        <v>43</v>
      </c>
      <c r="G54" s="47"/>
      <c r="H54" s="47"/>
      <c r="I54" s="47"/>
      <c r="J54" s="6" t="s">
        <v>29</v>
      </c>
      <c r="K54" s="43"/>
      <c r="L54" s="48"/>
    </row>
    <row r="55" spans="1:12" s="49" customFormat="1" ht="15">
      <c r="A55" s="45"/>
      <c r="B55" s="46"/>
      <c r="C55" s="47"/>
      <c r="F55" s="47" t="s">
        <v>44</v>
      </c>
      <c r="G55" s="50"/>
      <c r="H55" s="50"/>
      <c r="I55" s="50"/>
      <c r="J55" s="6" t="s">
        <v>29</v>
      </c>
      <c r="K55" s="117">
        <f>Aktivi!G16</f>
        <v>0</v>
      </c>
      <c r="L55" s="48"/>
    </row>
    <row r="56" spans="1:12" s="49" customFormat="1" ht="15">
      <c r="A56" s="45"/>
      <c r="B56" s="46"/>
      <c r="C56" s="47"/>
      <c r="F56" s="47"/>
      <c r="G56" s="50"/>
      <c r="H56" s="50"/>
      <c r="I56" s="50"/>
      <c r="J56" s="6"/>
      <c r="K56" s="110"/>
      <c r="L56" s="48"/>
    </row>
    <row r="57" spans="1:12" s="49" customFormat="1" ht="15">
      <c r="A57" s="45"/>
      <c r="B57" s="46">
        <v>10</v>
      </c>
      <c r="C57" s="47"/>
      <c r="D57" s="41" t="s">
        <v>26</v>
      </c>
      <c r="E57" s="42" t="s">
        <v>45</v>
      </c>
      <c r="F57" s="50"/>
      <c r="G57" s="50"/>
      <c r="H57" s="50"/>
      <c r="I57" s="50"/>
      <c r="J57" s="50"/>
      <c r="K57" s="166">
        <f>Aktivi!F17</f>
        <v>378281</v>
      </c>
      <c r="L57" s="48"/>
    </row>
    <row r="58" spans="1:12" s="49" customFormat="1" ht="15">
      <c r="A58" s="45"/>
      <c r="B58" s="46"/>
      <c r="C58" s="47"/>
      <c r="D58" s="41"/>
      <c r="E58" s="42"/>
      <c r="F58" s="50"/>
      <c r="G58" s="50"/>
      <c r="H58" s="50"/>
      <c r="I58" s="50"/>
      <c r="J58" s="50"/>
      <c r="L58" s="48"/>
    </row>
    <row r="59" spans="1:12" s="49" customFormat="1" ht="12.75">
      <c r="A59" s="45"/>
      <c r="B59" s="46"/>
      <c r="C59" s="47"/>
      <c r="D59" s="47"/>
      <c r="E59" s="47"/>
      <c r="F59" s="47" t="s">
        <v>46</v>
      </c>
      <c r="G59" s="47"/>
      <c r="H59" s="47"/>
      <c r="I59" s="47"/>
      <c r="J59" s="6" t="s">
        <v>29</v>
      </c>
      <c r="K59" s="168">
        <f>Aktivi!G17</f>
        <v>1511095</v>
      </c>
      <c r="L59" s="48"/>
    </row>
    <row r="60" spans="1:12" s="49" customFormat="1" ht="12.75">
      <c r="A60" s="45"/>
      <c r="B60" s="46"/>
      <c r="C60" s="47"/>
      <c r="D60" s="47"/>
      <c r="E60" s="47"/>
      <c r="F60" s="47" t="s">
        <v>47</v>
      </c>
      <c r="G60" s="47"/>
      <c r="H60" s="47"/>
      <c r="I60" s="47"/>
      <c r="J60" s="6" t="s">
        <v>29</v>
      </c>
      <c r="K60" s="93">
        <v>4184560</v>
      </c>
      <c r="L60" s="48"/>
    </row>
    <row r="61" spans="1:12" s="49" customFormat="1" ht="12.75">
      <c r="A61" s="45"/>
      <c r="B61" s="46"/>
      <c r="C61" s="47"/>
      <c r="D61" s="47"/>
      <c r="E61" s="47"/>
      <c r="F61" s="51" t="s">
        <v>48</v>
      </c>
      <c r="G61" s="47"/>
      <c r="H61" s="47"/>
      <c r="I61" s="47"/>
      <c r="J61" s="6" t="s">
        <v>29</v>
      </c>
      <c r="K61" s="43">
        <v>7514445</v>
      </c>
      <c r="L61" s="48"/>
    </row>
    <row r="62" spans="1:12" s="49" customFormat="1" ht="12.75">
      <c r="A62" s="45"/>
      <c r="B62" s="46"/>
      <c r="C62" s="47"/>
      <c r="D62" s="47"/>
      <c r="E62" s="47"/>
      <c r="F62" s="47" t="s">
        <v>49</v>
      </c>
      <c r="G62" s="47"/>
      <c r="H62" s="47"/>
      <c r="I62" s="47"/>
      <c r="J62" s="6" t="s">
        <v>29</v>
      </c>
      <c r="K62" s="169">
        <f>K59+K60-K61</f>
        <v>-1818790</v>
      </c>
      <c r="L62" s="48"/>
    </row>
    <row r="63" spans="1:12" s="49" customFormat="1" ht="12.75">
      <c r="A63" s="45"/>
      <c r="B63" s="46"/>
      <c r="C63" s="47"/>
      <c r="D63" s="47"/>
      <c r="E63" s="52"/>
      <c r="F63" s="52"/>
      <c r="G63" s="52"/>
      <c r="H63" s="52"/>
      <c r="I63" s="52"/>
      <c r="J63" s="46"/>
      <c r="K63" s="167"/>
      <c r="L63" s="48"/>
    </row>
    <row r="64" spans="1:12" ht="12.75">
      <c r="A64" s="45"/>
      <c r="B64" s="46"/>
      <c r="C64" s="47"/>
      <c r="D64" s="47"/>
      <c r="E64" s="52"/>
      <c r="F64" s="52"/>
      <c r="G64" s="52"/>
      <c r="H64" s="52"/>
      <c r="I64" s="52"/>
      <c r="J64" s="46"/>
      <c r="K64" s="52"/>
      <c r="L64" s="48"/>
    </row>
    <row r="65" spans="1:12" ht="12.75">
      <c r="A65" s="45"/>
      <c r="B65" s="39">
        <v>11</v>
      </c>
      <c r="C65" s="53"/>
      <c r="D65" s="41" t="s">
        <v>26</v>
      </c>
      <c r="E65" s="42" t="s">
        <v>50</v>
      </c>
      <c r="F65" s="16"/>
      <c r="G65" s="17"/>
      <c r="H65" s="7"/>
      <c r="J65" s="6"/>
      <c r="K65" s="7"/>
      <c r="L65" s="48"/>
    </row>
    <row r="66" spans="1:12" ht="12.75">
      <c r="A66" s="45"/>
      <c r="B66" s="19"/>
      <c r="C66" s="20"/>
      <c r="E66" s="42"/>
      <c r="F66" s="23"/>
      <c r="G66" s="7"/>
      <c r="H66" s="7"/>
      <c r="J66" s="6"/>
      <c r="K66" s="7"/>
      <c r="L66" s="48"/>
    </row>
    <row r="67" spans="1:12" ht="12.75">
      <c r="A67" s="45"/>
      <c r="B67" s="6">
        <v>12</v>
      </c>
      <c r="C67" s="7"/>
      <c r="D67" s="41" t="s">
        <v>26</v>
      </c>
      <c r="E67" s="42"/>
      <c r="F67" s="14"/>
      <c r="G67" s="14"/>
      <c r="H67" s="14"/>
      <c r="J67" s="6" t="s">
        <v>51</v>
      </c>
      <c r="K67" s="14"/>
      <c r="L67" s="48"/>
    </row>
    <row r="68" spans="1:12" ht="12.75">
      <c r="A68" s="45"/>
      <c r="B68" s="6"/>
      <c r="C68" s="7"/>
      <c r="E68" s="32"/>
      <c r="F68" s="32"/>
      <c r="G68" s="32"/>
      <c r="H68" s="32"/>
      <c r="J68" s="6"/>
      <c r="K68" s="6"/>
      <c r="L68" s="48"/>
    </row>
    <row r="69" spans="1:12" ht="12.75">
      <c r="A69" s="45"/>
      <c r="B69" s="6">
        <v>13</v>
      </c>
      <c r="C69" s="7"/>
      <c r="D69" s="41" t="s">
        <v>26</v>
      </c>
      <c r="E69" s="32"/>
      <c r="F69" s="32"/>
      <c r="G69" s="32"/>
      <c r="H69" s="32"/>
      <c r="J69" s="6" t="s">
        <v>51</v>
      </c>
      <c r="K69" s="6"/>
      <c r="L69" s="48"/>
    </row>
    <row r="70" spans="1:12" ht="12.75">
      <c r="A70" s="45"/>
      <c r="B70" s="6"/>
      <c r="C70" s="7"/>
      <c r="E70" s="54"/>
      <c r="F70" s="54"/>
      <c r="G70" s="14"/>
      <c r="H70" s="14"/>
      <c r="J70" s="6"/>
      <c r="K70" s="14"/>
      <c r="L70" s="48"/>
    </row>
    <row r="71" spans="1:12" ht="12.75">
      <c r="A71" s="45"/>
      <c r="B71" s="6">
        <v>14</v>
      </c>
      <c r="C71" s="7"/>
      <c r="D71" s="15">
        <v>4</v>
      </c>
      <c r="E71" s="55" t="s">
        <v>52</v>
      </c>
      <c r="F71" s="54"/>
      <c r="G71" s="14"/>
      <c r="H71" s="14"/>
      <c r="J71" s="6" t="s">
        <v>29</v>
      </c>
      <c r="K71" s="110">
        <f>+Aktivi!F21</f>
        <v>61573</v>
      </c>
      <c r="L71" s="48"/>
    </row>
    <row r="72" spans="1:12" ht="12.75">
      <c r="A72" s="45"/>
      <c r="B72" s="6"/>
      <c r="C72" s="7"/>
      <c r="D72" s="15"/>
      <c r="E72" s="55"/>
      <c r="F72" s="54"/>
      <c r="G72" s="14"/>
      <c r="H72" s="14"/>
      <c r="J72" s="6"/>
      <c r="K72" s="7"/>
      <c r="L72" s="48"/>
    </row>
    <row r="73" spans="1:12" ht="12.75">
      <c r="A73" s="45"/>
      <c r="B73" s="6"/>
      <c r="C73" s="7"/>
      <c r="D73" s="7"/>
      <c r="E73" s="54"/>
      <c r="F73" s="54"/>
      <c r="G73" s="14"/>
      <c r="H73" s="14"/>
      <c r="J73" s="6"/>
      <c r="K73" s="7"/>
      <c r="L73" s="48"/>
    </row>
    <row r="74" spans="1:12" ht="12.75">
      <c r="A74" s="45"/>
      <c r="B74" s="6">
        <v>15</v>
      </c>
      <c r="C74" s="7"/>
      <c r="D74" s="20" t="s">
        <v>26</v>
      </c>
      <c r="E74" s="56" t="s">
        <v>53</v>
      </c>
      <c r="F74" s="54"/>
      <c r="G74" s="14"/>
      <c r="H74" s="14"/>
      <c r="J74" s="6" t="s">
        <v>29</v>
      </c>
      <c r="K74" s="110">
        <f>+Aktivi!F22</f>
        <v>0</v>
      </c>
      <c r="L74" s="48"/>
    </row>
    <row r="75" spans="1:12" ht="12.75">
      <c r="A75" s="45"/>
      <c r="C75" s="7"/>
      <c r="D75" s="58"/>
      <c r="E75" s="59"/>
      <c r="F75" s="54"/>
      <c r="G75" s="14"/>
      <c r="H75" s="14"/>
      <c r="J75" s="6"/>
      <c r="K75" s="60"/>
      <c r="L75" s="48"/>
    </row>
    <row r="76" spans="1:12" ht="12.75">
      <c r="A76" s="45"/>
      <c r="B76" s="6">
        <v>16</v>
      </c>
      <c r="C76" s="32"/>
      <c r="D76" s="20" t="s">
        <v>26</v>
      </c>
      <c r="E76" s="56" t="s">
        <v>54</v>
      </c>
      <c r="F76" s="61"/>
      <c r="G76" s="61"/>
      <c r="H76" s="61"/>
      <c r="J76" s="6" t="s">
        <v>29</v>
      </c>
      <c r="K76" s="111">
        <f>+Aktivi!F23</f>
        <v>61573</v>
      </c>
      <c r="L76" s="48"/>
    </row>
    <row r="77" spans="1:12" ht="12.75">
      <c r="A77" s="45"/>
      <c r="C77" s="7"/>
      <c r="D77" s="58"/>
      <c r="E77" s="59"/>
      <c r="F77" s="35"/>
      <c r="G77" s="35"/>
      <c r="H77" s="35"/>
      <c r="J77" s="6"/>
      <c r="K77" s="35"/>
      <c r="L77" s="48"/>
    </row>
    <row r="78" spans="1:12" ht="12.75">
      <c r="A78" s="45"/>
      <c r="B78" s="31">
        <v>17</v>
      </c>
      <c r="C78" s="7"/>
      <c r="D78" s="23" t="s">
        <v>26</v>
      </c>
      <c r="E78" s="62" t="s">
        <v>55</v>
      </c>
      <c r="F78" s="35"/>
      <c r="G78" s="35"/>
      <c r="H78" s="35"/>
      <c r="J78" s="6" t="s">
        <v>51</v>
      </c>
      <c r="K78" s="35"/>
      <c r="L78" s="48"/>
    </row>
    <row r="79" spans="1:12" ht="12.75">
      <c r="A79" s="45"/>
      <c r="B79" s="6"/>
      <c r="C79" s="7"/>
      <c r="D79" s="58"/>
      <c r="E79" s="59"/>
      <c r="F79" s="32"/>
      <c r="G79" s="32"/>
      <c r="H79" s="32"/>
      <c r="J79" s="6"/>
      <c r="K79" s="6"/>
      <c r="L79" s="48"/>
    </row>
    <row r="80" spans="1:12" ht="12.75">
      <c r="A80" s="45"/>
      <c r="B80" s="6">
        <v>18</v>
      </c>
      <c r="C80" s="7"/>
      <c r="D80" s="20" t="s">
        <v>26</v>
      </c>
      <c r="E80" s="63" t="s">
        <v>56</v>
      </c>
      <c r="F80" s="32"/>
      <c r="G80" s="32"/>
      <c r="H80" s="32"/>
      <c r="J80" s="6" t="s">
        <v>51</v>
      </c>
      <c r="K80" s="6"/>
      <c r="L80" s="48"/>
    </row>
    <row r="81" spans="1:12" ht="12.75">
      <c r="A81" s="45"/>
      <c r="B81" s="6"/>
      <c r="C81" s="7"/>
      <c r="D81" s="58"/>
      <c r="E81" s="59"/>
      <c r="F81" s="54"/>
      <c r="G81" s="54"/>
      <c r="H81" s="54"/>
      <c r="J81" s="6"/>
      <c r="K81" s="14"/>
      <c r="L81" s="48"/>
    </row>
    <row r="82" spans="1:12" ht="12.75">
      <c r="A82" s="45"/>
      <c r="B82" s="6">
        <v>19</v>
      </c>
      <c r="C82" s="7"/>
      <c r="D82" s="20" t="s">
        <v>26</v>
      </c>
      <c r="E82" s="64" t="s">
        <v>57</v>
      </c>
      <c r="F82" s="54"/>
      <c r="G82" s="54"/>
      <c r="H82" s="54"/>
      <c r="J82" s="46" t="s">
        <v>29</v>
      </c>
      <c r="K82" s="110">
        <f>Aktivi!F26</f>
        <v>0</v>
      </c>
      <c r="L82" s="48"/>
    </row>
    <row r="83" spans="1:12" ht="12.75">
      <c r="A83" s="45"/>
      <c r="B83" s="6"/>
      <c r="C83" s="7"/>
      <c r="D83" s="58"/>
      <c r="E83" s="59"/>
      <c r="F83" s="54"/>
      <c r="G83" s="54"/>
      <c r="H83" s="54"/>
      <c r="J83" s="6"/>
      <c r="K83" s="7"/>
      <c r="L83" s="48"/>
    </row>
    <row r="84" spans="1:12" ht="12.75">
      <c r="A84" s="45"/>
      <c r="B84" s="6">
        <v>20</v>
      </c>
      <c r="C84" s="7"/>
      <c r="D84" s="23" t="s">
        <v>26</v>
      </c>
      <c r="E84" s="42" t="s">
        <v>58</v>
      </c>
      <c r="F84" s="54"/>
      <c r="G84" s="54"/>
      <c r="H84" s="54"/>
      <c r="J84" s="6" t="s">
        <v>51</v>
      </c>
      <c r="K84" s="7"/>
      <c r="L84" s="48"/>
    </row>
    <row r="85" spans="1:12" ht="12.75">
      <c r="A85" s="45"/>
      <c r="B85" s="6"/>
      <c r="C85" s="7"/>
      <c r="D85" s="58"/>
      <c r="E85" s="59"/>
      <c r="F85" s="61"/>
      <c r="G85" s="61"/>
      <c r="H85" s="61"/>
      <c r="J85" s="6"/>
      <c r="K85" s="61"/>
      <c r="L85" s="48"/>
    </row>
    <row r="86" spans="1:12" ht="12.75">
      <c r="A86" s="45"/>
      <c r="B86" s="6">
        <v>21</v>
      </c>
      <c r="C86" s="7"/>
      <c r="D86" s="23" t="s">
        <v>26</v>
      </c>
      <c r="E86" s="42"/>
      <c r="F86" s="7"/>
      <c r="G86" s="7"/>
      <c r="H86" s="7"/>
      <c r="J86" s="6" t="s">
        <v>51</v>
      </c>
      <c r="K86" s="7"/>
      <c r="L86" s="48"/>
    </row>
    <row r="87" spans="1:12" ht="12.75">
      <c r="A87" s="45"/>
      <c r="B87" s="6"/>
      <c r="C87" s="7"/>
      <c r="D87" s="39"/>
      <c r="E87" s="40"/>
      <c r="F87" s="38"/>
      <c r="G87" s="7"/>
      <c r="H87" s="7"/>
      <c r="J87" s="6"/>
      <c r="K87" s="7"/>
      <c r="L87" s="48"/>
    </row>
    <row r="88" spans="1:12" ht="12.75">
      <c r="A88" s="45"/>
      <c r="B88" s="6">
        <v>22</v>
      </c>
      <c r="C88" s="7"/>
      <c r="D88" s="15">
        <v>5</v>
      </c>
      <c r="E88" s="55" t="s">
        <v>59</v>
      </c>
      <c r="F88" s="23"/>
      <c r="G88" s="7"/>
      <c r="H88" s="7"/>
      <c r="J88" s="6" t="s">
        <v>51</v>
      </c>
      <c r="K88" s="7"/>
      <c r="L88" s="48"/>
    </row>
    <row r="89" spans="1:12" ht="12.75">
      <c r="A89" s="45"/>
      <c r="B89" s="6"/>
      <c r="C89" s="7"/>
      <c r="D89" s="7"/>
      <c r="E89" s="7"/>
      <c r="F89" s="7"/>
      <c r="G89" s="7"/>
      <c r="H89" s="7"/>
      <c r="J89" s="6"/>
      <c r="K89" s="7"/>
      <c r="L89" s="48"/>
    </row>
    <row r="90" spans="1:12" ht="12.75">
      <c r="A90" s="45"/>
      <c r="B90" s="6">
        <v>23</v>
      </c>
      <c r="C90" s="7"/>
      <c r="D90" s="15">
        <v>6</v>
      </c>
      <c r="E90" s="55" t="s">
        <v>60</v>
      </c>
      <c r="F90" s="23"/>
      <c r="G90" s="7"/>
      <c r="H90" s="7"/>
      <c r="J90" s="6" t="s">
        <v>51</v>
      </c>
      <c r="K90" s="7"/>
      <c r="L90" s="48"/>
    </row>
    <row r="91" spans="1:12" ht="12.75">
      <c r="A91" s="45"/>
      <c r="B91" s="6"/>
      <c r="C91" s="7"/>
      <c r="G91" s="7"/>
      <c r="H91" s="7"/>
      <c r="J91" s="6"/>
      <c r="K91" s="7"/>
      <c r="L91" s="48"/>
    </row>
    <row r="92" spans="1:12" ht="12.75">
      <c r="A92" s="45"/>
      <c r="B92" s="6">
        <v>24</v>
      </c>
      <c r="C92" s="7"/>
      <c r="D92" s="15">
        <v>7</v>
      </c>
      <c r="E92" s="55" t="s">
        <v>61</v>
      </c>
      <c r="F92" s="23"/>
      <c r="G92" s="7"/>
      <c r="H92" s="7"/>
      <c r="J92" s="6" t="s">
        <v>51</v>
      </c>
      <c r="K92" s="7"/>
      <c r="L92" s="48"/>
    </row>
    <row r="93" spans="1:12" ht="12.75">
      <c r="A93" s="45"/>
      <c r="B93" s="6"/>
      <c r="G93" s="7"/>
      <c r="H93" s="6"/>
      <c r="J93" s="6"/>
      <c r="K93" s="7"/>
      <c r="L93" s="48"/>
    </row>
    <row r="94" spans="1:12" ht="12.75">
      <c r="A94" s="45"/>
      <c r="B94" s="6">
        <v>25</v>
      </c>
      <c r="C94" s="7"/>
      <c r="D94" s="41" t="s">
        <v>26</v>
      </c>
      <c r="E94" s="23" t="s">
        <v>62</v>
      </c>
      <c r="G94" s="7"/>
      <c r="H94" s="6"/>
      <c r="J94" s="6" t="s">
        <v>51</v>
      </c>
      <c r="L94" s="48"/>
    </row>
    <row r="95" spans="1:12" ht="12.75">
      <c r="A95" s="45"/>
      <c r="C95" s="7"/>
      <c r="D95" s="7"/>
      <c r="E95" s="7"/>
      <c r="F95" s="7"/>
      <c r="G95" s="7"/>
      <c r="H95" s="6"/>
      <c r="J95" s="6"/>
      <c r="K95" s="7"/>
      <c r="L95" s="48"/>
    </row>
    <row r="96" spans="1:12" ht="12.75">
      <c r="A96" s="45"/>
      <c r="B96" s="57">
        <v>26</v>
      </c>
      <c r="C96" s="7"/>
      <c r="D96" s="41" t="s">
        <v>26</v>
      </c>
      <c r="E96" s="38" t="s">
        <v>319</v>
      </c>
      <c r="F96" s="7"/>
      <c r="G96" s="7"/>
      <c r="H96" s="6"/>
      <c r="J96" s="6" t="s">
        <v>29</v>
      </c>
      <c r="K96" s="110">
        <f>Aktivi!F33</f>
        <v>0</v>
      </c>
      <c r="L96" s="48"/>
    </row>
    <row r="97" spans="1:12" ht="12.75">
      <c r="A97" s="45"/>
      <c r="B97" s="6"/>
      <c r="C97" s="7"/>
      <c r="E97" s="23"/>
      <c r="F97" s="7"/>
      <c r="G97" s="7"/>
      <c r="H97" s="6"/>
      <c r="J97" s="6"/>
      <c r="K97" s="7"/>
      <c r="L97" s="48"/>
    </row>
    <row r="98" spans="1:12" ht="12.75">
      <c r="A98" s="45"/>
      <c r="B98" s="6">
        <v>27</v>
      </c>
      <c r="C98" s="7"/>
      <c r="D98" s="52" t="s">
        <v>63</v>
      </c>
      <c r="E98" s="52" t="s">
        <v>64</v>
      </c>
      <c r="F98" s="7"/>
      <c r="G98" s="7"/>
      <c r="H98" s="6"/>
      <c r="J98" s="6" t="s">
        <v>51</v>
      </c>
      <c r="K98" s="7"/>
      <c r="L98" s="48"/>
    </row>
    <row r="99" spans="1:12" ht="12.75">
      <c r="A99" s="45"/>
      <c r="B99" s="6"/>
      <c r="C99" s="7"/>
      <c r="D99" s="7"/>
      <c r="E99" s="54"/>
      <c r="F99" s="54"/>
      <c r="G99" s="7"/>
      <c r="H99" s="6"/>
      <c r="J99" s="6"/>
      <c r="K99" s="7"/>
      <c r="L99" s="48"/>
    </row>
    <row r="100" spans="1:12" ht="12.75">
      <c r="A100" s="45"/>
      <c r="B100" s="6">
        <v>28</v>
      </c>
      <c r="C100" s="7"/>
      <c r="D100" s="52">
        <v>1</v>
      </c>
      <c r="E100" s="65" t="s">
        <v>65</v>
      </c>
      <c r="F100" s="7"/>
      <c r="G100" s="7"/>
      <c r="H100" s="6"/>
      <c r="J100" s="6" t="s">
        <v>51</v>
      </c>
      <c r="K100" s="7"/>
      <c r="L100" s="48"/>
    </row>
    <row r="101" spans="1:12" ht="12.75">
      <c r="A101" s="45"/>
      <c r="B101" s="6"/>
      <c r="C101" s="7"/>
      <c r="D101" s="52"/>
      <c r="E101" s="65"/>
      <c r="F101" s="7"/>
      <c r="G101" s="7"/>
      <c r="H101" s="6"/>
      <c r="J101" s="6"/>
      <c r="K101" s="7"/>
      <c r="L101" s="48"/>
    </row>
    <row r="102" spans="1:12" ht="12.75">
      <c r="A102" s="45"/>
      <c r="B102" s="6">
        <v>29</v>
      </c>
      <c r="C102" s="7"/>
      <c r="D102" s="52">
        <v>2</v>
      </c>
      <c r="E102" s="52" t="s">
        <v>66</v>
      </c>
      <c r="F102" s="7"/>
      <c r="G102" s="7"/>
      <c r="H102" s="7"/>
      <c r="J102" s="6" t="s">
        <v>51</v>
      </c>
      <c r="K102" s="7"/>
      <c r="L102" s="48"/>
    </row>
    <row r="103" spans="1:12" ht="12.75">
      <c r="A103" s="45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48"/>
    </row>
    <row r="104" spans="1:12" ht="12.75">
      <c r="A104" s="45"/>
      <c r="B104" s="6"/>
      <c r="C104" s="7"/>
      <c r="D104" s="7"/>
      <c r="E104" s="7"/>
      <c r="F104" s="7" t="s">
        <v>67</v>
      </c>
      <c r="G104" s="7"/>
      <c r="H104" s="7"/>
      <c r="I104" s="7"/>
      <c r="J104" s="7"/>
      <c r="K104" s="7"/>
      <c r="L104" s="48"/>
    </row>
    <row r="105" spans="1:12" ht="12.75">
      <c r="A105" s="45"/>
      <c r="B105" s="6"/>
      <c r="C105" s="7"/>
      <c r="D105" s="394" t="s">
        <v>8</v>
      </c>
      <c r="E105" s="394" t="s">
        <v>68</v>
      </c>
      <c r="F105" s="388" t="s">
        <v>69</v>
      </c>
      <c r="G105" s="389"/>
      <c r="H105" s="390"/>
      <c r="I105" s="388" t="s">
        <v>70</v>
      </c>
      <c r="J105" s="389"/>
      <c r="K105" s="390"/>
      <c r="L105" s="48"/>
    </row>
    <row r="106" spans="1:12" ht="12.75">
      <c r="A106" s="45"/>
      <c r="B106" s="6"/>
      <c r="C106" s="7"/>
      <c r="D106" s="394"/>
      <c r="E106" s="394"/>
      <c r="F106" s="66" t="s">
        <v>71</v>
      </c>
      <c r="G106" s="66" t="s">
        <v>72</v>
      </c>
      <c r="H106" s="66" t="s">
        <v>73</v>
      </c>
      <c r="I106" s="66" t="s">
        <v>71</v>
      </c>
      <c r="J106" s="66" t="s">
        <v>72</v>
      </c>
      <c r="K106" s="66" t="s">
        <v>73</v>
      </c>
      <c r="L106" s="48"/>
    </row>
    <row r="107" spans="1:12" ht="12.75">
      <c r="A107" s="45"/>
      <c r="B107" s="6">
        <v>30</v>
      </c>
      <c r="C107" s="7"/>
      <c r="D107" s="67"/>
      <c r="E107" t="s">
        <v>74</v>
      </c>
      <c r="F107" s="67"/>
      <c r="G107" s="67"/>
      <c r="H107" s="67"/>
      <c r="I107" s="67"/>
      <c r="J107" s="67"/>
      <c r="K107" s="67"/>
      <c r="L107" s="48"/>
    </row>
    <row r="108" spans="1:12" ht="12.75">
      <c r="A108" s="45"/>
      <c r="B108" s="6">
        <v>31</v>
      </c>
      <c r="C108" s="7"/>
      <c r="D108" s="67"/>
      <c r="E108" s="68" t="s">
        <v>75</v>
      </c>
      <c r="F108" s="112">
        <f>K108</f>
        <v>11287885</v>
      </c>
      <c r="G108" s="67"/>
      <c r="H108" s="112">
        <f>+F108-G108</f>
        <v>11287885</v>
      </c>
      <c r="I108" s="112">
        <f>K108</f>
        <v>11287885</v>
      </c>
      <c r="J108" s="67"/>
      <c r="K108" s="112">
        <f>Aktivi!G38</f>
        <v>11287885</v>
      </c>
      <c r="L108" s="48"/>
    </row>
    <row r="109" spans="1:12" ht="12.75">
      <c r="A109" s="45"/>
      <c r="B109" s="6">
        <v>32</v>
      </c>
      <c r="C109" s="7"/>
      <c r="D109" s="67"/>
      <c r="E109" s="68" t="s">
        <v>76</v>
      </c>
      <c r="F109" s="112">
        <f>Aktivi!F39</f>
        <v>1533265</v>
      </c>
      <c r="G109" s="67">
        <v>0</v>
      </c>
      <c r="H109" s="112">
        <f>+F109-G109</f>
        <v>1533265</v>
      </c>
      <c r="I109" s="112">
        <f>Aktivi!G39</f>
        <v>3450024</v>
      </c>
      <c r="J109" s="67">
        <v>0</v>
      </c>
      <c r="K109" s="112">
        <f>+I109</f>
        <v>3450024</v>
      </c>
      <c r="L109" s="48"/>
    </row>
    <row r="110" spans="1:12" ht="12.75">
      <c r="A110" s="45"/>
      <c r="B110" s="6">
        <v>33</v>
      </c>
      <c r="C110" s="7"/>
      <c r="D110" s="28"/>
      <c r="E110" s="68" t="s">
        <v>77</v>
      </c>
      <c r="F110" s="119">
        <f>Aktivi!F40</f>
        <v>5908725</v>
      </c>
      <c r="G110" s="28"/>
      <c r="H110" s="112">
        <f>+F110-G110</f>
        <v>5908725</v>
      </c>
      <c r="I110" s="112">
        <f>K110</f>
        <v>4414486</v>
      </c>
      <c r="J110" s="28"/>
      <c r="K110" s="112">
        <f>Aktivi!G40</f>
        <v>4414486</v>
      </c>
      <c r="L110" s="48"/>
    </row>
    <row r="111" spans="1:12" ht="12.75">
      <c r="A111" s="45"/>
      <c r="B111" s="6"/>
      <c r="C111" s="7"/>
      <c r="D111" s="28"/>
      <c r="E111" s="28"/>
      <c r="F111" s="119">
        <f>K111</f>
        <v>19152395</v>
      </c>
      <c r="G111" s="112">
        <f>Rez!E16</f>
        <v>2271071</v>
      </c>
      <c r="H111" s="119">
        <f>F111-G111</f>
        <v>16881324</v>
      </c>
      <c r="I111" s="112">
        <f>SUM(I109:I110)</f>
        <v>7864510</v>
      </c>
      <c r="J111" s="119">
        <f>Rez!F16</f>
        <v>2456968</v>
      </c>
      <c r="K111" s="119">
        <f>SUM(K107:K110)</f>
        <v>19152395</v>
      </c>
      <c r="L111" s="48"/>
    </row>
    <row r="112" spans="1:12" ht="12.75">
      <c r="A112" s="45"/>
      <c r="B112" s="46"/>
      <c r="C112" s="47"/>
      <c r="D112" s="47"/>
      <c r="E112" s="52"/>
      <c r="F112" s="52"/>
      <c r="G112" s="52"/>
      <c r="H112" s="52"/>
      <c r="I112" s="52"/>
      <c r="J112" s="46"/>
      <c r="K112" s="52"/>
      <c r="L112" s="48"/>
    </row>
    <row r="113" spans="1:12" ht="12.75">
      <c r="A113" s="45"/>
      <c r="B113" s="46"/>
      <c r="C113" s="47"/>
      <c r="D113" s="47"/>
      <c r="E113" s="52"/>
      <c r="F113" s="52"/>
      <c r="G113" s="52"/>
      <c r="H113" s="52"/>
      <c r="I113" s="52"/>
      <c r="J113" s="46"/>
      <c r="K113" s="52"/>
      <c r="L113" s="48"/>
    </row>
    <row r="114" spans="1:12" ht="12.75">
      <c r="A114" s="45"/>
      <c r="B114" s="6">
        <v>34</v>
      </c>
      <c r="C114" s="7"/>
      <c r="D114" s="52">
        <v>3</v>
      </c>
      <c r="E114" s="52" t="s">
        <v>78</v>
      </c>
      <c r="F114" s="7"/>
      <c r="G114" s="7"/>
      <c r="H114" s="7"/>
      <c r="J114" s="7" t="s">
        <v>51</v>
      </c>
      <c r="K114" s="52"/>
      <c r="L114" s="48"/>
    </row>
    <row r="115" spans="1:12" ht="12.75">
      <c r="A115" s="45"/>
      <c r="B115" s="6"/>
      <c r="C115" s="7"/>
      <c r="D115" s="52"/>
      <c r="E115" s="52"/>
      <c r="F115" s="7"/>
      <c r="G115" s="7"/>
      <c r="H115" s="7"/>
      <c r="J115" s="7"/>
      <c r="K115" s="52"/>
      <c r="L115" s="48"/>
    </row>
    <row r="116" spans="1:12" ht="12.75">
      <c r="A116" s="45"/>
      <c r="B116" s="6">
        <v>35</v>
      </c>
      <c r="C116" s="47"/>
      <c r="D116" s="52">
        <v>4</v>
      </c>
      <c r="E116" s="52" t="s">
        <v>79</v>
      </c>
      <c r="F116" s="47"/>
      <c r="G116" s="47"/>
      <c r="H116" s="47"/>
      <c r="J116" s="47" t="s">
        <v>51</v>
      </c>
      <c r="K116" s="52"/>
      <c r="L116" s="48"/>
    </row>
    <row r="117" spans="1:12" ht="12.75">
      <c r="A117" s="45"/>
      <c r="B117" s="6"/>
      <c r="C117" s="47"/>
      <c r="D117" s="52"/>
      <c r="E117" s="52"/>
      <c r="F117" s="47"/>
      <c r="G117" s="47"/>
      <c r="H117" s="47"/>
      <c r="J117" s="47"/>
      <c r="K117" s="52"/>
      <c r="L117" s="48"/>
    </row>
    <row r="118" spans="1:12" ht="15">
      <c r="A118" s="45"/>
      <c r="B118" s="6">
        <v>36</v>
      </c>
      <c r="C118" s="47"/>
      <c r="D118" s="52">
        <v>5</v>
      </c>
      <c r="E118" s="52" t="s">
        <v>80</v>
      </c>
      <c r="F118" s="47"/>
      <c r="G118" s="50"/>
      <c r="H118" s="50"/>
      <c r="J118" s="47" t="s">
        <v>51</v>
      </c>
      <c r="K118" s="52"/>
      <c r="L118" s="48"/>
    </row>
    <row r="119" spans="1:12" ht="15">
      <c r="A119" s="45"/>
      <c r="B119" s="6"/>
      <c r="C119" s="47"/>
      <c r="D119" s="52"/>
      <c r="E119" s="52"/>
      <c r="F119" s="47"/>
      <c r="G119" s="50"/>
      <c r="H119" s="50"/>
      <c r="J119" s="47"/>
      <c r="K119" s="52"/>
      <c r="L119" s="48"/>
    </row>
    <row r="120" spans="1:12" ht="15">
      <c r="A120" s="45"/>
      <c r="B120" s="6">
        <v>37</v>
      </c>
      <c r="C120" s="47"/>
      <c r="D120" s="52">
        <v>6</v>
      </c>
      <c r="E120" s="52" t="s">
        <v>81</v>
      </c>
      <c r="F120" s="50"/>
      <c r="G120" s="50"/>
      <c r="H120" s="50"/>
      <c r="J120" s="47" t="s">
        <v>51</v>
      </c>
      <c r="K120" s="52"/>
      <c r="L120" s="48"/>
    </row>
    <row r="121" spans="1:12" ht="15">
      <c r="A121" s="45"/>
      <c r="B121" s="6"/>
      <c r="C121" s="47"/>
      <c r="D121" s="52"/>
      <c r="E121" s="52"/>
      <c r="F121" s="50"/>
      <c r="G121" s="50"/>
      <c r="H121" s="50"/>
      <c r="I121" s="47"/>
      <c r="J121" s="46"/>
      <c r="K121" s="52"/>
      <c r="L121" s="48"/>
    </row>
    <row r="122" spans="1:12" ht="12.75">
      <c r="A122" s="45"/>
      <c r="B122" s="46"/>
      <c r="C122" s="20"/>
      <c r="D122" s="69" t="s">
        <v>4</v>
      </c>
      <c r="E122" s="16" t="s">
        <v>82</v>
      </c>
      <c r="F122" s="16"/>
      <c r="G122" s="70"/>
      <c r="H122" s="70"/>
      <c r="I122" s="47"/>
      <c r="J122" s="46"/>
      <c r="K122" s="52"/>
      <c r="L122" s="48"/>
    </row>
    <row r="123" spans="1:12" ht="12.75">
      <c r="A123" s="45"/>
      <c r="B123" s="46"/>
      <c r="C123" s="20"/>
      <c r="D123" s="69"/>
      <c r="E123" s="16"/>
      <c r="F123" s="16"/>
      <c r="G123" s="70"/>
      <c r="H123" s="70"/>
      <c r="I123" s="47"/>
      <c r="J123" s="46"/>
      <c r="K123" s="52"/>
      <c r="L123" s="48"/>
    </row>
    <row r="124" spans="1:12" ht="12.75">
      <c r="A124" s="45"/>
      <c r="B124" s="46">
        <v>40</v>
      </c>
      <c r="C124" s="20"/>
      <c r="D124" s="15">
        <v>1</v>
      </c>
      <c r="E124" s="55" t="s">
        <v>83</v>
      </c>
      <c r="F124" s="23"/>
      <c r="G124" s="71"/>
      <c r="H124" s="71"/>
      <c r="I124" s="7"/>
      <c r="J124" s="47" t="s">
        <v>51</v>
      </c>
      <c r="K124" s="52"/>
      <c r="L124" s="48"/>
    </row>
    <row r="125" spans="1:12" ht="12.75">
      <c r="A125" s="45"/>
      <c r="B125" s="46"/>
      <c r="C125" s="20"/>
      <c r="D125" s="15"/>
      <c r="E125" s="55"/>
      <c r="F125" s="23"/>
      <c r="G125" s="71"/>
      <c r="H125" s="71"/>
      <c r="I125" s="7"/>
      <c r="J125" s="47"/>
      <c r="K125" s="52"/>
      <c r="L125" s="48"/>
    </row>
    <row r="126" spans="1:12" ht="12.75">
      <c r="A126" s="5"/>
      <c r="B126" s="46">
        <v>41</v>
      </c>
      <c r="C126" s="20"/>
      <c r="D126" s="15">
        <v>2</v>
      </c>
      <c r="E126" s="55" t="s">
        <v>84</v>
      </c>
      <c r="F126" s="23"/>
      <c r="G126" s="20"/>
      <c r="H126" s="20"/>
      <c r="I126" s="7"/>
      <c r="J126" s="47" t="s">
        <v>51</v>
      </c>
      <c r="K126" s="7"/>
      <c r="L126" s="8"/>
    </row>
    <row r="127" spans="1:12" ht="12.75">
      <c r="A127" s="5"/>
      <c r="B127" s="46"/>
      <c r="C127" s="20"/>
      <c r="D127" s="15"/>
      <c r="E127" s="55"/>
      <c r="F127" s="23"/>
      <c r="G127" s="20"/>
      <c r="H127" s="20"/>
      <c r="I127" s="7"/>
      <c r="J127" s="47"/>
      <c r="K127" s="7"/>
      <c r="L127" s="8"/>
    </row>
    <row r="128" spans="1:12" ht="12.75">
      <c r="A128" s="5"/>
      <c r="B128" s="46">
        <v>42</v>
      </c>
      <c r="C128" s="20"/>
      <c r="D128" s="41" t="s">
        <v>26</v>
      </c>
      <c r="E128" s="42" t="s">
        <v>85</v>
      </c>
      <c r="F128" s="20"/>
      <c r="G128" s="20"/>
      <c r="H128" s="20"/>
      <c r="I128" s="7"/>
      <c r="J128" s="47" t="s">
        <v>51</v>
      </c>
      <c r="K128" s="7"/>
      <c r="L128" s="8"/>
    </row>
    <row r="129" spans="1:12" ht="12.75">
      <c r="A129" s="5"/>
      <c r="B129" s="46"/>
      <c r="C129" s="20"/>
      <c r="D129" s="41"/>
      <c r="E129" s="42"/>
      <c r="F129" s="20"/>
      <c r="G129" s="20"/>
      <c r="H129" s="20"/>
      <c r="I129" s="7"/>
      <c r="J129" s="47"/>
      <c r="K129" s="7"/>
      <c r="L129" s="8"/>
    </row>
    <row r="130" spans="1:12" ht="12.75">
      <c r="A130" s="5"/>
      <c r="B130" s="46">
        <v>43</v>
      </c>
      <c r="C130" s="20"/>
      <c r="D130" s="41" t="s">
        <v>26</v>
      </c>
      <c r="E130" s="42" t="s">
        <v>86</v>
      </c>
      <c r="F130" s="20"/>
      <c r="G130" s="20"/>
      <c r="H130" s="20"/>
      <c r="I130" s="7"/>
      <c r="J130" s="47" t="s">
        <v>51</v>
      </c>
      <c r="K130" s="7"/>
      <c r="L130" s="8"/>
    </row>
    <row r="131" spans="1:12" ht="12.75">
      <c r="A131" s="5"/>
      <c r="B131" s="46"/>
      <c r="C131" s="20"/>
      <c r="D131" s="41"/>
      <c r="E131" s="42"/>
      <c r="F131" s="20"/>
      <c r="G131" s="20"/>
      <c r="H131" s="20"/>
      <c r="I131" s="7"/>
      <c r="J131" s="47"/>
      <c r="K131" s="7"/>
      <c r="L131" s="8"/>
    </row>
    <row r="132" spans="1:12" ht="12.75">
      <c r="A132" s="5"/>
      <c r="B132" s="46">
        <v>44</v>
      </c>
      <c r="C132" s="20"/>
      <c r="D132" s="15">
        <v>3</v>
      </c>
      <c r="E132" s="55" t="s">
        <v>87</v>
      </c>
      <c r="F132" s="23"/>
      <c r="G132" s="20"/>
      <c r="H132" s="20"/>
      <c r="I132" s="7"/>
      <c r="J132" s="47" t="s">
        <v>51</v>
      </c>
      <c r="K132" s="7"/>
      <c r="L132" s="8"/>
    </row>
    <row r="133" spans="1:12" ht="12.75">
      <c r="A133" s="5"/>
      <c r="B133" s="46"/>
      <c r="C133" s="20"/>
      <c r="D133" s="15"/>
      <c r="E133" s="55"/>
      <c r="F133" s="23"/>
      <c r="G133" s="20"/>
      <c r="H133" s="20"/>
      <c r="I133" s="7"/>
      <c r="J133" s="47"/>
      <c r="K133" s="7"/>
      <c r="L133" s="8"/>
    </row>
    <row r="134" spans="1:12" ht="12.75">
      <c r="A134" s="5"/>
      <c r="B134" s="46">
        <v>45</v>
      </c>
      <c r="C134" s="20"/>
      <c r="D134" s="41" t="s">
        <v>26</v>
      </c>
      <c r="E134" s="42" t="s">
        <v>88</v>
      </c>
      <c r="F134" s="20"/>
      <c r="G134" s="20"/>
      <c r="H134" s="20"/>
      <c r="I134" s="7"/>
      <c r="J134" s="47"/>
      <c r="K134" s="110">
        <f>Pasivi!F14</f>
        <v>3795714</v>
      </c>
      <c r="L134" s="8"/>
    </row>
    <row r="135" spans="1:12" ht="12.75">
      <c r="A135" s="5"/>
      <c r="B135" s="46"/>
      <c r="C135" s="20"/>
      <c r="D135" s="41"/>
      <c r="E135" s="391" t="s">
        <v>28</v>
      </c>
      <c r="F135" s="391"/>
      <c r="G135" s="7"/>
      <c r="H135" s="6" t="s">
        <v>8</v>
      </c>
      <c r="I135" s="7"/>
      <c r="J135" s="6" t="s">
        <v>29</v>
      </c>
      <c r="L135" s="8"/>
    </row>
    <row r="136" spans="1:12" ht="12.75">
      <c r="A136" s="5"/>
      <c r="B136" s="46"/>
      <c r="C136" s="20"/>
      <c r="D136" s="41"/>
      <c r="E136" s="391" t="s">
        <v>30</v>
      </c>
      <c r="F136" s="391"/>
      <c r="G136" s="7"/>
      <c r="H136" s="6" t="s">
        <v>8</v>
      </c>
      <c r="I136" s="43"/>
      <c r="J136" s="6" t="s">
        <v>29</v>
      </c>
      <c r="K136" s="43"/>
      <c r="L136" s="8"/>
    </row>
    <row r="137" spans="1:12" ht="12.75">
      <c r="A137" s="5"/>
      <c r="B137" s="46"/>
      <c r="C137" s="20"/>
      <c r="D137" s="41"/>
      <c r="E137" s="7" t="s">
        <v>31</v>
      </c>
      <c r="F137" s="7"/>
      <c r="G137" s="7"/>
      <c r="H137" s="6" t="s">
        <v>8</v>
      </c>
      <c r="I137" s="43"/>
      <c r="J137" s="6" t="s">
        <v>29</v>
      </c>
      <c r="K137" s="43"/>
      <c r="L137" s="8"/>
    </row>
    <row r="138" spans="1:12" ht="12.75">
      <c r="A138" s="5"/>
      <c r="B138" s="46"/>
      <c r="C138" s="20"/>
      <c r="D138" s="41"/>
      <c r="E138" s="7" t="s">
        <v>32</v>
      </c>
      <c r="F138" s="7"/>
      <c r="G138" s="7"/>
      <c r="H138" s="6" t="s">
        <v>8</v>
      </c>
      <c r="I138" s="43"/>
      <c r="J138" s="6" t="s">
        <v>29</v>
      </c>
      <c r="K138" s="43"/>
      <c r="L138" s="8"/>
    </row>
    <row r="139" spans="1:12" ht="12.75">
      <c r="A139" s="5"/>
      <c r="B139" s="46"/>
      <c r="C139" s="20"/>
      <c r="D139" s="41"/>
      <c r="E139" s="7" t="s">
        <v>33</v>
      </c>
      <c r="F139" s="7"/>
      <c r="G139" s="7"/>
      <c r="H139" s="6" t="s">
        <v>8</v>
      </c>
      <c r="I139" s="43"/>
      <c r="J139" s="6" t="s">
        <v>29</v>
      </c>
      <c r="K139" s="43"/>
      <c r="L139" s="8"/>
    </row>
    <row r="140" spans="1:12" ht="12.75">
      <c r="A140" s="5"/>
      <c r="B140" s="46"/>
      <c r="C140" s="20"/>
      <c r="D140" s="41"/>
      <c r="E140" s="7" t="s">
        <v>34</v>
      </c>
      <c r="F140" s="7"/>
      <c r="G140" s="7"/>
      <c r="H140" s="6" t="s">
        <v>8</v>
      </c>
      <c r="I140" s="43"/>
      <c r="J140" s="6" t="s">
        <v>29</v>
      </c>
      <c r="K140" s="43"/>
      <c r="L140" s="8"/>
    </row>
    <row r="141" spans="1:12" ht="12.75">
      <c r="A141" s="5"/>
      <c r="B141" s="46"/>
      <c r="C141" s="20"/>
      <c r="D141" s="41"/>
      <c r="E141" s="392" t="s">
        <v>35</v>
      </c>
      <c r="F141" s="392"/>
      <c r="G141" s="7"/>
      <c r="H141" s="6" t="s">
        <v>8</v>
      </c>
      <c r="I141" s="43"/>
      <c r="J141" s="6" t="s">
        <v>29</v>
      </c>
      <c r="K141" s="43"/>
      <c r="L141" s="8"/>
    </row>
    <row r="142" spans="1:12" ht="12.75">
      <c r="A142" s="5"/>
      <c r="B142" s="46"/>
      <c r="C142" s="20"/>
      <c r="D142" s="41"/>
      <c r="E142" s="44" t="s">
        <v>89</v>
      </c>
      <c r="F142" s="7"/>
      <c r="G142" s="7"/>
      <c r="H142" s="6" t="s">
        <v>8</v>
      </c>
      <c r="I142" s="43"/>
      <c r="J142" s="6" t="s">
        <v>29</v>
      </c>
      <c r="K142" s="43"/>
      <c r="L142" s="8"/>
    </row>
    <row r="143" spans="1:12" ht="12.75">
      <c r="A143" s="5"/>
      <c r="B143" s="46"/>
      <c r="C143" s="20"/>
      <c r="D143" s="41"/>
      <c r="E143" s="44" t="s">
        <v>37</v>
      </c>
      <c r="F143" s="7"/>
      <c r="G143" s="7"/>
      <c r="H143" s="6" t="s">
        <v>8</v>
      </c>
      <c r="I143" s="43"/>
      <c r="J143" s="6" t="s">
        <v>29</v>
      </c>
      <c r="K143" s="43"/>
      <c r="L143" s="8"/>
    </row>
    <row r="144" spans="1:12" ht="12.75">
      <c r="A144" s="5"/>
      <c r="B144" s="46"/>
      <c r="C144" s="20"/>
      <c r="D144" s="41"/>
      <c r="E144" s="42"/>
      <c r="F144" s="20"/>
      <c r="G144" s="20"/>
      <c r="H144" s="20"/>
      <c r="I144" s="7"/>
      <c r="J144" s="47"/>
      <c r="K144" s="7"/>
      <c r="L144" s="8"/>
    </row>
    <row r="145" spans="1:12" ht="12.75">
      <c r="A145" s="5"/>
      <c r="B145" s="46">
        <v>46</v>
      </c>
      <c r="C145" s="20"/>
      <c r="D145" s="41" t="s">
        <v>26</v>
      </c>
      <c r="E145" s="42" t="s">
        <v>90</v>
      </c>
      <c r="F145" s="20"/>
      <c r="G145" s="20"/>
      <c r="H145" s="20"/>
      <c r="I145" s="7"/>
      <c r="J145" s="6" t="s">
        <v>29</v>
      </c>
      <c r="K145" s="110">
        <f>+Pasivi!F15</f>
        <v>2772891</v>
      </c>
      <c r="L145" s="8"/>
    </row>
    <row r="146" spans="1:12" ht="12.75">
      <c r="A146" s="5"/>
      <c r="B146" s="46"/>
      <c r="C146" s="20"/>
      <c r="D146" s="41"/>
      <c r="E146" s="42"/>
      <c r="F146" s="20"/>
      <c r="G146" s="20"/>
      <c r="H146" s="20"/>
      <c r="I146" s="7"/>
      <c r="J146" s="72"/>
      <c r="K146" s="7"/>
      <c r="L146" s="8"/>
    </row>
    <row r="147" spans="1:12" ht="12.75">
      <c r="A147" s="5"/>
      <c r="B147" s="46">
        <v>47</v>
      </c>
      <c r="C147" s="20"/>
      <c r="D147" s="41" t="s">
        <v>26</v>
      </c>
      <c r="E147" s="42" t="s">
        <v>91</v>
      </c>
      <c r="F147" s="20"/>
      <c r="G147" s="20"/>
      <c r="H147" s="20"/>
      <c r="I147" s="7"/>
      <c r="J147" s="6" t="s">
        <v>29</v>
      </c>
      <c r="K147" s="110">
        <f>+Pasivi!F16</f>
        <v>29019</v>
      </c>
      <c r="L147" s="8"/>
    </row>
    <row r="148" spans="1:12" ht="12.75">
      <c r="A148" s="5"/>
      <c r="B148" s="46"/>
      <c r="C148" s="20"/>
      <c r="D148" s="41"/>
      <c r="E148" s="42"/>
      <c r="F148" s="20"/>
      <c r="G148" s="20"/>
      <c r="H148" s="20"/>
      <c r="I148" s="7"/>
      <c r="J148" s="47"/>
      <c r="K148" s="7"/>
      <c r="L148" s="8"/>
    </row>
    <row r="149" spans="1:12" ht="12.75">
      <c r="A149" s="5"/>
      <c r="B149" s="46">
        <v>48</v>
      </c>
      <c r="C149" s="20"/>
      <c r="D149" s="41" t="s">
        <v>26</v>
      </c>
      <c r="E149" s="42" t="s">
        <v>92</v>
      </c>
      <c r="F149" s="20"/>
      <c r="G149" s="20"/>
      <c r="H149" s="20"/>
      <c r="I149" s="7"/>
      <c r="J149" s="6" t="s">
        <v>29</v>
      </c>
      <c r="K149" s="110">
        <f>+Pasivi!F17</f>
        <v>3500</v>
      </c>
      <c r="L149" s="8"/>
    </row>
    <row r="150" spans="1:12" ht="12.75">
      <c r="A150" s="5"/>
      <c r="B150" s="46"/>
      <c r="C150" s="20"/>
      <c r="D150" s="41"/>
      <c r="E150" s="42"/>
      <c r="F150" s="20"/>
      <c r="G150" s="20"/>
      <c r="H150" s="20"/>
      <c r="I150" s="7"/>
      <c r="J150" s="47"/>
      <c r="K150" s="7"/>
      <c r="L150" s="8"/>
    </row>
    <row r="151" spans="1:12" ht="12.75">
      <c r="A151" s="5"/>
      <c r="B151" s="46">
        <v>49</v>
      </c>
      <c r="C151" s="20"/>
      <c r="D151" s="41" t="s">
        <v>26</v>
      </c>
      <c r="E151" s="42" t="s">
        <v>93</v>
      </c>
      <c r="F151" s="20"/>
      <c r="G151" s="20"/>
      <c r="H151" s="20"/>
      <c r="I151" s="7"/>
      <c r="J151" s="47" t="s">
        <v>51</v>
      </c>
      <c r="K151" s="7"/>
      <c r="L151" s="8"/>
    </row>
    <row r="152" spans="1:12" ht="12.75">
      <c r="A152" s="5"/>
      <c r="B152" s="46"/>
      <c r="C152" s="20"/>
      <c r="D152" s="41"/>
      <c r="E152" s="42"/>
      <c r="F152" s="20"/>
      <c r="G152" s="20"/>
      <c r="H152" s="20"/>
      <c r="I152" s="7"/>
      <c r="J152" s="47"/>
      <c r="K152" s="7"/>
      <c r="L152" s="8"/>
    </row>
    <row r="153" spans="1:12" ht="12.75">
      <c r="A153" s="5"/>
      <c r="B153" s="46">
        <v>50</v>
      </c>
      <c r="C153" s="20"/>
      <c r="D153" s="41" t="s">
        <v>26</v>
      </c>
      <c r="E153" s="42" t="s">
        <v>94</v>
      </c>
      <c r="F153" s="20"/>
      <c r="G153" s="20"/>
      <c r="H153" s="20"/>
      <c r="I153" s="7"/>
      <c r="J153" s="47" t="s">
        <v>51</v>
      </c>
      <c r="K153" s="7"/>
      <c r="L153" s="8"/>
    </row>
    <row r="154" spans="1:12" ht="12.75">
      <c r="A154" s="5"/>
      <c r="B154" s="46"/>
      <c r="C154" s="20"/>
      <c r="D154" s="41"/>
      <c r="E154" s="42"/>
      <c r="F154" s="20"/>
      <c r="G154" s="20"/>
      <c r="H154" s="20"/>
      <c r="I154" s="7"/>
      <c r="J154" s="47"/>
      <c r="K154" s="7"/>
      <c r="L154" s="8"/>
    </row>
    <row r="155" spans="1:12" ht="12.75">
      <c r="A155" s="5"/>
      <c r="B155" s="46">
        <v>51</v>
      </c>
      <c r="C155" s="20"/>
      <c r="D155" s="41" t="s">
        <v>26</v>
      </c>
      <c r="E155" s="42" t="s">
        <v>95</v>
      </c>
      <c r="F155" s="20"/>
      <c r="G155" s="20"/>
      <c r="H155" s="20"/>
      <c r="I155" s="7"/>
      <c r="J155" s="47" t="s">
        <v>51</v>
      </c>
      <c r="K155" s="7"/>
      <c r="L155" s="8"/>
    </row>
    <row r="156" spans="1:12" ht="12.75">
      <c r="A156" s="5"/>
      <c r="B156" s="46"/>
      <c r="C156" s="20"/>
      <c r="D156" s="41"/>
      <c r="E156" s="42"/>
      <c r="F156" s="20"/>
      <c r="G156" s="20"/>
      <c r="H156" s="20"/>
      <c r="I156" s="7"/>
      <c r="J156" s="47"/>
      <c r="K156" s="7"/>
      <c r="L156" s="8"/>
    </row>
    <row r="157" spans="1:12" ht="12.75">
      <c r="A157" s="5"/>
      <c r="B157" s="46">
        <v>52</v>
      </c>
      <c r="C157" s="20"/>
      <c r="D157" s="41" t="s">
        <v>26</v>
      </c>
      <c r="E157" s="42" t="s">
        <v>50</v>
      </c>
      <c r="F157" s="20"/>
      <c r="G157" s="20"/>
      <c r="H157" s="20"/>
      <c r="I157" s="7"/>
      <c r="J157" s="6" t="s">
        <v>29</v>
      </c>
      <c r="K157" s="110">
        <f>+Pasivi!F21</f>
        <v>0</v>
      </c>
      <c r="L157" s="8"/>
    </row>
    <row r="158" spans="1:12" ht="12.75">
      <c r="A158" s="5"/>
      <c r="B158" s="46"/>
      <c r="C158" s="20"/>
      <c r="D158" s="41"/>
      <c r="E158" s="42"/>
      <c r="F158" s="20"/>
      <c r="G158" s="20"/>
      <c r="H158" s="20"/>
      <c r="I158" s="7"/>
      <c r="J158" s="47"/>
      <c r="K158" s="7"/>
      <c r="L158" s="8"/>
    </row>
    <row r="159" spans="1:12" ht="12.75">
      <c r="A159" s="5"/>
      <c r="B159" s="46">
        <v>53</v>
      </c>
      <c r="C159" s="20"/>
      <c r="D159" s="41" t="s">
        <v>26</v>
      </c>
      <c r="E159" s="42" t="s">
        <v>96</v>
      </c>
      <c r="F159" s="20"/>
      <c r="G159" s="20"/>
      <c r="H159" s="20"/>
      <c r="I159" s="7"/>
      <c r="J159" s="47" t="s">
        <v>51</v>
      </c>
      <c r="K159" s="7"/>
      <c r="L159" s="8"/>
    </row>
    <row r="160" spans="1:12" ht="12.75">
      <c r="A160" s="5"/>
      <c r="B160" s="46"/>
      <c r="C160" s="20"/>
      <c r="D160" s="41"/>
      <c r="E160" s="42"/>
      <c r="F160" s="20"/>
      <c r="G160" s="20"/>
      <c r="H160" s="20"/>
      <c r="I160" s="7"/>
      <c r="J160" s="47"/>
      <c r="K160" s="7"/>
      <c r="L160" s="8"/>
    </row>
    <row r="161" spans="1:12" ht="12.75">
      <c r="A161" s="5"/>
      <c r="B161" s="46">
        <v>54</v>
      </c>
      <c r="C161" s="20"/>
      <c r="D161" s="41" t="s">
        <v>26</v>
      </c>
      <c r="E161" s="42" t="s">
        <v>491</v>
      </c>
      <c r="F161" s="20"/>
      <c r="G161" s="20"/>
      <c r="H161" s="20"/>
      <c r="I161" s="7"/>
      <c r="J161" s="47" t="s">
        <v>29</v>
      </c>
      <c r="K161" s="110">
        <f>Pasivi!F23</f>
        <v>0</v>
      </c>
      <c r="L161" s="8"/>
    </row>
    <row r="162" spans="1:12" ht="12.75">
      <c r="A162" s="5"/>
      <c r="B162" s="46"/>
      <c r="C162" s="20"/>
      <c r="D162" s="41"/>
      <c r="E162" s="42"/>
      <c r="F162" s="20"/>
      <c r="G162" s="20"/>
      <c r="H162" s="20"/>
      <c r="I162" s="7"/>
      <c r="J162" s="47"/>
      <c r="K162" s="7"/>
      <c r="L162" s="8"/>
    </row>
    <row r="163" spans="1:12" ht="12.75">
      <c r="A163" s="5"/>
      <c r="B163" s="46">
        <v>55</v>
      </c>
      <c r="C163" s="20"/>
      <c r="D163" s="15">
        <v>4</v>
      </c>
      <c r="E163" s="55" t="s">
        <v>97</v>
      </c>
      <c r="F163" s="23"/>
      <c r="G163" s="20"/>
      <c r="H163" s="20"/>
      <c r="I163" s="7"/>
      <c r="J163" s="47" t="s">
        <v>51</v>
      </c>
      <c r="K163" s="7"/>
      <c r="L163" s="8"/>
    </row>
    <row r="164" spans="1:12" ht="12.75">
      <c r="A164" s="5"/>
      <c r="B164" s="46"/>
      <c r="C164" s="20"/>
      <c r="D164" s="15"/>
      <c r="E164" s="55"/>
      <c r="F164" s="23"/>
      <c r="G164" s="20"/>
      <c r="H164" s="20"/>
      <c r="I164" s="7"/>
      <c r="J164" s="47"/>
      <c r="K164" s="7"/>
      <c r="L164" s="8"/>
    </row>
    <row r="165" spans="1:12" ht="12.75">
      <c r="A165" s="5"/>
      <c r="B165" s="46">
        <v>56</v>
      </c>
      <c r="C165" s="20"/>
      <c r="D165" s="15">
        <v>5</v>
      </c>
      <c r="E165" s="55" t="s">
        <v>98</v>
      </c>
      <c r="F165" s="23"/>
      <c r="G165" s="20"/>
      <c r="H165" s="20"/>
      <c r="I165" s="7"/>
      <c r="J165" s="47" t="s">
        <v>51</v>
      </c>
      <c r="K165" s="7"/>
      <c r="L165" s="8"/>
    </row>
    <row r="166" spans="1:12" ht="12.75">
      <c r="A166" s="5"/>
      <c r="B166" s="46"/>
      <c r="C166" s="20"/>
      <c r="D166" s="15"/>
      <c r="E166" s="55"/>
      <c r="F166" s="23"/>
      <c r="G166" s="20"/>
      <c r="H166" s="20"/>
      <c r="I166" s="7"/>
      <c r="J166" s="47"/>
      <c r="K166" s="7"/>
      <c r="L166" s="8"/>
    </row>
    <row r="167" spans="1:12" ht="12.75">
      <c r="A167" s="5"/>
      <c r="B167" s="46"/>
      <c r="C167" s="20"/>
      <c r="D167" s="71" t="s">
        <v>63</v>
      </c>
      <c r="E167" s="16" t="s">
        <v>99</v>
      </c>
      <c r="F167" s="16"/>
      <c r="G167" s="20"/>
      <c r="H167" s="20"/>
      <c r="I167" s="7"/>
      <c r="J167" s="47" t="s">
        <v>51</v>
      </c>
      <c r="K167" s="7"/>
      <c r="L167" s="8"/>
    </row>
    <row r="168" spans="1:12" ht="12.75">
      <c r="A168" s="5"/>
      <c r="B168" s="46"/>
      <c r="C168" s="20"/>
      <c r="D168" s="71"/>
      <c r="E168" s="16"/>
      <c r="F168" s="16"/>
      <c r="G168" s="20"/>
      <c r="H168" s="20"/>
      <c r="I168" s="7"/>
      <c r="J168" s="47"/>
      <c r="K168" s="7"/>
      <c r="L168" s="8"/>
    </row>
    <row r="169" spans="1:12" ht="12.75">
      <c r="A169" s="5"/>
      <c r="B169" s="46">
        <v>58</v>
      </c>
      <c r="C169" s="20"/>
      <c r="D169" s="15">
        <v>1</v>
      </c>
      <c r="E169" s="55" t="s">
        <v>100</v>
      </c>
      <c r="F169" s="16"/>
      <c r="G169" s="20"/>
      <c r="H169" s="20"/>
      <c r="I169" s="7"/>
      <c r="J169" s="47" t="s">
        <v>51</v>
      </c>
      <c r="K169" s="7"/>
      <c r="L169" s="8"/>
    </row>
    <row r="170" spans="1:12" ht="12.75">
      <c r="A170" s="5"/>
      <c r="B170" s="46"/>
      <c r="C170" s="20"/>
      <c r="D170" s="15"/>
      <c r="E170" s="55"/>
      <c r="F170" s="16"/>
      <c r="G170" s="20"/>
      <c r="H170" s="20"/>
      <c r="I170" s="7"/>
      <c r="J170" s="47"/>
      <c r="K170" s="7"/>
      <c r="L170" s="8"/>
    </row>
    <row r="171" spans="1:12" ht="12.75">
      <c r="A171" s="5"/>
      <c r="B171" s="46">
        <v>59</v>
      </c>
      <c r="C171" s="20"/>
      <c r="D171" s="41" t="s">
        <v>26</v>
      </c>
      <c r="E171" s="42" t="s">
        <v>101</v>
      </c>
      <c r="F171" s="20"/>
      <c r="G171" s="20"/>
      <c r="H171" s="20"/>
      <c r="I171" s="7"/>
      <c r="J171" s="47" t="s">
        <v>51</v>
      </c>
      <c r="K171" s="7"/>
      <c r="L171" s="8"/>
    </row>
    <row r="172" spans="1:12" ht="12.75">
      <c r="A172" s="5"/>
      <c r="B172" s="46"/>
      <c r="C172" s="20"/>
      <c r="D172" s="41"/>
      <c r="E172" s="42"/>
      <c r="F172" s="20"/>
      <c r="G172" s="20"/>
      <c r="H172" s="20"/>
      <c r="I172" s="7"/>
      <c r="J172" s="47"/>
      <c r="K172" s="7"/>
      <c r="L172" s="8"/>
    </row>
    <row r="173" spans="1:12" ht="12.75">
      <c r="A173" s="5"/>
      <c r="B173" s="46">
        <v>60</v>
      </c>
      <c r="C173" s="20"/>
      <c r="D173" s="41" t="s">
        <v>26</v>
      </c>
      <c r="E173" s="42" t="s">
        <v>102</v>
      </c>
      <c r="F173" s="20"/>
      <c r="G173" s="20"/>
      <c r="H173" s="20"/>
      <c r="I173" s="7"/>
      <c r="J173" s="47" t="s">
        <v>51</v>
      </c>
      <c r="K173" s="7"/>
      <c r="L173" s="8"/>
    </row>
    <row r="174" spans="1:12" ht="12.75">
      <c r="A174" s="5"/>
      <c r="B174" s="46"/>
      <c r="C174" s="20"/>
      <c r="D174" s="41"/>
      <c r="E174" s="42"/>
      <c r="F174" s="20"/>
      <c r="G174" s="20"/>
      <c r="H174" s="20"/>
      <c r="I174" s="7"/>
      <c r="J174" s="47"/>
      <c r="K174" s="7"/>
      <c r="L174" s="8"/>
    </row>
    <row r="175" spans="1:12" ht="12.75">
      <c r="A175" s="5"/>
      <c r="B175" s="46">
        <v>61</v>
      </c>
      <c r="C175" s="20"/>
      <c r="D175" s="15">
        <v>2</v>
      </c>
      <c r="E175" s="55" t="s">
        <v>103</v>
      </c>
      <c r="F175" s="23"/>
      <c r="G175" s="20"/>
      <c r="H175" s="20"/>
      <c r="I175" s="7"/>
      <c r="J175" s="47" t="s">
        <v>51</v>
      </c>
      <c r="K175" s="7"/>
      <c r="L175" s="8"/>
    </row>
    <row r="176" spans="1:12" ht="12.75">
      <c r="A176" s="5"/>
      <c r="B176" s="46"/>
      <c r="C176" s="20"/>
      <c r="D176" s="15"/>
      <c r="E176" s="55"/>
      <c r="F176" s="23"/>
      <c r="G176" s="20"/>
      <c r="H176" s="20"/>
      <c r="I176" s="7"/>
      <c r="J176" s="47"/>
      <c r="K176" s="7"/>
      <c r="L176" s="8"/>
    </row>
    <row r="177" spans="1:12" ht="12.75">
      <c r="A177" s="5"/>
      <c r="B177" s="46">
        <v>62</v>
      </c>
      <c r="C177" s="20"/>
      <c r="D177" s="15">
        <v>3</v>
      </c>
      <c r="E177" s="55" t="s">
        <v>97</v>
      </c>
      <c r="F177" s="23"/>
      <c r="G177" s="20"/>
      <c r="H177" s="20"/>
      <c r="I177" s="7"/>
      <c r="J177" s="47" t="s">
        <v>51</v>
      </c>
      <c r="K177" s="7"/>
      <c r="L177" s="8"/>
    </row>
    <row r="178" spans="1:12" ht="12.75">
      <c r="A178" s="5"/>
      <c r="B178" s="46"/>
      <c r="C178" s="20"/>
      <c r="D178" s="15"/>
      <c r="E178" s="55"/>
      <c r="F178" s="23"/>
      <c r="G178" s="20"/>
      <c r="H178" s="20"/>
      <c r="I178" s="7"/>
      <c r="J178" s="47"/>
      <c r="K178" s="7"/>
      <c r="L178" s="8"/>
    </row>
    <row r="179" spans="1:12" ht="12.75">
      <c r="A179" s="5"/>
      <c r="B179" s="46">
        <v>63</v>
      </c>
      <c r="C179" s="20"/>
      <c r="D179" s="15">
        <v>4</v>
      </c>
      <c r="E179" s="55" t="s">
        <v>104</v>
      </c>
      <c r="F179" s="23"/>
      <c r="G179" s="20"/>
      <c r="H179" s="20"/>
      <c r="I179" s="7"/>
      <c r="J179" s="47" t="s">
        <v>51</v>
      </c>
      <c r="K179" s="7"/>
      <c r="L179" s="8"/>
    </row>
    <row r="180" spans="1:12" ht="12.75">
      <c r="A180" s="5"/>
      <c r="B180" s="46"/>
      <c r="C180" s="20"/>
      <c r="D180" s="15"/>
      <c r="E180" s="55"/>
      <c r="F180" s="23"/>
      <c r="G180" s="20"/>
      <c r="H180" s="20"/>
      <c r="I180" s="7"/>
      <c r="J180" s="47"/>
      <c r="K180" s="7"/>
      <c r="L180" s="8"/>
    </row>
    <row r="181" spans="1:12" ht="12.75">
      <c r="A181" s="5"/>
      <c r="B181" s="46"/>
      <c r="C181" s="20"/>
      <c r="D181" s="71" t="s">
        <v>105</v>
      </c>
      <c r="E181" s="16" t="s">
        <v>106</v>
      </c>
      <c r="F181" s="16"/>
      <c r="G181" s="20"/>
      <c r="H181" s="20"/>
      <c r="I181" s="7"/>
      <c r="J181" s="47" t="s">
        <v>51</v>
      </c>
      <c r="K181" s="7"/>
      <c r="L181" s="8"/>
    </row>
    <row r="182" spans="1:12" ht="12.75">
      <c r="A182" s="5"/>
      <c r="B182" s="46"/>
      <c r="C182" s="20"/>
      <c r="D182" s="71"/>
      <c r="E182" s="16"/>
      <c r="F182" s="16"/>
      <c r="G182" s="20"/>
      <c r="H182" s="20"/>
      <c r="I182" s="7"/>
      <c r="J182" s="47"/>
      <c r="K182" s="7"/>
      <c r="L182" s="8"/>
    </row>
    <row r="183" spans="1:12" ht="12.75">
      <c r="A183" s="5"/>
      <c r="B183" s="46">
        <v>66</v>
      </c>
      <c r="C183" s="20"/>
      <c r="D183" s="15">
        <v>1</v>
      </c>
      <c r="E183" s="55" t="s">
        <v>107</v>
      </c>
      <c r="F183" s="23"/>
      <c r="G183" s="20"/>
      <c r="H183" s="20"/>
      <c r="I183" s="7"/>
      <c r="J183" s="47" t="s">
        <v>51</v>
      </c>
      <c r="K183" s="7"/>
      <c r="L183" s="8"/>
    </row>
    <row r="184" spans="1:12" ht="12.75">
      <c r="A184" s="5"/>
      <c r="B184" s="46"/>
      <c r="C184" s="20"/>
      <c r="D184" s="15"/>
      <c r="E184" s="55"/>
      <c r="F184" s="23"/>
      <c r="G184" s="20"/>
      <c r="H184" s="20"/>
      <c r="I184" s="7"/>
      <c r="J184" s="47"/>
      <c r="K184" s="7"/>
      <c r="L184" s="8"/>
    </row>
    <row r="185" spans="1:12" ht="12.75">
      <c r="A185" s="5"/>
      <c r="B185" s="46">
        <v>67</v>
      </c>
      <c r="C185" s="20"/>
      <c r="D185" s="15">
        <v>2</v>
      </c>
      <c r="E185" s="55" t="s">
        <v>108</v>
      </c>
      <c r="F185" s="23"/>
      <c r="G185" s="20"/>
      <c r="H185" s="20"/>
      <c r="I185" s="7"/>
      <c r="J185" s="47" t="s">
        <v>51</v>
      </c>
      <c r="K185" s="7"/>
      <c r="L185" s="8"/>
    </row>
    <row r="186" spans="1:12" ht="12.75">
      <c r="A186" s="5"/>
      <c r="B186" s="46"/>
      <c r="C186" s="20"/>
      <c r="D186" s="15"/>
      <c r="E186" s="55"/>
      <c r="F186" s="23"/>
      <c r="G186" s="20"/>
      <c r="H186" s="20"/>
      <c r="I186" s="7"/>
      <c r="J186" s="47"/>
      <c r="K186" s="7"/>
      <c r="L186" s="8"/>
    </row>
    <row r="187" spans="1:12" ht="12.75">
      <c r="A187" s="5"/>
      <c r="B187" s="46">
        <v>68</v>
      </c>
      <c r="C187" s="20"/>
      <c r="D187" s="15">
        <v>3</v>
      </c>
      <c r="E187" s="55" t="s">
        <v>109</v>
      </c>
      <c r="F187" s="23"/>
      <c r="G187" s="20"/>
      <c r="H187" s="20"/>
      <c r="I187" s="7"/>
      <c r="J187" s="6" t="s">
        <v>29</v>
      </c>
      <c r="K187" s="110">
        <f>+Pasivi!F37</f>
        <v>100000</v>
      </c>
      <c r="L187" s="8"/>
    </row>
    <row r="188" spans="1:12" ht="12.75">
      <c r="A188" s="5"/>
      <c r="B188" s="46"/>
      <c r="C188" s="20"/>
      <c r="D188" s="15"/>
      <c r="E188" s="55"/>
      <c r="F188" s="23"/>
      <c r="G188" s="20"/>
      <c r="H188" s="20"/>
      <c r="I188" s="7"/>
      <c r="J188" s="47"/>
      <c r="K188" s="7"/>
      <c r="L188" s="8"/>
    </row>
    <row r="189" spans="1:12" ht="12.75">
      <c r="A189" s="5"/>
      <c r="B189" s="46">
        <v>69</v>
      </c>
      <c r="C189" s="20"/>
      <c r="D189" s="15">
        <v>4</v>
      </c>
      <c r="E189" s="55" t="s">
        <v>110</v>
      </c>
      <c r="F189" s="23"/>
      <c r="G189" s="20"/>
      <c r="H189" s="20"/>
      <c r="I189" s="7"/>
      <c r="J189" s="47" t="s">
        <v>51</v>
      </c>
      <c r="K189" s="7"/>
      <c r="L189" s="8"/>
    </row>
    <row r="190" spans="1:12" ht="12.75">
      <c r="A190" s="5"/>
      <c r="B190" s="46"/>
      <c r="C190" s="20"/>
      <c r="D190" s="15"/>
      <c r="E190" s="55"/>
      <c r="F190" s="23"/>
      <c r="G190" s="20"/>
      <c r="H190" s="20"/>
      <c r="I190" s="7"/>
      <c r="J190" s="47"/>
      <c r="K190" s="7"/>
      <c r="L190" s="8"/>
    </row>
    <row r="191" spans="1:12" ht="12.75">
      <c r="A191" s="5"/>
      <c r="B191" s="46">
        <v>70</v>
      </c>
      <c r="C191" s="20"/>
      <c r="D191" s="15">
        <v>5</v>
      </c>
      <c r="E191" s="55" t="s">
        <v>111</v>
      </c>
      <c r="F191" s="23"/>
      <c r="G191" s="20"/>
      <c r="H191" s="20"/>
      <c r="I191" s="7"/>
      <c r="J191" s="47" t="s">
        <v>51</v>
      </c>
      <c r="K191" s="7"/>
      <c r="L191" s="8"/>
    </row>
    <row r="192" spans="1:12" ht="12.75">
      <c r="A192" s="5"/>
      <c r="B192" s="46"/>
      <c r="C192" s="20"/>
      <c r="D192" s="15"/>
      <c r="E192" s="55"/>
      <c r="F192" s="23"/>
      <c r="G192" s="20"/>
      <c r="H192" s="20"/>
      <c r="I192" s="7"/>
      <c r="J192" s="47"/>
      <c r="K192" s="7"/>
      <c r="L192" s="8"/>
    </row>
    <row r="193" spans="1:12" ht="12.75">
      <c r="A193" s="5"/>
      <c r="B193" s="46">
        <v>71</v>
      </c>
      <c r="C193" s="20"/>
      <c r="D193" s="15">
        <v>6</v>
      </c>
      <c r="E193" s="55" t="s">
        <v>112</v>
      </c>
      <c r="F193" s="23"/>
      <c r="G193" s="20"/>
      <c r="H193" s="20"/>
      <c r="I193" s="7"/>
      <c r="J193" s="47" t="s">
        <v>51</v>
      </c>
      <c r="K193" s="7"/>
      <c r="L193" s="8"/>
    </row>
    <row r="194" spans="1:12" ht="12.75">
      <c r="A194" s="5"/>
      <c r="B194" s="46"/>
      <c r="C194" s="20"/>
      <c r="D194" s="15"/>
      <c r="E194" s="55"/>
      <c r="F194" s="23"/>
      <c r="G194" s="20"/>
      <c r="H194" s="20"/>
      <c r="I194" s="7"/>
      <c r="J194" s="47"/>
      <c r="K194" s="7"/>
      <c r="L194" s="8"/>
    </row>
    <row r="195" spans="1:12" ht="12.75">
      <c r="A195" s="5"/>
      <c r="B195" s="46">
        <v>72</v>
      </c>
      <c r="C195" s="20"/>
      <c r="D195" s="15">
        <v>7</v>
      </c>
      <c r="E195" s="55" t="s">
        <v>113</v>
      </c>
      <c r="F195" s="23"/>
      <c r="G195" s="20"/>
      <c r="H195" s="20"/>
      <c r="I195" s="7"/>
      <c r="J195" s="47" t="s">
        <v>51</v>
      </c>
      <c r="K195" s="7"/>
      <c r="L195" s="8"/>
    </row>
    <row r="196" spans="1:12" ht="12.75">
      <c r="A196" s="5"/>
      <c r="B196" s="46"/>
      <c r="C196" s="20"/>
      <c r="D196" s="15"/>
      <c r="E196" s="55"/>
      <c r="F196" s="23"/>
      <c r="G196" s="20"/>
      <c r="H196" s="20"/>
      <c r="I196" s="7"/>
      <c r="J196" s="47"/>
      <c r="K196" s="7"/>
      <c r="L196" s="8"/>
    </row>
    <row r="197" spans="1:12" ht="12.75">
      <c r="A197" s="5"/>
      <c r="B197" s="46">
        <v>73</v>
      </c>
      <c r="C197" s="20"/>
      <c r="D197" s="15">
        <v>8</v>
      </c>
      <c r="E197" s="55" t="s">
        <v>114</v>
      </c>
      <c r="F197" s="23"/>
      <c r="G197" s="20"/>
      <c r="H197" s="20"/>
      <c r="I197" s="7"/>
      <c r="J197" s="47" t="s">
        <v>51</v>
      </c>
      <c r="K197" s="7"/>
      <c r="L197" s="8"/>
    </row>
    <row r="198" spans="1:12" ht="12.75">
      <c r="A198" s="5"/>
      <c r="B198" s="46"/>
      <c r="C198" s="20"/>
      <c r="D198" s="15"/>
      <c r="E198" s="55"/>
      <c r="F198" s="23"/>
      <c r="G198" s="20"/>
      <c r="H198" s="20"/>
      <c r="I198" s="7"/>
      <c r="J198" s="47"/>
      <c r="K198" s="7"/>
      <c r="L198" s="8"/>
    </row>
    <row r="199" spans="1:12" ht="12.75">
      <c r="A199" s="5"/>
      <c r="B199" s="46">
        <v>74</v>
      </c>
      <c r="C199" s="20"/>
      <c r="D199" s="15">
        <v>9</v>
      </c>
      <c r="E199" s="55" t="s">
        <v>489</v>
      </c>
      <c r="F199" s="23"/>
      <c r="G199" s="20"/>
      <c r="H199" s="20"/>
      <c r="I199" s="7"/>
      <c r="J199" s="47" t="s">
        <v>29</v>
      </c>
      <c r="K199" s="110">
        <f>Pasivi!F42</f>
        <v>9024242</v>
      </c>
      <c r="L199" s="8"/>
    </row>
    <row r="200" spans="1:12" ht="12.75">
      <c r="A200" s="5"/>
      <c r="B200" s="46"/>
      <c r="C200" s="20"/>
      <c r="D200" s="15"/>
      <c r="E200" s="55"/>
      <c r="F200" s="23"/>
      <c r="G200" s="20"/>
      <c r="H200" s="20"/>
      <c r="I200" s="7"/>
      <c r="J200" s="47"/>
      <c r="K200" s="7"/>
      <c r="L200" s="8"/>
    </row>
    <row r="201" spans="1:12" ht="12.75">
      <c r="A201" s="5"/>
      <c r="B201" s="46">
        <v>75</v>
      </c>
      <c r="C201" s="20"/>
      <c r="D201" s="15">
        <v>10</v>
      </c>
      <c r="E201" s="55" t="s">
        <v>115</v>
      </c>
      <c r="F201" s="23"/>
      <c r="G201" s="20"/>
      <c r="H201" s="20"/>
      <c r="I201" s="7"/>
      <c r="J201" s="47"/>
      <c r="K201" s="110">
        <f>K203-K206</f>
        <v>4898626.2</v>
      </c>
      <c r="L201" s="8"/>
    </row>
    <row r="202" spans="1:12" ht="12.75">
      <c r="A202" s="5"/>
      <c r="B202" s="6"/>
      <c r="C202" s="7"/>
      <c r="D202" s="7"/>
      <c r="E202" s="7"/>
      <c r="F202" s="7"/>
      <c r="G202" s="7"/>
      <c r="H202" s="7"/>
      <c r="I202" s="7"/>
      <c r="J202" s="7"/>
      <c r="K202" s="7"/>
      <c r="L202" s="8"/>
    </row>
    <row r="203" spans="1:12" ht="12.75">
      <c r="A203" s="5"/>
      <c r="B203" s="6"/>
      <c r="C203" s="7"/>
      <c r="D203" s="7"/>
      <c r="E203" s="73" t="s">
        <v>116</v>
      </c>
      <c r="F203" s="14" t="s">
        <v>117</v>
      </c>
      <c r="G203" s="7"/>
      <c r="H203" s="7"/>
      <c r="I203" s="7"/>
      <c r="J203" s="6" t="s">
        <v>29</v>
      </c>
      <c r="K203" s="74">
        <f>Rez!E28</f>
        <v>5442918</v>
      </c>
      <c r="L203" s="8"/>
    </row>
    <row r="204" spans="1:12" ht="12.75">
      <c r="A204" s="5"/>
      <c r="B204" s="6"/>
      <c r="C204" s="7"/>
      <c r="D204" s="7"/>
      <c r="E204" s="73" t="s">
        <v>116</v>
      </c>
      <c r="F204" s="7" t="s">
        <v>118</v>
      </c>
      <c r="G204" s="7"/>
      <c r="H204" s="7"/>
      <c r="I204" s="7"/>
      <c r="J204" s="6" t="s">
        <v>29</v>
      </c>
      <c r="K204" s="43"/>
      <c r="L204" s="8"/>
    </row>
    <row r="205" spans="1:12" ht="12.75">
      <c r="A205" s="5"/>
      <c r="B205" s="6"/>
      <c r="C205" s="7"/>
      <c r="D205" s="7"/>
      <c r="E205" s="73" t="s">
        <v>116</v>
      </c>
      <c r="F205" s="7" t="s">
        <v>119</v>
      </c>
      <c r="G205" s="7"/>
      <c r="H205" s="7"/>
      <c r="I205" s="7"/>
      <c r="J205" s="6" t="s">
        <v>29</v>
      </c>
      <c r="K205" s="117">
        <f>K203+K204</f>
        <v>5442918</v>
      </c>
      <c r="L205" s="8"/>
    </row>
    <row r="206" spans="1:12" ht="12.75">
      <c r="A206" s="5"/>
      <c r="B206" s="6"/>
      <c r="C206" s="7"/>
      <c r="D206" s="7"/>
      <c r="E206" s="73" t="s">
        <v>116</v>
      </c>
      <c r="F206" s="44" t="s">
        <v>120</v>
      </c>
      <c r="G206" s="7"/>
      <c r="H206" s="7"/>
      <c r="I206" s="7"/>
      <c r="J206" s="6" t="s">
        <v>29</v>
      </c>
      <c r="K206" s="117">
        <f>K205*0.1</f>
        <v>544291.8</v>
      </c>
      <c r="L206" s="8"/>
    </row>
    <row r="207" spans="1:12" ht="12.75">
      <c r="A207" s="5"/>
      <c r="B207" s="6"/>
      <c r="C207" s="7"/>
      <c r="D207" s="7"/>
      <c r="E207" s="73"/>
      <c r="F207" s="44"/>
      <c r="G207" s="7"/>
      <c r="H207" s="7"/>
      <c r="I207" s="7"/>
      <c r="J207" s="6"/>
      <c r="K207" s="110"/>
      <c r="L207" s="8"/>
    </row>
    <row r="208" spans="1:12" ht="12.75">
      <c r="A208" s="5"/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8"/>
    </row>
    <row r="209" spans="1:12" ht="12.75">
      <c r="A209" s="5"/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ht="12.75">
      <c r="A210" s="5"/>
      <c r="B210" s="6"/>
      <c r="C210" s="7"/>
      <c r="D210" s="7"/>
      <c r="E210" s="7"/>
      <c r="F210" s="7"/>
      <c r="G210" s="7"/>
      <c r="H210" s="7"/>
      <c r="I210" s="7"/>
      <c r="J210" s="7"/>
      <c r="K210" s="7"/>
      <c r="L210" s="8"/>
    </row>
    <row r="211" spans="1:12" ht="12.75">
      <c r="A211" s="5"/>
      <c r="B211" s="6"/>
      <c r="C211" s="7"/>
      <c r="D211" s="7"/>
      <c r="E211" s="110"/>
      <c r="F211" s="7"/>
      <c r="G211" s="7"/>
      <c r="H211" s="7"/>
      <c r="I211" s="7"/>
      <c r="J211" s="7"/>
      <c r="K211" s="7"/>
      <c r="L211" s="8"/>
    </row>
    <row r="212" spans="1:12" ht="12.75">
      <c r="A212" s="5"/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8"/>
    </row>
    <row r="213" spans="1:12" ht="12.75">
      <c r="A213" s="5"/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8"/>
    </row>
    <row r="214" spans="1:12" ht="12.75">
      <c r="A214" s="5"/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8"/>
    </row>
    <row r="215" spans="1:12" ht="15.75">
      <c r="A215" s="5"/>
      <c r="B215" s="6"/>
      <c r="C215" s="395" t="s">
        <v>121</v>
      </c>
      <c r="D215" s="395"/>
      <c r="E215" s="75" t="s">
        <v>122</v>
      </c>
      <c r="F215" s="7"/>
      <c r="G215" s="7"/>
      <c r="H215" s="7"/>
      <c r="I215" s="7"/>
      <c r="J215" s="7"/>
      <c r="K215" s="7"/>
      <c r="L215" s="8"/>
    </row>
    <row r="216" spans="1:12" ht="12.75">
      <c r="A216" s="5"/>
      <c r="B216" s="6"/>
      <c r="C216" s="7"/>
      <c r="D216" s="7"/>
      <c r="E216" s="7"/>
      <c r="F216" s="7"/>
      <c r="G216" s="7"/>
      <c r="H216" s="7"/>
      <c r="I216" s="7"/>
      <c r="J216" s="7"/>
      <c r="K216" s="7"/>
      <c r="L216" s="8"/>
    </row>
    <row r="217" spans="1:12" ht="12.75">
      <c r="A217" s="5"/>
      <c r="B217" s="6"/>
      <c r="C217" s="7"/>
      <c r="D217" s="76"/>
      <c r="E217" s="20" t="s">
        <v>123</v>
      </c>
      <c r="F217" s="7"/>
      <c r="G217" s="7"/>
      <c r="H217" s="7"/>
      <c r="I217" s="7"/>
      <c r="J217" s="7"/>
      <c r="K217" s="7"/>
      <c r="L217" s="8"/>
    </row>
    <row r="218" spans="1:12" ht="12.75">
      <c r="A218" s="5"/>
      <c r="B218" s="6"/>
      <c r="C218" s="7"/>
      <c r="D218" s="20" t="s">
        <v>124</v>
      </c>
      <c r="E218" s="20"/>
      <c r="F218" s="7"/>
      <c r="G218" s="7"/>
      <c r="H218" s="7"/>
      <c r="I218" s="7"/>
      <c r="J218" s="7"/>
      <c r="K218" s="7"/>
      <c r="L218" s="8"/>
    </row>
    <row r="219" spans="1:12" ht="12.75">
      <c r="A219" s="5"/>
      <c r="B219" s="6"/>
      <c r="C219" s="7"/>
      <c r="D219" s="20" t="s">
        <v>125</v>
      </c>
      <c r="F219" s="7"/>
      <c r="G219" s="7"/>
      <c r="H219" s="7"/>
      <c r="I219" s="7"/>
      <c r="J219" s="7"/>
      <c r="K219" s="7"/>
      <c r="L219" s="8"/>
    </row>
    <row r="220" spans="1:12" ht="12.75">
      <c r="A220" s="5"/>
      <c r="B220" s="6"/>
      <c r="C220" s="7"/>
      <c r="D220" s="20" t="s">
        <v>126</v>
      </c>
      <c r="E220" s="20"/>
      <c r="F220" s="7"/>
      <c r="G220" s="7"/>
      <c r="H220" s="7"/>
      <c r="I220" s="7"/>
      <c r="J220" s="7"/>
      <c r="K220" s="7"/>
      <c r="L220" s="8"/>
    </row>
    <row r="221" spans="1:12" ht="12.75">
      <c r="A221" s="5"/>
      <c r="B221" s="6"/>
      <c r="C221" s="7"/>
      <c r="D221" s="7"/>
      <c r="E221" s="7"/>
      <c r="F221" s="7"/>
      <c r="G221" s="7"/>
      <c r="H221" s="7"/>
      <c r="I221" s="7"/>
      <c r="J221" s="7"/>
      <c r="K221" s="7"/>
      <c r="L221" s="8"/>
    </row>
    <row r="222" spans="1:12" ht="15">
      <c r="A222" s="5"/>
      <c r="B222" s="6"/>
      <c r="C222" s="7"/>
      <c r="D222" s="7"/>
      <c r="E222" s="7"/>
      <c r="F222" s="7"/>
      <c r="G222" s="7"/>
      <c r="H222" s="386" t="s">
        <v>127</v>
      </c>
      <c r="I222" s="386"/>
      <c r="J222" s="386"/>
      <c r="K222" s="386"/>
      <c r="L222" s="8"/>
    </row>
    <row r="223" spans="1:12" ht="12.75">
      <c r="A223" s="5"/>
      <c r="B223" s="6"/>
      <c r="C223" s="7"/>
      <c r="D223" s="7"/>
      <c r="E223" s="7"/>
      <c r="F223" s="7"/>
      <c r="G223" s="7"/>
      <c r="H223" s="7"/>
      <c r="I223" s="7"/>
      <c r="J223" s="7"/>
      <c r="K223" s="7"/>
      <c r="L223" s="8"/>
    </row>
    <row r="224" spans="1:12" ht="15">
      <c r="A224" s="5"/>
      <c r="B224" s="6"/>
      <c r="C224" s="7"/>
      <c r="D224" s="7"/>
      <c r="E224" s="7"/>
      <c r="F224" s="7"/>
      <c r="G224" s="7"/>
      <c r="H224" s="387" t="s">
        <v>311</v>
      </c>
      <c r="I224" s="387"/>
      <c r="J224" s="387"/>
      <c r="K224" s="387"/>
      <c r="L224" s="8"/>
    </row>
    <row r="225" spans="1:12" ht="12.75">
      <c r="A225" s="5"/>
      <c r="L225" s="8"/>
    </row>
    <row r="226" spans="1:12" ht="13.5" thickBot="1">
      <c r="A226" s="116"/>
      <c r="B226" s="114"/>
      <c r="C226" s="113"/>
      <c r="D226" s="113"/>
      <c r="E226" s="113"/>
      <c r="F226" s="113"/>
      <c r="G226" s="113"/>
      <c r="H226" s="113"/>
      <c r="I226" s="113"/>
      <c r="J226" s="113"/>
      <c r="K226" s="113"/>
      <c r="L226" s="115"/>
    </row>
    <row r="227" ht="13.5" thickTop="1"/>
  </sheetData>
  <sheetProtection/>
  <mergeCells count="40">
    <mergeCell ref="E14:F14"/>
    <mergeCell ref="H14:I14"/>
    <mergeCell ref="A4:L4"/>
    <mergeCell ref="C6:D6"/>
    <mergeCell ref="D12:D13"/>
    <mergeCell ref="E12:F13"/>
    <mergeCell ref="G12:G13"/>
    <mergeCell ref="H12:I13"/>
    <mergeCell ref="E15:F15"/>
    <mergeCell ref="H15:I15"/>
    <mergeCell ref="E16:F16"/>
    <mergeCell ref="H16:I16"/>
    <mergeCell ref="E18:F18"/>
    <mergeCell ref="H18:I18"/>
    <mergeCell ref="E17:F17"/>
    <mergeCell ref="H17:I17"/>
    <mergeCell ref="E19:F19"/>
    <mergeCell ref="H19:I19"/>
    <mergeCell ref="D22:D23"/>
    <mergeCell ref="E22:I23"/>
    <mergeCell ref="E20:I20"/>
    <mergeCell ref="E24:I24"/>
    <mergeCell ref="E25:I25"/>
    <mergeCell ref="E26:I26"/>
    <mergeCell ref="E27:I27"/>
    <mergeCell ref="E37:F37"/>
    <mergeCell ref="E28:I28"/>
    <mergeCell ref="E38:F38"/>
    <mergeCell ref="E43:F43"/>
    <mergeCell ref="G49:H49"/>
    <mergeCell ref="D105:D106"/>
    <mergeCell ref="E105:E106"/>
    <mergeCell ref="F105:H105"/>
    <mergeCell ref="C215:D215"/>
    <mergeCell ref="H222:K222"/>
    <mergeCell ref="H224:K224"/>
    <mergeCell ref="I105:K105"/>
    <mergeCell ref="E135:F135"/>
    <mergeCell ref="E136:F136"/>
    <mergeCell ref="E141:F14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140625" style="0" customWidth="1"/>
    <col min="2" max="2" width="24.28125" style="0" customWidth="1"/>
    <col min="3" max="3" width="21.28125" style="0" customWidth="1"/>
    <col min="4" max="4" width="19.8515625" style="0" customWidth="1"/>
    <col min="5" max="5" width="17.7109375" style="0" customWidth="1"/>
  </cols>
  <sheetData>
    <row r="1" spans="1:6" ht="33" customHeight="1">
      <c r="A1" s="120"/>
      <c r="B1" s="120"/>
      <c r="C1" s="118"/>
      <c r="D1" s="118"/>
      <c r="E1" s="120"/>
      <c r="F1" s="120"/>
    </row>
    <row r="2" ht="12.75">
      <c r="B2" s="121" t="s">
        <v>479</v>
      </c>
    </row>
    <row r="3" ht="12.75">
      <c r="B3" s="71" t="s">
        <v>480</v>
      </c>
    </row>
    <row r="4" ht="12.75">
      <c r="B4" s="71"/>
    </row>
    <row r="5" ht="15">
      <c r="B5" s="122" t="s">
        <v>543</v>
      </c>
    </row>
    <row r="6" ht="12.75">
      <c r="B6" s="71"/>
    </row>
    <row r="7" spans="1:5" s="49" customFormat="1" ht="32.25" customHeight="1">
      <c r="A7"/>
      <c r="B7"/>
      <c r="C7"/>
      <c r="D7"/>
      <c r="E7"/>
    </row>
    <row r="8" spans="1:5" ht="24.75" customHeight="1">
      <c r="A8" s="123" t="s">
        <v>8</v>
      </c>
      <c r="B8" s="124" t="s">
        <v>321</v>
      </c>
      <c r="C8" s="123" t="s">
        <v>322</v>
      </c>
      <c r="D8" s="125" t="s">
        <v>323</v>
      </c>
      <c r="E8" s="125" t="s">
        <v>71</v>
      </c>
    </row>
    <row r="9" spans="1:5" s="120" customFormat="1" ht="18" customHeight="1">
      <c r="A9" s="126">
        <v>1</v>
      </c>
      <c r="B9" s="127" t="s">
        <v>548</v>
      </c>
      <c r="C9" s="126" t="s">
        <v>549</v>
      </c>
      <c r="D9" s="181" t="s">
        <v>550</v>
      </c>
      <c r="E9" s="326">
        <v>421140</v>
      </c>
    </row>
    <row r="10" spans="1:5" s="120" customFormat="1" ht="18" customHeight="1">
      <c r="A10" s="126">
        <v>2</v>
      </c>
      <c r="B10" s="325" t="s">
        <v>552</v>
      </c>
      <c r="C10" s="126"/>
      <c r="D10" s="181" t="s">
        <v>551</v>
      </c>
      <c r="E10" s="326">
        <v>1122000</v>
      </c>
    </row>
    <row r="11" spans="1:5" s="120" customFormat="1" ht="18" customHeight="1">
      <c r="A11" s="126">
        <v>3</v>
      </c>
      <c r="B11" s="127"/>
      <c r="C11" s="126"/>
      <c r="D11" s="128"/>
      <c r="E11" s="129"/>
    </row>
    <row r="12" spans="1:5" s="120" customFormat="1" ht="18" customHeight="1">
      <c r="A12" s="126">
        <v>4</v>
      </c>
      <c r="B12" s="127"/>
      <c r="C12" s="126"/>
      <c r="D12" s="128"/>
      <c r="E12" s="129"/>
    </row>
    <row r="13" spans="1:5" s="120" customFormat="1" ht="18" customHeight="1">
      <c r="A13" s="126">
        <v>5</v>
      </c>
      <c r="B13" s="127"/>
      <c r="C13" s="126"/>
      <c r="D13" s="128"/>
      <c r="E13" s="129"/>
    </row>
    <row r="14" spans="1:5" s="120" customFormat="1" ht="18" customHeight="1">
      <c r="A14" s="126">
        <v>6</v>
      </c>
      <c r="B14" s="127"/>
      <c r="C14" s="126"/>
      <c r="D14" s="128"/>
      <c r="E14" s="129"/>
    </row>
    <row r="15" spans="1:5" s="120" customFormat="1" ht="18" customHeight="1">
      <c r="A15" s="126">
        <v>7</v>
      </c>
      <c r="B15" s="127"/>
      <c r="C15" s="126"/>
      <c r="D15" s="128"/>
      <c r="E15" s="129"/>
    </row>
    <row r="16" spans="1:5" s="120" customFormat="1" ht="18" customHeight="1">
      <c r="A16" s="126">
        <v>8</v>
      </c>
      <c r="B16" s="127"/>
      <c r="C16" s="126"/>
      <c r="D16" s="128"/>
      <c r="E16" s="129"/>
    </row>
    <row r="17" spans="1:5" s="120" customFormat="1" ht="18" customHeight="1">
      <c r="A17" s="126">
        <v>9</v>
      </c>
      <c r="B17" s="127"/>
      <c r="C17" s="126"/>
      <c r="D17" s="128"/>
      <c r="E17" s="129"/>
    </row>
    <row r="18" spans="1:5" s="120" customFormat="1" ht="18" customHeight="1">
      <c r="A18" s="126">
        <v>10</v>
      </c>
      <c r="B18" s="127"/>
      <c r="C18" s="126"/>
      <c r="D18" s="128"/>
      <c r="E18" s="129"/>
    </row>
    <row r="19" spans="1:5" s="120" customFormat="1" ht="18" customHeight="1">
      <c r="A19" s="126">
        <v>11</v>
      </c>
      <c r="B19" s="127"/>
      <c r="C19" s="126"/>
      <c r="D19" s="128"/>
      <c r="E19" s="129"/>
    </row>
    <row r="20" spans="1:5" s="120" customFormat="1" ht="18" customHeight="1">
      <c r="A20" s="126">
        <v>12</v>
      </c>
      <c r="B20" s="127"/>
      <c r="C20" s="126"/>
      <c r="D20" s="128"/>
      <c r="E20" s="129"/>
    </row>
    <row r="21" spans="1:5" s="120" customFormat="1" ht="18" customHeight="1">
      <c r="A21" s="126">
        <v>13</v>
      </c>
      <c r="B21" s="127"/>
      <c r="C21" s="126"/>
      <c r="D21" s="128"/>
      <c r="E21" s="129"/>
    </row>
    <row r="22" spans="1:5" s="120" customFormat="1" ht="18" customHeight="1">
      <c r="A22" s="126">
        <v>14</v>
      </c>
      <c r="B22" s="127"/>
      <c r="C22" s="126"/>
      <c r="D22" s="128"/>
      <c r="E22" s="129"/>
    </row>
    <row r="23" spans="1:5" s="120" customFormat="1" ht="18" customHeight="1">
      <c r="A23" s="126">
        <v>15</v>
      </c>
      <c r="B23" s="127"/>
      <c r="C23" s="126"/>
      <c r="D23" s="128"/>
      <c r="E23" s="129"/>
    </row>
    <row r="24" spans="1:5" s="120" customFormat="1" ht="18" customHeight="1">
      <c r="A24" s="126">
        <v>16</v>
      </c>
      <c r="B24" s="127"/>
      <c r="C24" s="126"/>
      <c r="D24" s="128"/>
      <c r="E24" s="129"/>
    </row>
    <row r="25" spans="1:5" s="120" customFormat="1" ht="18" customHeight="1">
      <c r="A25" s="126">
        <v>17</v>
      </c>
      <c r="B25" s="127"/>
      <c r="C25" s="126"/>
      <c r="D25" s="128"/>
      <c r="E25" s="129"/>
    </row>
    <row r="26" spans="1:5" s="120" customFormat="1" ht="18" customHeight="1">
      <c r="A26" s="126">
        <v>18</v>
      </c>
      <c r="B26" s="127"/>
      <c r="C26" s="126"/>
      <c r="D26" s="128"/>
      <c r="E26" s="129"/>
    </row>
    <row r="27" spans="1:5" s="120" customFormat="1" ht="18" customHeight="1">
      <c r="A27" s="126">
        <v>19</v>
      </c>
      <c r="B27" s="127"/>
      <c r="C27" s="126"/>
      <c r="D27" s="128"/>
      <c r="E27" s="129"/>
    </row>
    <row r="28" spans="1:5" s="120" customFormat="1" ht="18" customHeight="1">
      <c r="A28" s="126">
        <v>20</v>
      </c>
      <c r="B28" s="127"/>
      <c r="C28" s="126"/>
      <c r="D28" s="128"/>
      <c r="E28" s="129"/>
    </row>
    <row r="29" spans="1:5" s="120" customFormat="1" ht="18" customHeight="1">
      <c r="A29" s="126">
        <v>21</v>
      </c>
      <c r="B29" s="127"/>
      <c r="C29" s="126"/>
      <c r="D29" s="128"/>
      <c r="E29" s="129"/>
    </row>
    <row r="30" spans="1:5" s="120" customFormat="1" ht="21.75" customHeight="1">
      <c r="A30" s="126" t="s">
        <v>324</v>
      </c>
      <c r="B30" s="127" t="s">
        <v>324</v>
      </c>
      <c r="C30" s="126"/>
      <c r="D30" s="128"/>
      <c r="E30" s="129"/>
    </row>
    <row r="31" spans="1:5" ht="33" customHeight="1">
      <c r="A31" s="130"/>
      <c r="B31" s="43"/>
      <c r="C31" s="131" t="s">
        <v>325</v>
      </c>
      <c r="D31" s="28"/>
      <c r="E31" s="128">
        <f>SUM(E9:E30)</f>
        <v>1543140</v>
      </c>
    </row>
    <row r="32" ht="21.75" customHeight="1"/>
    <row r="33" spans="4:5" ht="15">
      <c r="D33" s="132" t="s">
        <v>326</v>
      </c>
      <c r="E33" s="120" t="s">
        <v>327</v>
      </c>
    </row>
    <row r="34" ht="12.75">
      <c r="D34" s="49" t="s">
        <v>478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A&amp;A Copy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A&amp;A Copy Center</dc:creator>
  <cp:keywords/>
  <dc:description/>
  <cp:lastModifiedBy>Kontabiliteti2</cp:lastModifiedBy>
  <cp:lastPrinted>2013-03-30T10:40:20Z</cp:lastPrinted>
  <dcterms:created xsi:type="dcterms:W3CDTF">2009-03-06T20:44:03Z</dcterms:created>
  <dcterms:modified xsi:type="dcterms:W3CDTF">2014-03-29T11:42:54Z</dcterms:modified>
  <cp:category/>
  <cp:version/>
  <cp:contentType/>
  <cp:contentStatus/>
</cp:coreProperties>
</file>