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15" windowWidth="19260" windowHeight="3765" tabRatio="924" firstSheet="10" activeTab="2"/>
  </bookViews>
  <sheets>
    <sheet name="AKTIVI" sheetId="1" r:id="rId1"/>
    <sheet name="PASIVI" sheetId="2" r:id="rId2"/>
    <sheet name="Te ardhura+shpenzime 2012" sheetId="3" r:id="rId3"/>
    <sheet name="kapitalet e veta " sheetId="4" r:id="rId4"/>
    <sheet name="cash flow" sheetId="5" r:id="rId5"/>
    <sheet name="pasqyra e fitimit" sheetId="6" r:id="rId6"/>
    <sheet name="inventar i imet+ mall" sheetId="7" r:id="rId7"/>
    <sheet name="furnitura e nentrajtime" sheetId="8" r:id="rId8"/>
    <sheet name="pasqyra malli porositesit" sheetId="9" r:id="rId9"/>
    <sheet name="pasqyra e pagave dhe sig" sheetId="10" r:id="rId10"/>
    <sheet name="Pasqyra e tvsh" sheetId="11" r:id="rId11"/>
    <sheet name="deklarata" sheetId="12" r:id="rId12"/>
    <sheet name="shenimet shpjeguese" sheetId="13" r:id="rId13"/>
    <sheet name="AAM" sheetId="14" r:id="rId14"/>
    <sheet name="Pasq aneks statistikor1+2 " sheetId="15" r:id="rId15"/>
    <sheet name="aktivitet per BM" sheetId="16" r:id="rId16"/>
    <sheet name="Banka dhe arka" sheetId="17" r:id="rId17"/>
    <sheet name="Pasqyr e auto" sheetId="18" r:id="rId18"/>
    <sheet name="Sheet2" sheetId="19" r:id="rId19"/>
  </sheets>
  <definedNames/>
  <calcPr fullCalcOnLoad="1"/>
</workbook>
</file>

<file path=xl/sharedStrings.xml><?xml version="1.0" encoding="utf-8"?>
<sst xmlns="http://schemas.openxmlformats.org/spreadsheetml/2006/main" count="1036" uniqueCount="708">
  <si>
    <t>DEKLARATE</t>
  </si>
  <si>
    <t xml:space="preserve">Deklaroj se shoqeria “I.N.C.A. Nord Fish” shpk me NIPT K77620501D me administrator z. Alban Zusi dhe aksionere: </t>
  </si>
  <si>
    <t xml:space="preserve">1. Z. Alban Zusi perqindja e pjesemarrjes 50% </t>
  </si>
  <si>
    <t xml:space="preserve">2. Shoqeria "Meatmaster - Vellezerit Kimça” shpk me NIPT K06527025T perqindja e pjesemarrjes 50% </t>
  </si>
  <si>
    <t>Alban Zusi</t>
  </si>
  <si>
    <t>Shenime</t>
  </si>
  <si>
    <t>AKTIVET</t>
  </si>
  <si>
    <t>l</t>
  </si>
  <si>
    <t>(i)</t>
  </si>
  <si>
    <t>Derivativet</t>
  </si>
  <si>
    <t>(ii)</t>
  </si>
  <si>
    <t xml:space="preserve"> - Derivativet</t>
  </si>
  <si>
    <t>Aktive te tjera financiare afatshkurtra</t>
  </si>
  <si>
    <t>Llogari/Kerkesa te arketueshme</t>
  </si>
  <si>
    <t>Llogari/Kerkesa te tjera te arketueshme</t>
  </si>
  <si>
    <t>Instrumenta te tjera borxhi</t>
  </si>
  <si>
    <t>(iv)</t>
  </si>
  <si>
    <t>(iii)</t>
  </si>
  <si>
    <t>Investime te tjera financiare</t>
  </si>
  <si>
    <t>Inventari</t>
  </si>
  <si>
    <t>Lendet e para</t>
  </si>
  <si>
    <t>Prodhim ne proces</t>
  </si>
  <si>
    <t>Produkte te gatshme</t>
  </si>
  <si>
    <t>Mallra per shitje</t>
  </si>
  <si>
    <t>(v)</t>
  </si>
  <si>
    <t>Parapagesat per furnizime</t>
  </si>
  <si>
    <t>Aktivet biologjike afatshkurtra</t>
  </si>
  <si>
    <t>Aktivet afatshkurtra</t>
  </si>
  <si>
    <t>Aktivet afatshkurtra te mbajtura per shitje</t>
  </si>
  <si>
    <t>Parapagimet dhe shpenzimet e shtyra</t>
  </si>
  <si>
    <t>Totali i Aktiveve Afatshkurtra (l)</t>
  </si>
  <si>
    <t>ll</t>
  </si>
  <si>
    <t>Aktivet afatgjata</t>
  </si>
  <si>
    <t>Investimet financiare afatgjata</t>
  </si>
  <si>
    <t>Aksione dhe investime te tjera ne pjesemarrje</t>
  </si>
  <si>
    <t>Aksione dhe letra te tjera me vlere</t>
  </si>
  <si>
    <t>Llogari/Kerkesa te arketueshme afatgjata</t>
  </si>
  <si>
    <t>Aktive afatgjata materiale</t>
  </si>
  <si>
    <t>Toka</t>
  </si>
  <si>
    <t>Ndertesa</t>
  </si>
  <si>
    <t>Makineri dhe pajisje</t>
  </si>
  <si>
    <t>Aktive te tjera afatgjata materiale (me vl.kontab.)</t>
  </si>
  <si>
    <t>Aktivet biologjike afatgjata</t>
  </si>
  <si>
    <t>Aktivet afatgjata jomateriale</t>
  </si>
  <si>
    <t>Emri i mire</t>
  </si>
  <si>
    <t>Shpenzimet e zhvillimit</t>
  </si>
  <si>
    <t>Aktive te tjera afatgjata jomateriale</t>
  </si>
  <si>
    <t>Kapital aksionar i papaguar</t>
  </si>
  <si>
    <t>Aktive te tjera afatgjata</t>
  </si>
  <si>
    <t>Totali i Aktiveve Afatgjata (ll)</t>
  </si>
  <si>
    <t>TOTALI I AKTIVEVE (I + II)</t>
  </si>
  <si>
    <t>DETYRIMET DHE KAPITALI</t>
  </si>
  <si>
    <t>Detyrimet afatshkurta</t>
  </si>
  <si>
    <t>Huamarrjet</t>
  </si>
  <si>
    <t>Kthimet/Ripagesat e huave afatgjata</t>
  </si>
  <si>
    <t>Bono te konvertueshme</t>
  </si>
  <si>
    <t>Te pagueshme ndaj furnitoreve</t>
  </si>
  <si>
    <t>Te pagueshme ndaj punonjesve</t>
  </si>
  <si>
    <t>Hua te tjera</t>
  </si>
  <si>
    <t>Huat dhe parapagimet</t>
  </si>
  <si>
    <t>Huat dhe obligacionet afatshkurtra</t>
  </si>
  <si>
    <t>Parapagimet e arketuara</t>
  </si>
  <si>
    <t>Grantet dhe te ardhurat e shtyra</t>
  </si>
  <si>
    <t>Provizionet afatshkurtra</t>
  </si>
  <si>
    <t>Totali i detyrimeve afatshkurtra (l)</t>
  </si>
  <si>
    <t>Detyrime afatgjata</t>
  </si>
  <si>
    <t>Huat afatgjata</t>
  </si>
  <si>
    <t>Hua, bono dhe detyrime nga qiraja financiare</t>
  </si>
  <si>
    <t>Bonot e konvertueshme</t>
  </si>
  <si>
    <t>Huamarrje te tjera afatgjata</t>
  </si>
  <si>
    <t>Provizionet afatgjata</t>
  </si>
  <si>
    <t>Totali i detyrimeve afatgjata (ll)</t>
  </si>
  <si>
    <t xml:space="preserve">Totali i detyrimeve  </t>
  </si>
  <si>
    <t>lll</t>
  </si>
  <si>
    <t>KAPITALI</t>
  </si>
  <si>
    <t>Aksionet e pakices (perdoret vetem ne pasqyrat financiare te konsoliduara)</t>
  </si>
  <si>
    <t>Kapitali qe i perket aksionereve te shoqerise meme (perdoret vetem ne PF te konsoliduara)</t>
  </si>
  <si>
    <t>Kapitali aksionar</t>
  </si>
  <si>
    <t>Primi i aksionit</t>
  </si>
  <si>
    <t>Njesite ose aksionet e thesarit (negative)</t>
  </si>
  <si>
    <t>Rezerva statusore</t>
  </si>
  <si>
    <t>Rezerva ligjore</t>
  </si>
  <si>
    <t>Rezerva te tjera</t>
  </si>
  <si>
    <t>Fitimet e pashperndara</t>
  </si>
  <si>
    <t>Fitimi (Humbja) e vitit financiar</t>
  </si>
  <si>
    <t>Totali i Kapitalit (lll)</t>
  </si>
  <si>
    <t>TOTALI I DETYRIMEVE E KAPITALIT (l, ll, lll)</t>
  </si>
  <si>
    <t>Nr</t>
  </si>
  <si>
    <t>Pershkrimi i elementeve</t>
  </si>
  <si>
    <t xml:space="preserve">             2. Pasqyra e te ardhurave dhe shpenzimeve per periudhen</t>
  </si>
  <si>
    <t>Shitjet neto</t>
  </si>
  <si>
    <t>Te ardhura te tjera nga veprimtaria e shfrytezimit</t>
  </si>
  <si>
    <t>Ndryshimet ne inventarin e produkteve te gateshme dhe prodhimit ne proces</t>
  </si>
  <si>
    <t>Materialet e konsumuara</t>
  </si>
  <si>
    <t>Kosto e punes</t>
  </si>
  <si>
    <t xml:space="preserve"> - pagat e personelit</t>
  </si>
  <si>
    <t xml:space="preserve"> - te tjera personeli</t>
  </si>
  <si>
    <t>Amortizimi dhe zhvleresimet</t>
  </si>
  <si>
    <t>Totali i shpenzimeve (shuma 4-7)</t>
  </si>
  <si>
    <t>Fitimi apo humbja nga veprimtaria kryesore (1+2+/-3-8)</t>
  </si>
  <si>
    <t>Te ardhura dhe shpenzimet financiare nga njesite e kontrolluara</t>
  </si>
  <si>
    <t>Te ardhurat dhe shpenzimet financiare nga pjesemarrjet</t>
  </si>
  <si>
    <t>Te ardhurat dhe shpenzimet financiare nga investime te tjera financiare afatgjata</t>
  </si>
  <si>
    <t>Fitimet (humbjet) nga kursi i kembimit</t>
  </si>
  <si>
    <t>Te ardhura dhe shpenzime te tjera financiare</t>
  </si>
  <si>
    <t>Totali i te ardhurave dhe shpenzimeve financiare (12.1+/-12.2+/-12.3+/-12.4)</t>
  </si>
  <si>
    <t>Fitimi (humbja) para tatimit (9+/-13)</t>
  </si>
  <si>
    <t>Shpenzimet e tatimit mbi fitimin</t>
  </si>
  <si>
    <t>Fitimi/humbja neto e vitit financiar (14-15)</t>
  </si>
  <si>
    <t xml:space="preserve">             3. Pasqyra e levizjeve ne kapitalet e veta  per periudhen</t>
  </si>
  <si>
    <t xml:space="preserve">                         Kapitali aksionar qe i perket aksionareve te shoqerise meme</t>
  </si>
  <si>
    <t xml:space="preserve">Primi i aksionit </t>
  </si>
  <si>
    <t>Shuma te parashik per rreziqe</t>
  </si>
  <si>
    <t>Totali</t>
  </si>
  <si>
    <t>Efekti i ndryshimeve ne politikat kontabel</t>
  </si>
  <si>
    <t>Fitimi i pa- shperndare</t>
  </si>
  <si>
    <t>Pozicioni i rregulluar</t>
  </si>
  <si>
    <t>Fitimi neto i periudhes kontabel</t>
  </si>
  <si>
    <t>Dividentet e paguar / deklaruar</t>
  </si>
  <si>
    <t xml:space="preserve"> Transferime ne rezerven e detyrueshme ligjore</t>
  </si>
  <si>
    <t xml:space="preserve"> Transferime ne rezerven e detyrueshme statutore</t>
  </si>
  <si>
    <t xml:space="preserve"> Transferime ne rezerva te tjera</t>
  </si>
  <si>
    <t>Emetim i kapitalit aksionar</t>
  </si>
  <si>
    <t>Aksione te thesarit</t>
  </si>
  <si>
    <t xml:space="preserve"> - shpenzimet per sigurimet shoqerore dhe   shendetesore</t>
  </si>
  <si>
    <t xml:space="preserve">             4. Pasqyra e flukseve te parase per periudhen</t>
  </si>
  <si>
    <t>Fluksi i parave nga veprimtarite e shfrytezimit</t>
  </si>
  <si>
    <t>Fitimi para tatimit</t>
  </si>
  <si>
    <t>Rregullime per:</t>
  </si>
  <si>
    <t>Amortizimin</t>
  </si>
  <si>
    <t>Humbje nga kembimet valutore</t>
  </si>
  <si>
    <t>Te ardhura nga investimet</t>
  </si>
  <si>
    <t>Shpenzime per interesa</t>
  </si>
  <si>
    <t>Rritje/renie ne tepricen e kerkesave te arketueshme nga aktiviteti, si dhe kerkesave te arketueshme te tjera</t>
  </si>
  <si>
    <t>Rritje/renie ne tepricen e inventarit</t>
  </si>
  <si>
    <t>Rritje/renie ne tepricen e detyrimeve per tu paguar nga aktiviteti</t>
  </si>
  <si>
    <t>Parate e perfituara nga aktivitetet</t>
  </si>
  <si>
    <t>Interesi i paguar</t>
  </si>
  <si>
    <t xml:space="preserve">Tatim fitimi i paguar </t>
  </si>
  <si>
    <t>Fluksi i parave nga veprimtarite investuese</t>
  </si>
  <si>
    <t>Blerja e shoqerise se kontrolluar X minus parate e arketuara</t>
  </si>
  <si>
    <t>Blerja e aktiveve afatgjata materiale</t>
  </si>
  <si>
    <t>Te ardhuara nga shitja e pajisjeve</t>
  </si>
  <si>
    <t>Interesi i arketuar</t>
  </si>
  <si>
    <t>Dividentet e arketuar</t>
  </si>
  <si>
    <t>Fluksi i parave nga veprimtarite financiare</t>
  </si>
  <si>
    <t>Te ardhuara nga emetimi i kapitalit aksionar</t>
  </si>
  <si>
    <t>Te ardhura nga huamarrje afatgjata</t>
  </si>
  <si>
    <t>Pagesat e detyrimeve te qirase financiare</t>
  </si>
  <si>
    <t>Dividentet e paguar</t>
  </si>
  <si>
    <t>Paraja neto e perdorur ne aktivitetet financiare</t>
  </si>
  <si>
    <t>Paraja neto e perdorur ne aktivitetet investuese</t>
  </si>
  <si>
    <t>Paraja neto nga aktivitetet e shfrytezimit</t>
  </si>
  <si>
    <t>Rritja/renia neto e mjeteve monetare</t>
  </si>
  <si>
    <t>Mjetet monetare ne fillim te periudhes kontabel</t>
  </si>
  <si>
    <t>Mjetet monetare ne fund te periudhes kontabel</t>
  </si>
  <si>
    <t>Shoqeria "I.N.C.A Nord Fish" sh.p.k.</t>
  </si>
  <si>
    <t>NIPT K77620501D</t>
  </si>
  <si>
    <t>Mjete monetare</t>
  </si>
  <si>
    <t>Derivative dhe aktive te mbajtura per tregtim</t>
  </si>
  <si>
    <t xml:space="preserve"> - Aktivet e mbajtura per tregtim</t>
  </si>
  <si>
    <t>Shuma I.2</t>
  </si>
  <si>
    <t>Shuma I.3</t>
  </si>
  <si>
    <t>Shuma I.4</t>
  </si>
  <si>
    <t>BILANCI KONTABEL</t>
  </si>
  <si>
    <t>Aksione dhe pjesmarrje te tjera ne njesi te kontrolluara</t>
  </si>
  <si>
    <t>Shuma II.1</t>
  </si>
  <si>
    <t>Shuma II.2</t>
  </si>
  <si>
    <t>Shuma II.4</t>
  </si>
  <si>
    <t>Rezerva</t>
  </si>
  <si>
    <t>Shuma I.6</t>
  </si>
  <si>
    <t>Elementet e pasqyrave te konsoliduara</t>
  </si>
  <si>
    <t>Detyrimet tatimore (sigurime shoq + TAP + fitim)</t>
  </si>
  <si>
    <t>Te ardhuart dhe shpenzimet financiare nga:</t>
  </si>
  <si>
    <t>Te ardhura e shpenzime te pacaktuara</t>
  </si>
  <si>
    <t>ADMINISTRATORI</t>
  </si>
  <si>
    <t xml:space="preserve">             2. Pasqyra furniturave e nentrajtimeve</t>
  </si>
  <si>
    <t>Pershkrimi</t>
  </si>
  <si>
    <t>vlera</t>
  </si>
  <si>
    <t>Blerje energjie</t>
  </si>
  <si>
    <t>Blerje karburanti</t>
  </si>
  <si>
    <t>blerje gazi</t>
  </si>
  <si>
    <t>kancelari</t>
  </si>
  <si>
    <t>detergjente</t>
  </si>
  <si>
    <t>rroba pune</t>
  </si>
  <si>
    <t>qira</t>
  </si>
  <si>
    <t>sherbim I rojeve</t>
  </si>
  <si>
    <t>riparim ndertese</t>
  </si>
  <si>
    <t>shpenzime riparime elektrike</t>
  </si>
  <si>
    <t>shpenzime riparime rrjeti ujit</t>
  </si>
  <si>
    <t>shpenzime te ndryshme</t>
  </si>
  <si>
    <t>sherbimi veterinar</t>
  </si>
  <si>
    <t>certifikata origjine</t>
  </si>
  <si>
    <t>transferime udhetim djeta</t>
  </si>
  <si>
    <t>shpenzime postare e telekomunikacion</t>
  </si>
  <si>
    <t>transport mbeturinash</t>
  </si>
  <si>
    <t>sherbime bankare</t>
  </si>
  <si>
    <t>sherbime agjensia doganore</t>
  </si>
  <si>
    <t>A</t>
  </si>
  <si>
    <t>B</t>
  </si>
  <si>
    <t>Efektet e ndryshimit te kurseve te kembimit gjate konsolidimit</t>
  </si>
  <si>
    <t>I</t>
  </si>
  <si>
    <t>II</t>
  </si>
  <si>
    <t>Fitimi neto I periudhes kontabel</t>
  </si>
  <si>
    <t>Dividentet e paguar/deklaruar</t>
  </si>
  <si>
    <t>III</t>
  </si>
  <si>
    <t>Llogarite jashte bilancit</t>
  </si>
  <si>
    <t>Kreditore per mallra ne ruajtje, kondrapartia llog 801</t>
  </si>
  <si>
    <t>Tatime e taksa te ngjashme</t>
  </si>
  <si>
    <t>Shpenzime te tjera FURNITURA E NENTRAJTIME + taksa te ngjashme</t>
  </si>
  <si>
    <t>Administratori</t>
  </si>
  <si>
    <t xml:space="preserve">  Alban  ZUSI</t>
  </si>
  <si>
    <t>Rez. Konvert. monedh te huaja</t>
  </si>
  <si>
    <t>Pozicioni me 31 dhjetor 2010</t>
  </si>
  <si>
    <t>Transporte</t>
  </si>
  <si>
    <t>shpenzime riparim kompjuter</t>
  </si>
  <si>
    <t>shpenzime rip kaldaja, makineri</t>
  </si>
  <si>
    <t>Nr.</t>
  </si>
  <si>
    <t>Vlera ne leke</t>
  </si>
  <si>
    <t>80-079584-01-02</t>
  </si>
  <si>
    <t>BKT</t>
  </si>
  <si>
    <t>ARKA</t>
  </si>
  <si>
    <t>Shitje te perjashtuara</t>
  </si>
  <si>
    <t>Eksporte</t>
  </si>
  <si>
    <t>Shitje te tatueshme</t>
  </si>
  <si>
    <t>Blerje me tvsh jo te zbritshme</t>
  </si>
  <si>
    <t>Importet</t>
  </si>
  <si>
    <t>Blerje brenda vendit</t>
  </si>
  <si>
    <t>tvsh e zbritshme nga muaji I kaluar</t>
  </si>
  <si>
    <t>Totali I tvsh se zbritshme</t>
  </si>
  <si>
    <t>tvsh per t'u paguar</t>
  </si>
  <si>
    <t>Kerkuar per rimbursim</t>
  </si>
  <si>
    <t>TVSH</t>
  </si>
  <si>
    <t>24-25</t>
  </si>
  <si>
    <t>Janar</t>
  </si>
  <si>
    <t>Shkurt</t>
  </si>
  <si>
    <t>Mars</t>
  </si>
  <si>
    <t>Prill</t>
  </si>
  <si>
    <t>Maj</t>
  </si>
  <si>
    <t>Qershor</t>
  </si>
  <si>
    <t>Korrik</t>
  </si>
  <si>
    <t>Gusht</t>
  </si>
  <si>
    <t>Shtator</t>
  </si>
  <si>
    <t>Tetor</t>
  </si>
  <si>
    <t>Nentor</t>
  </si>
  <si>
    <t>Dhjetor</t>
  </si>
  <si>
    <t>HARTUESI</t>
  </si>
  <si>
    <t>GJON PRENGA</t>
  </si>
  <si>
    <t xml:space="preserve">   ALBAN   ZUSI</t>
  </si>
  <si>
    <t>PASQYRA E PAGAVE DHE SIGURIMEVE SHOQERORE E SHENDETESORE</t>
  </si>
  <si>
    <t>Nr. rend</t>
  </si>
  <si>
    <t>Muaji</t>
  </si>
  <si>
    <t>Nr. i punonjesve</t>
  </si>
  <si>
    <t>Shuma e pagave</t>
  </si>
  <si>
    <t>KONTRIBUTI</t>
  </si>
  <si>
    <t>LIKUJDIMET</t>
  </si>
  <si>
    <t>TAP-i</t>
  </si>
  <si>
    <t>Punedh.</t>
  </si>
  <si>
    <t>Punemarr.</t>
  </si>
  <si>
    <t>Sig shend.</t>
  </si>
  <si>
    <t>Shuma</t>
  </si>
  <si>
    <t>Date</t>
  </si>
  <si>
    <t>Diferenca</t>
  </si>
  <si>
    <t>Nr. I punonjesve</t>
  </si>
  <si>
    <t>Pagat</t>
  </si>
  <si>
    <t>11 (7-10)</t>
  </si>
  <si>
    <t>SHOQERIA __"I.N.C.A. Nord Fish" shpk__</t>
  </si>
  <si>
    <t>NIPT _K77620501 D______</t>
  </si>
  <si>
    <t>Pasqyre Nr.1</t>
  </si>
  <si>
    <t>Në ooo/Lekë</t>
  </si>
  <si>
    <t>ANEKS STATISTIKOR</t>
  </si>
  <si>
    <t>TE ARDHURAT</t>
  </si>
  <si>
    <t>Numri i Llogarise</t>
  </si>
  <si>
    <t>Kodi Statistikor</t>
  </si>
  <si>
    <t>Shitjet gjithsej (a + b +c )</t>
  </si>
  <si>
    <t>a)</t>
  </si>
  <si>
    <t xml:space="preserve">   Te ardhura nga shitja e Produktit te vet </t>
  </si>
  <si>
    <t>701/702/703</t>
  </si>
  <si>
    <t xml:space="preserve"> b)</t>
  </si>
  <si>
    <t xml:space="preserve">   Te ardhura nga shitja e Shërbimeve </t>
  </si>
  <si>
    <t xml:space="preserve"> c)</t>
  </si>
  <si>
    <t xml:space="preserve">    te ardhura nga shitja e Mallrave </t>
  </si>
  <si>
    <t>Të ardhura nga shitje të tjera (a+b+c)</t>
  </si>
  <si>
    <t>Qeraja</t>
  </si>
  <si>
    <t>b)</t>
  </si>
  <si>
    <t>Komisione</t>
  </si>
  <si>
    <t>c)</t>
  </si>
  <si>
    <t>Transport per te tjeret</t>
  </si>
  <si>
    <t xml:space="preserve">Ndryshimet në inventarin e produkteve të gatshëm e prodhimeve në proçes :                                   </t>
  </si>
  <si>
    <t>Shtesat    (+)</t>
  </si>
  <si>
    <t>Pakesimet (-)</t>
  </si>
  <si>
    <t xml:space="preserve">   Prodhimi per qellimet e vet ndermarrjes dhe per kapital :</t>
  </si>
  <si>
    <t xml:space="preserve">    nga i cili: Prodhim i aktiveve afatgjata</t>
  </si>
  <si>
    <t xml:space="preserve">  Të ardhura nga grantet (Subvencione)</t>
  </si>
  <si>
    <t xml:space="preserve">  Të tjera</t>
  </si>
  <si>
    <t xml:space="preserve">  Të ardhura nga shitja e aktiveve afatgjata</t>
  </si>
  <si>
    <t>I)</t>
  </si>
  <si>
    <t>Totali i te ardhurave I= (1+2+/-3+4+5+6+7+8)</t>
  </si>
  <si>
    <t>Pasqyre Nr.2</t>
  </si>
  <si>
    <t>SHPENZIMET</t>
  </si>
  <si>
    <t>Blerje, shpenzime (a+/-b+c+/-d+e)</t>
  </si>
  <si>
    <t xml:space="preserve"> a) </t>
  </si>
  <si>
    <t>Blerje/shpenzime materiale dhe materiale të tjera</t>
  </si>
  <si>
    <t>Mallra te blera</t>
  </si>
  <si>
    <t>601+602</t>
  </si>
  <si>
    <t xml:space="preserve"> Ndryshimet e gjëndjeve të Materialeve (+/-)</t>
  </si>
  <si>
    <t xml:space="preserve"> Mallra të blera</t>
  </si>
  <si>
    <t>605/1</t>
  </si>
  <si>
    <t xml:space="preserve"> d) </t>
  </si>
  <si>
    <r>
      <t xml:space="preserve"> </t>
    </r>
    <r>
      <rPr>
        <sz val="8"/>
        <rFont val="Arial"/>
        <family val="2"/>
      </rPr>
      <t>Ndryshimet e gjëndjeve të Mallrave (+/-)</t>
    </r>
  </si>
  <si>
    <t xml:space="preserve"> e) </t>
  </si>
  <si>
    <t xml:space="preserve"> Shpenzime per sherbime</t>
  </si>
  <si>
    <t>605/2</t>
  </si>
  <si>
    <t>Shpenzime per personelin (a+b)</t>
  </si>
  <si>
    <t>a-</t>
  </si>
  <si>
    <r>
      <t xml:space="preserve"> </t>
    </r>
    <r>
      <rPr>
        <sz val="8"/>
        <rFont val="Arial"/>
        <family val="2"/>
      </rPr>
      <t>Pagat e personelit</t>
    </r>
  </si>
  <si>
    <t xml:space="preserve"> b-</t>
  </si>
  <si>
    <t xml:space="preserve"> Shpenzimet për sig.shoqërore dhe shëndetsore</t>
  </si>
  <si>
    <t>Amortizimet dhe zhvlerësimet</t>
  </si>
  <si>
    <t>Shërbime nga të tretë (a+b+c+d+e+f+g+h+i+j+k+l+m)</t>
  </si>
  <si>
    <t>Sherbimet nga nen-kontraktoret</t>
  </si>
  <si>
    <t>Trajtime te pergjithshme</t>
  </si>
  <si>
    <t>Qera</t>
  </si>
  <si>
    <t>d)</t>
  </si>
  <si>
    <t>Mirembajtje dhe riparime</t>
  </si>
  <si>
    <t>e)</t>
  </si>
  <si>
    <t>Shpenzime për Siguracione</t>
  </si>
  <si>
    <t>f)</t>
  </si>
  <si>
    <t>Kerkim studime</t>
  </si>
  <si>
    <t>g)</t>
  </si>
  <si>
    <t>Sherbime të tjera</t>
  </si>
  <si>
    <t>h)</t>
  </si>
  <si>
    <t>Shpenzime per koncesione, patenta dhe licensa</t>
  </si>
  <si>
    <t>i)</t>
  </si>
  <si>
    <t>Shpenzime per publicitet, reklama</t>
  </si>
  <si>
    <t>j)</t>
  </si>
  <si>
    <t>Transferime, udhetime, dieta</t>
  </si>
  <si>
    <t>k)</t>
  </si>
  <si>
    <t xml:space="preserve">Shpenzime postare dhe telekomunikacioni </t>
  </si>
  <si>
    <t>l)</t>
  </si>
  <si>
    <t>Shpenzime transporti</t>
  </si>
  <si>
    <t xml:space="preserve">   per Blerje </t>
  </si>
  <si>
    <t xml:space="preserve">   per shitje</t>
  </si>
  <si>
    <t>m)</t>
  </si>
  <si>
    <t>Shpenzime per sherbime bankare</t>
  </si>
  <si>
    <t>Taksa dhe tarifa doganore</t>
  </si>
  <si>
    <t>Akciza</t>
  </si>
  <si>
    <t>Taksa dhe tarifa vendore</t>
  </si>
  <si>
    <t xml:space="preserve">Taksa e regjistrimit dhe tatime te tjera </t>
  </si>
  <si>
    <t>635+638</t>
  </si>
  <si>
    <t>II)</t>
  </si>
  <si>
    <t>Totali i shpenzimeve II=(1+2+3+4+5)</t>
  </si>
  <si>
    <t>Informatë:</t>
  </si>
  <si>
    <t xml:space="preserve">Numri mesatar i te punesuarve </t>
  </si>
  <si>
    <t>Investimet</t>
  </si>
  <si>
    <t xml:space="preserve">    Shtimi i aseteve fikse</t>
  </si>
  <si>
    <t xml:space="preserve">       nga te cilat: asete te reja</t>
  </si>
  <si>
    <t xml:space="preserve">   Pakesimi i aseteve fikse</t>
  </si>
  <si>
    <t xml:space="preserve">       nga te cilat shitja e aseteve ekzistuese</t>
  </si>
  <si>
    <t>SHOQERIA__"I.N.C.A. Nord Fish" shpk___</t>
  </si>
  <si>
    <t>NIPTI___K 77620501D _______</t>
  </si>
  <si>
    <t>Pasqyre Nr.3</t>
  </si>
  <si>
    <t>Aktiviteti</t>
  </si>
  <si>
    <t>Te ardhurat nga aktiviteti</t>
  </si>
  <si>
    <t>Tregti</t>
  </si>
  <si>
    <t>Tregti karburanti</t>
  </si>
  <si>
    <t>Tregti ushqimore,pije</t>
  </si>
  <si>
    <t>Tregti materiale ndertimi</t>
  </si>
  <si>
    <t>Tregti cigaresh</t>
  </si>
  <si>
    <t>Tregti artikuj industrial</t>
  </si>
  <si>
    <t>Farmaci</t>
  </si>
  <si>
    <t>Eksport mallrash</t>
  </si>
  <si>
    <t>Tregti te tjera</t>
  </si>
  <si>
    <t>Totali i te ardhurave nga   tregtia</t>
  </si>
  <si>
    <t>Ndertim</t>
  </si>
  <si>
    <t xml:space="preserve">Ndertim banese </t>
  </si>
  <si>
    <t>Ndertim pune publike</t>
  </si>
  <si>
    <t>Ndertime te tjera</t>
  </si>
  <si>
    <t>Totali i te ardhurave nga ndertimi</t>
  </si>
  <si>
    <t>Prodhim</t>
  </si>
  <si>
    <t>Eksport, prodhime te ndryshme</t>
  </si>
  <si>
    <t>Fason te cdo lloji</t>
  </si>
  <si>
    <t>Prodhim materiale ndertimi</t>
  </si>
  <si>
    <t xml:space="preserve">Prodhim ushqimore </t>
  </si>
  <si>
    <t>Prodhim pije alkolike, etj</t>
  </si>
  <si>
    <t>Prodhime energji</t>
  </si>
  <si>
    <t>Prodhim hidrokarbure,</t>
  </si>
  <si>
    <t>Prodhime te tjera</t>
  </si>
  <si>
    <t>Totali i te ardhurave nga prodhimi</t>
  </si>
  <si>
    <t>Transport</t>
  </si>
  <si>
    <t>Transport mallrash</t>
  </si>
  <si>
    <t>Transport malli nderkombetare</t>
  </si>
  <si>
    <t>Transport udhetaresh</t>
  </si>
  <si>
    <t>Transport udhetaresh nderkombetare</t>
  </si>
  <si>
    <t>IV</t>
  </si>
  <si>
    <t>Totali i te ardhurave nga transporti</t>
  </si>
  <si>
    <t xml:space="preserve">Sherbimi </t>
  </si>
  <si>
    <t xml:space="preserve">Sherbime financiare </t>
  </si>
  <si>
    <t>Siguracione</t>
  </si>
  <si>
    <t>Sherbime mjekesore</t>
  </si>
  <si>
    <t xml:space="preserve">Bar restorante </t>
  </si>
  <si>
    <t>Hoteleri</t>
  </si>
  <si>
    <t>Lojra Fati</t>
  </si>
  <si>
    <t>Veprimtari televizive</t>
  </si>
  <si>
    <t>Telekomunikacion</t>
  </si>
  <si>
    <t>Eksport sherbimish te ndryshme</t>
  </si>
  <si>
    <t>Profesione te lira</t>
  </si>
  <si>
    <t>Sherbime te tjera</t>
  </si>
  <si>
    <t>V</t>
  </si>
  <si>
    <t>Totali i te ardhurave nga sherbimet</t>
  </si>
  <si>
    <t>TOALI (I+II+III+IV+V)</t>
  </si>
  <si>
    <t>Nr. I te punesuarve</t>
  </si>
  <si>
    <t>Me page nga 30.001 deri  ne 66.500 leke</t>
  </si>
  <si>
    <t xml:space="preserve">DEKLARATA ANALITIKE PER </t>
  </si>
  <si>
    <t>Numri i Vendosjes se Dokumentit (NVD)</t>
  </si>
  <si>
    <t>TATIMIN MBI TE ARDHURAT</t>
  </si>
  <si>
    <t>(Vetem per perdorim zyrtar)</t>
  </si>
  <si>
    <t>NIPT</t>
  </si>
  <si>
    <r>
      <rPr>
        <sz val="10"/>
        <color indexed="8"/>
        <rFont val="Arial"/>
        <family val="2"/>
      </rPr>
      <t xml:space="preserve">       </t>
    </r>
    <r>
      <rPr>
        <u val="single"/>
        <sz val="10"/>
        <color indexed="8"/>
        <rFont val="Arial"/>
        <family val="2"/>
      </rPr>
      <t>K77620501D</t>
    </r>
  </si>
  <si>
    <t>Periudha tatimore</t>
  </si>
  <si>
    <t>Emri tregtar       "I.N.C.A. Nord Fish" shpk</t>
  </si>
  <si>
    <t>Adresa</t>
  </si>
  <si>
    <t>Zona Industriale Lezhe</t>
  </si>
  <si>
    <t>E M E R T I M I</t>
  </si>
  <si>
    <t>Sipas Bilancit</t>
  </si>
  <si>
    <t>Fiskale</t>
  </si>
  <si>
    <t xml:space="preserve">Totali i te ardhurave </t>
  </si>
  <si>
    <t>Totali i shpenzimeve</t>
  </si>
  <si>
    <t>Total shpenzimet e pazbritshme sipas ligjit ( neni 21 ) :</t>
  </si>
  <si>
    <t>a) kosto e blerjes dhe e permiresimit te tokes dhe te truallit</t>
  </si>
  <si>
    <t>b) kosto e blerjes dhe e permiresimit per aktive objekt amortizimi</t>
  </si>
  <si>
    <t xml:space="preserve">c) zmadhim i kapitalit themeltar te shoqerise ose kontributit te secilit </t>
  </si>
  <si>
    <t>person ne ortakeri</t>
  </si>
  <si>
    <t>ç) vlera e sherbimeve ne natyre</t>
  </si>
  <si>
    <t>d) kontributet vullnetare te pensioneve</t>
  </si>
  <si>
    <t>dh) dividentet e deklaruar nga ndarja e  fitimit</t>
  </si>
  <si>
    <t>e) interesat e paguara mbi interesin maksimal te kredise se caktuar</t>
  </si>
  <si>
    <t>nga Banka e Shqiperise</t>
  </si>
  <si>
    <t>ë) gjobat, kamat-vonesat dhe kushtet e tjera penale</t>
  </si>
  <si>
    <t>f) krijimi ose rritja e rezervave e fondeve te tjera</t>
  </si>
  <si>
    <t>g) tatimi mbi te ardhurat personale, akciza, tatimi mbi fitimin dhe tatimi mbi</t>
  </si>
  <si>
    <t>vleren e shtuar te zbritshme</t>
  </si>
  <si>
    <t>gj) shpenzimet e perfaqesimit, pritje percjellje</t>
  </si>
  <si>
    <t>h) shpenzimet e konsumit personal</t>
  </si>
  <si>
    <t>i) shpenzime te cilat tejkalojne kufijte e percaktuar me ligj</t>
  </si>
  <si>
    <t>j) shpenzime per dhurata</t>
  </si>
  <si>
    <t xml:space="preserve">k) cdo lloj shpenzimi, masa e te cilit nuk vertetohet me dokumenta </t>
  </si>
  <si>
    <t>l) interesi i paguar kur huaja dhe parapagimet tejkalojne kater here kapitalin</t>
  </si>
  <si>
    <t>themelor</t>
  </si>
  <si>
    <t>ll) nese baza e amortizimit eshte nje shume negative</t>
  </si>
  <si>
    <t xml:space="preserve">m) shpenzime per sherbime teknike, konsulence , menaxhim te palikujduar </t>
  </si>
  <si>
    <t>brenda periudhes tatimore.</t>
  </si>
  <si>
    <t>n) amortizim nga rivleresimi i aktiveve te qendrueshme</t>
  </si>
  <si>
    <t>Rezultati i Vitit Ushtrimor</t>
  </si>
  <si>
    <t xml:space="preserve"> -Humbja</t>
  </si>
  <si>
    <t xml:space="preserve"> -Fitimi</t>
  </si>
  <si>
    <t xml:space="preserve">Humbja per tu mbartur nga 1 vit me pare </t>
  </si>
  <si>
    <t>Humbja per tu mbartur nga 2 vite me pare</t>
  </si>
  <si>
    <t>Humbja per tu mbartur nga 3 vite me pare</t>
  </si>
  <si>
    <t>Shuma e humbjes per tu mbartur ne vitin ushtrimor</t>
  </si>
  <si>
    <t>Shuma e humbjeve qe nuk barten per efekt fiskal</t>
  </si>
  <si>
    <t>Fitimi i tatueshem</t>
  </si>
  <si>
    <t>Tatim fitimi i llogaritur</t>
  </si>
  <si>
    <t>Zbritje nga fitimi (rezervat ligjore)</t>
  </si>
  <si>
    <t>Fitimi neto per tu shperndare nga periudha ushtrimore</t>
  </si>
  <si>
    <t>Fitimi neto per tu shperndare nga vitet e kaluara</t>
  </si>
  <si>
    <t xml:space="preserve">Shtese kapitali nga fitimi </t>
  </si>
  <si>
    <t>Dividente per tu shperndare</t>
  </si>
  <si>
    <t>Llogaritja e Amortizimit</t>
  </si>
  <si>
    <t>Ne total llogaritja e amortizimit vjetor = (a+b+c+d)</t>
  </si>
  <si>
    <t>a) Ndertesa e makineri afat gjate</t>
  </si>
  <si>
    <t>b) Aktive te patrupezuara</t>
  </si>
  <si>
    <t>c) Kompjuterat dhe sisteme informacioni</t>
  </si>
  <si>
    <t>d) Te gjitha aktivet e tjera te aktivitetit</t>
  </si>
  <si>
    <t xml:space="preserve">  Alban ZUSI</t>
  </si>
  <si>
    <t>Shoqeria_"I.N.C.A. Nord Fish" shpk</t>
  </si>
  <si>
    <t>NIPTI__K77620501D___</t>
  </si>
  <si>
    <t>Emertimi</t>
  </si>
  <si>
    <t>Sasia</t>
  </si>
  <si>
    <t>Gjendje</t>
  </si>
  <si>
    <t>Shtesa</t>
  </si>
  <si>
    <t>Pakesime</t>
  </si>
  <si>
    <t>Ndertime</t>
  </si>
  <si>
    <t>Makineri,paisje</t>
  </si>
  <si>
    <t>Mjete transporti</t>
  </si>
  <si>
    <t>kompjuterike</t>
  </si>
  <si>
    <t>Zyre</t>
  </si>
  <si>
    <t xml:space="preserve">             TOTALI</t>
  </si>
  <si>
    <t>Makineri,paisje,vegla</t>
  </si>
  <si>
    <t xml:space="preserve">Nr. </t>
  </si>
  <si>
    <t>"I.N.C.A. Nord Fish" shpk</t>
  </si>
  <si>
    <t>NIPT: K77620501D</t>
  </si>
  <si>
    <t>Njesia</t>
  </si>
  <si>
    <t>Çmimi</t>
  </si>
  <si>
    <t>Vlefta</t>
  </si>
  <si>
    <t>Inventar I imet</t>
  </si>
  <si>
    <t>Kalibra  Tefloni</t>
  </si>
  <si>
    <t>cope</t>
  </si>
  <si>
    <t>Kalibra  inoksi</t>
  </si>
  <si>
    <t>Kuter  metalik</t>
  </si>
  <si>
    <t>Kuter  me baze   plastik</t>
  </si>
  <si>
    <t>Peshore e vogel</t>
  </si>
  <si>
    <t>Thika  inoksi</t>
  </si>
  <si>
    <t>komplet pincash</t>
  </si>
  <si>
    <t>seri</t>
  </si>
  <si>
    <t xml:space="preserve">Vasketa inoksi </t>
  </si>
  <si>
    <t>Alban ZUSI</t>
  </si>
  <si>
    <r>
      <t>“INCA Nord Fish”  sh.p.k.
NIPT: K77620501D</t>
    </r>
    <r>
      <rPr>
        <sz val="10"/>
        <rFont val="Arial"/>
        <family val="0"/>
      </rPr>
      <t xml:space="preserve">
</t>
    </r>
  </si>
  <si>
    <t xml:space="preserve">Aktiviteti  i saj eshte perpunimi dhe kalibrimi i zorreve natyrale per prodhim sallamesh, import-eksport. Ndermarrja eshte e tipit “fason”, punon me lendet e para te porositesit. </t>
  </si>
  <si>
    <t>Statusi juridik i shoqerise ‘I.N.C.A. Nord Fish” eshte shoqeri me pergjegjesi te kufizuar, me kapital teresisht shqiptar dhe me dy ortake: Alban Zusi me 50% te kuotave dhe “Meatmaster, Vellezerit Kimça” shpk me 50 % te kuotave.</t>
  </si>
  <si>
    <t xml:space="preserve">Partneret e shoqerise jane shoqeri Italiane, Austriake, Hollandeze etj. qe zhvillojne aktivitetin e tyre jo vetem ne vendet nga ku vijne. </t>
  </si>
  <si>
    <t>Mbajtja e kontabilitetit te shoqerise eshte ne perputhje me ligjin nr.9228 date 29.04.2004 “Per kontabilitetin dhe Pasqyrat financiare”.</t>
  </si>
  <si>
    <t xml:space="preserve">Pasqyrat financiare jane pregatitur ne baze te konceptit te materialitetit. Pasqyrat finaciare  jane te kuptueshme, duke paraqitur me besnikeri te gjitha veprimet ekonomike te shoqerise, jane te paanshme dhe te krahasueshme. </t>
  </si>
  <si>
    <t>Pasqyrat Finaciare te shoqerise “INCA Nord Fish” Shpk perbehen:</t>
  </si>
  <si>
    <t>1. Pasqyrat e Aktivt dhe Pasivit,</t>
  </si>
  <si>
    <t>2. Pasqyra e te ardhurave dhe shpenzime,</t>
  </si>
  <si>
    <t>3. Pasqyra e Cash Flow,</t>
  </si>
  <si>
    <t>4. Pasqyra Kapitalet e veta (ndryshimet ne Kapital),</t>
  </si>
  <si>
    <t>5. Pasqyra analitike e fitimit,</t>
  </si>
  <si>
    <t>6. Inventaret e mjeteve themelore dhe amortizimi,</t>
  </si>
  <si>
    <t>7. Inventaret e materialeve ne pronesi te vet,</t>
  </si>
  <si>
    <t>8. Pasqyra furniturave  e nentrajtime,</t>
  </si>
  <si>
    <t>9. Inventari i mallrave ne ruajtje per llogari te porositesit,</t>
  </si>
  <si>
    <t>A. Shoqeria “I.N.C.A. Nord Fish” shpk ushtron aktivitetin e saj ne zonen Industriale,Lezhe, duke filluar qe nga 01.02.2007</t>
  </si>
  <si>
    <t xml:space="preserve">Ato perfshihen si hyrje ne rubriken 13 dhe dalje ne rubriken 10 te FDP, se bashku me çmimin e kompensimit.  </t>
  </si>
  <si>
    <t xml:space="preserve">Amortizimi i mjeteve themelore eshte bere konform ligjeve ne fuqi.
</t>
  </si>
  <si>
    <t>I. AKTIVET AFATSHKURTRA</t>
  </si>
  <si>
    <t>1. Aktivet Monetare</t>
  </si>
  <si>
    <t xml:space="preserve">Nr.             </t>
  </si>
  <si>
    <t xml:space="preserve"> nr. Llogarise</t>
  </si>
  <si>
    <t>monedha</t>
  </si>
  <si>
    <t>emri i Bankes</t>
  </si>
  <si>
    <t>Vlera ne valute</t>
  </si>
  <si>
    <t>Kursi ne fund te viti</t>
  </si>
  <si>
    <t>Pro Credit bank</t>
  </si>
  <si>
    <t>euro</t>
  </si>
  <si>
    <t>leke</t>
  </si>
  <si>
    <t>80-079584-01-01</t>
  </si>
  <si>
    <t>Aktive te tjera financiare afatshkurtra:</t>
  </si>
  <si>
    <t>Kliente per mallra produkte e sherbime</t>
  </si>
  <si>
    <t>Klienti</t>
  </si>
  <si>
    <t>Irbur</t>
  </si>
  <si>
    <t>Vlera</t>
  </si>
  <si>
    <t>Byproducts srl</t>
  </si>
  <si>
    <t>Nuova Budelleria Bresciana</t>
  </si>
  <si>
    <t>Eml di Budri ennio</t>
  </si>
  <si>
    <t>Debitore te tjere</t>
  </si>
  <si>
    <t>Lende te para</t>
  </si>
  <si>
    <t>kg</t>
  </si>
  <si>
    <t>zorre natyrale te kriposura</t>
  </si>
  <si>
    <t xml:space="preserve">Data e deklartes </t>
  </si>
  <si>
    <t>ne kg</t>
  </si>
  <si>
    <t>se importit blerjes</t>
  </si>
  <si>
    <t>ne euro</t>
  </si>
  <si>
    <t>ne leke</t>
  </si>
  <si>
    <t>Zorre natyrale te ndryshme</t>
  </si>
  <si>
    <t xml:space="preserve">   Alban  ZUSI</t>
  </si>
  <si>
    <t>Qese ambalazhi</t>
  </si>
  <si>
    <t>Tuba plastike</t>
  </si>
  <si>
    <t>II.  PASIVI</t>
  </si>
  <si>
    <t>Furnitore te huaj</t>
  </si>
  <si>
    <t>Furnitore vendas</t>
  </si>
  <si>
    <t>sigurime shoqerore e shendetesore</t>
  </si>
  <si>
    <t>Fitimi I ushtrimit</t>
  </si>
  <si>
    <t>Shpenzime te pazbritshme</t>
  </si>
  <si>
    <t>Fitimi I tatueshem</t>
  </si>
  <si>
    <t>Tatim fitimi 10 %</t>
  </si>
  <si>
    <t>Shenime te tjera shpjeguese:</t>
  </si>
  <si>
    <t>Ngjarje te ndodhura pas dates se bilancit per te cilat behen rregullime apo ngjarje te ndodhura pas dates se bilancit per te cilat nuk behen rregullime, nuk ka.</t>
  </si>
  <si>
    <t>Gabime materiale te ndodhura ne periudhat kontabel te meparshme  te konstatuara gjate periudhes raportuese dhe qe korrigjohen, nuk ka.</t>
  </si>
  <si>
    <t>Hartuesi</t>
  </si>
  <si>
    <t>Gjon Prenga</t>
  </si>
  <si>
    <t>Gjon PRENGA</t>
  </si>
  <si>
    <t>Viti 2011</t>
  </si>
  <si>
    <t>Vlera e tatueshme</t>
  </si>
  <si>
    <t>rrjeta</t>
  </si>
  <si>
    <t>Sipas Autorizimit nr. 16996/1 date 21.10.2011</t>
  </si>
  <si>
    <t>kalibra plastike</t>
  </si>
  <si>
    <t xml:space="preserve">tenda plastike </t>
  </si>
  <si>
    <t>mbajtese letre</t>
  </si>
  <si>
    <t>transpalet</t>
  </si>
  <si>
    <t>arka plastike te kuqe</t>
  </si>
  <si>
    <t>lkuti plastike gri</t>
  </si>
  <si>
    <t xml:space="preserve">Vaska plastike </t>
  </si>
  <si>
    <t>Kripe origjine shqiptare</t>
  </si>
  <si>
    <t>Lende djegese</t>
  </si>
  <si>
    <t>nafte</t>
  </si>
  <si>
    <t>litra</t>
  </si>
  <si>
    <t>gaz</t>
  </si>
  <si>
    <t>masat mishi</t>
  </si>
  <si>
    <t>Pozicioni me 31 dhjetor 2011</t>
  </si>
  <si>
    <t>Rezerva statutore dhe ligjore dhe te tjera</t>
  </si>
  <si>
    <t>tatim I mbajtur ne burim ne zbatim te nenit 33</t>
  </si>
  <si>
    <t>Tatimi mbi dividentin e llogaritur nga 2009</t>
  </si>
  <si>
    <t xml:space="preserve">Te ardhurat dhe shpenzimet nga interesi </t>
  </si>
  <si>
    <t>Me page nga 66.501 deri ne 87.700 leke</t>
  </si>
  <si>
    <t>Me page me te larte se 87.700 leke</t>
  </si>
  <si>
    <t>Te punesuar mesatarisht per vitin 2011: 44</t>
  </si>
  <si>
    <t>Hartuesi i pasqyrave funanciare eshte: z. Gjon Prenga, financier i shoqerise.</t>
  </si>
  <si>
    <t xml:space="preserve">Shifra e afarizmit per kushtet tona si shoqeri qe punon me lenden e pare te porositesit,  nuk rakordon me FDP, per arsye se materialet e furnitorit (porositesit te mallit) si ne hyrje dhe ne dalje nuk i nenshtrohen TVSH-se. </t>
  </si>
  <si>
    <t xml:space="preserve">B. Shenimet qe shpjegojne zerat e pasqyrave financiare.
</t>
  </si>
  <si>
    <t>10. Pasqyra e TVSH-se,</t>
  </si>
  <si>
    <t>11. Deklarata e zhvillimit te aktivitetit,</t>
  </si>
  <si>
    <t>12. Shenimet shpjeguese,</t>
  </si>
  <si>
    <t>13. Pasqyra 1, 2 dhe 3 (anekse statistikor).</t>
  </si>
  <si>
    <t>14. Pasyra e mjeteve monetare</t>
  </si>
  <si>
    <t>zeta distribution</t>
  </si>
  <si>
    <t>italcasing</t>
  </si>
  <si>
    <t>Johann radauer</t>
  </si>
  <si>
    <t>Problematike per shoqerine jane vonesat ne likujdime dhe debitore mbi nje vit si Zetta Distribution.</t>
  </si>
  <si>
    <t>TAP</t>
  </si>
  <si>
    <t xml:space="preserve">Investimet tone per te fituar kliente te rinj te bera gjate periudhave te meparshme, besojme se kane filluar te japin rezultat duke rritur per momentin volumin e biznesit dhe llojshmerine e produkteve qe trajtojme. Kjo ka sjelle rritjen e eksperiences dhe nje stabilitet ne veprimtarine e shoqerise. Per t'iu pergjigjur kerkesave ne rritje te tregut europian si dhe konkurences se forte ne fushen e produkteve ushqimore natyrore, jemi fokusuar ne kryerjen e investimeve qe do te sjellin rritjen e produktivitetit te aktivitetit te shoqerise ne periudhat e mepasme.
</t>
  </si>
  <si>
    <t>Shoqeria zhvillon aktivitetin ne objekte te marra me qera nga "IMS Group"shpk si dhe perdor makineri e pajisje si dhe makina autovetura te marra me qera ne baze te kontratave te rregullta.</t>
  </si>
  <si>
    <t>administratri</t>
  </si>
  <si>
    <t>Shpenzime te tjera te rritura krahasuar me nje vit me pare jane: Energjia elektrike dhe shpenzime karburanti e gazi per ngrohje (pjese e procesit teknologjik) si pasoje edhe e rritjes se konsumit dhe cmimit te tyre ne treg.</t>
  </si>
  <si>
    <t>16.01.2012</t>
  </si>
  <si>
    <t xml:space="preserve">Blerje autoveture Fiat Lanca </t>
  </si>
  <si>
    <t>27.02.2012</t>
  </si>
  <si>
    <t>13.08.2012</t>
  </si>
  <si>
    <t>Pasqyra e gjendjes mallrave me 31.12.2012</t>
  </si>
  <si>
    <t>shtesa viti 2012</t>
  </si>
  <si>
    <t>Raft celesash</t>
  </si>
  <si>
    <t>i periudhes 01.01.2011 - 31.12.2012</t>
  </si>
  <si>
    <t>Viti 2012</t>
  </si>
  <si>
    <t>viti 2012</t>
  </si>
  <si>
    <t xml:space="preserve">                               01 Janar - 31 Dhjetor 2012</t>
  </si>
  <si>
    <t>Pozicioni me 31 dhjetor 2012</t>
  </si>
  <si>
    <t>Aktivet Afatgjata Materiale  me vlere fillestare   2012</t>
  </si>
  <si>
    <t>Amortizimi A.A.Materiale   2012</t>
  </si>
  <si>
    <t>Vlera Kontabel Neto e A.A.Materiale  2012</t>
  </si>
  <si>
    <t>Zyre  e te tjera</t>
  </si>
  <si>
    <t>Pasqyra e gjendjes se mallit ne ruajtje per llogari te porositesit ne 31.12.2012</t>
  </si>
  <si>
    <t>se importit ne regjim</t>
  </si>
  <si>
    <t>Sipas Autorizimit nr. 17232/2 date 18.10.2012</t>
  </si>
  <si>
    <t>Acid acetik</t>
  </si>
  <si>
    <t>Uje I oksigjenuar</t>
  </si>
  <si>
    <t>Sode kaustike</t>
  </si>
  <si>
    <t>kartona</t>
  </si>
  <si>
    <t>bidona 64 cope</t>
  </si>
  <si>
    <t>vaska te medha 4 cope</t>
  </si>
  <si>
    <t>vasketa 8 cope</t>
  </si>
  <si>
    <t>kupa</t>
  </si>
  <si>
    <t>cisterna me rlp 6 cope</t>
  </si>
  <si>
    <t>qese plastike</t>
  </si>
  <si>
    <t>kuti plastike 20</t>
  </si>
  <si>
    <t>Rip Aqt te tjera</t>
  </si>
  <si>
    <t>Sherbime laboratori</t>
  </si>
  <si>
    <t>15.02.2012</t>
  </si>
  <si>
    <t>20.03.2012</t>
  </si>
  <si>
    <t>14.04.2012</t>
  </si>
  <si>
    <t>17.05.2012</t>
  </si>
  <si>
    <t>11.06.2012</t>
  </si>
  <si>
    <t>19.07.2012</t>
  </si>
  <si>
    <t>17.09.2012</t>
  </si>
  <si>
    <t>17.10.2012</t>
  </si>
  <si>
    <t>10.12.2012</t>
  </si>
  <si>
    <t>16.11.2012</t>
  </si>
  <si>
    <t>11.01.2013</t>
  </si>
  <si>
    <t>Pasqyra e Deklarimeve te T.V.SH. Per vitin 2012</t>
  </si>
  <si>
    <t>Veneto bank</t>
  </si>
  <si>
    <t>Tatim fitimi vjetor</t>
  </si>
  <si>
    <t>SHENIMET SHPJEGUESE TE PASQYRAVE FINANCIARE viti 2012</t>
  </si>
  <si>
    <t>Inventar i automjeteve ne pronesi te subjektit</t>
  </si>
  <si>
    <t>Lloji I automjetit</t>
  </si>
  <si>
    <t>Kapaciteti</t>
  </si>
  <si>
    <t>Targa</t>
  </si>
  <si>
    <t xml:space="preserve">Hyrje </t>
  </si>
  <si>
    <t>Dalje</t>
  </si>
  <si>
    <t>Vlera e mbetur</t>
  </si>
  <si>
    <t xml:space="preserve">Blerje autoveture audi </t>
  </si>
  <si>
    <t>Data</t>
  </si>
  <si>
    <t>Me page deri ne 21.000 leke</t>
  </si>
  <si>
    <t>Me page nga 21.001 deri ne 30.000 leke</t>
  </si>
  <si>
    <t>Ims Group shpk</t>
  </si>
  <si>
    <t>Ibrahim Bazzet</t>
  </si>
  <si>
    <t>L.Richeldi s.p.a Italia</t>
  </si>
  <si>
    <t>Hako shpk Tirane</t>
  </si>
  <si>
    <t>Shteti tvsh e kerkuar</t>
  </si>
  <si>
    <t>Shteti tvsh e pa kerkuar</t>
  </si>
  <si>
    <t>Ims Group</t>
  </si>
  <si>
    <t>Dogana paradhenje zhdoganimi</t>
  </si>
  <si>
    <t>Italcasing srl</t>
  </si>
  <si>
    <t>Elvis Marku person fizik</t>
  </si>
  <si>
    <t>Rtce Tirane Servis kamerash</t>
  </si>
  <si>
    <t>Anyma Srl Italia</t>
  </si>
  <si>
    <t>Kreditore te tjere</t>
  </si>
  <si>
    <t xml:space="preserve">Ortake llog rrjedhese </t>
  </si>
  <si>
    <t>D/Elia</t>
  </si>
  <si>
    <t>Blancasing</t>
  </si>
  <si>
    <t>Pasqyra e furnitoreve</t>
  </si>
  <si>
    <t>Fitimi neto</t>
  </si>
  <si>
    <t xml:space="preserve">Niveli i normes se fitimi eshte pasoje e rritjes se shpenzimeve ne raport me te ardhurat. Ne krahasim me vitin 2011, shpenzimet per punonjesit jane rritur edhe per shkak te kontributit te references. Theksojme se kjo kosto eshte teper e ndjeshme per shoqerine, sepse eshte elementi kryesor i kostos. </t>
  </si>
  <si>
    <t xml:space="preserve">Viti 2012 ka qene vit i rritjes per biznesin e shoqerise sone duke zgjeruar numrin e klienteve dhe produkteve. Por per shkak te krizes ne tregjet evropiane shpesh here eshte punuar me cmime te ulta per t'ju pershtatur tregut europian dhe konkurences se tregut kinez te punes. Si shoqeri fasioniste aktiviteti i shoqerise eshte i lidhur drejtperdrejt me keto tregje. </t>
  </si>
  <si>
    <t>Gjate vitit 2012 shoqeria INCA Nord Fish eshte vene ne veshtiresi likuiditeti jo vetem si shkak i efektit te krizes boterore (moslikujdim dhe vonese likujdimi nga ana e klienteve) por edhe per shkak te mos rimbursimit te TVSH-se se kreditueshme nga Drejtoria Rajonale e Tatimeve, Lezhe megjithese shoqeria ka  plotesuar te gjitha kerkesat ligjore dhe ka bere present kete veshtiresi.</t>
  </si>
  <si>
    <t xml:space="preserve">Ne zbatim te ligjit megjithese kemi kerkuar kompensimin e TVSH-se se rimbursueshme me detyrimet e tjera te shoqerise qe nga viti 2012, por jemi kontrolluar me vonese nga organet perkatese gje qe ka sjelle edhe financim te vonuar te tvsh nga ana e Tatim Taksave. </t>
  </si>
  <si>
    <t xml:space="preserve">                                  01 Janar - 31 Dhjetor 2012</t>
  </si>
  <si>
    <t xml:space="preserve">                       01 Janar - 31 Dhjetor 2012</t>
  </si>
  <si>
    <t>Date 26.03.2013</t>
  </si>
  <si>
    <t>Mjetet Monetare gjendje ne 31/12/2012</t>
  </si>
  <si>
    <t xml:space="preserve">                                                                                    </t>
  </si>
  <si>
    <t>Tatime dhe taksa (a+b+c+d+e)</t>
  </si>
  <si>
    <t>INCA NORD FISH SHPK</t>
  </si>
  <si>
    <t>blerje benzine</t>
  </si>
  <si>
    <t>Fortis Srl</t>
  </si>
  <si>
    <t>Tatim fitimi I mbipaguar</t>
  </si>
  <si>
    <t>Norma e fitimit ne vitin 2012 eshte 10.5%, duke ruajtur nje nivel stabiliteti per shoqerine, pavaresisht kushteve te krizes boterore</t>
  </si>
  <si>
    <t>Niveli i te ardhurave, krahasuar me vitin 2011 eshte rritur 35% . Por njekohesisht eshte rritur  numri i te punesuarve  me masen 25 %  gje qe tregon rritje te rendimentit dhe peshes se efektivitetit te te ardhurave per nje  lek shpenzime  gjithashtu kemi nje fitim tre here me te madh se vitin e kaluar.</t>
  </si>
  <si>
    <t>ka hartuar pasqyrat financiare te vitit 2012  konform standarteve kombetare te kontabilitetit.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</si>
</sst>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409]dddd\,\ mmmm\ dd\,\ yyyy"/>
    <numFmt numFmtId="168" formatCode="0.0"/>
    <numFmt numFmtId="169" formatCode="_-* #,##0.00_L_e_k_-;\-* #,##0.0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0.000"/>
    <numFmt numFmtId="176" formatCode="#,##0.0"/>
  </numFmts>
  <fonts count="72">
    <font>
      <sz val="10"/>
      <name val="Arial"/>
      <family val="0"/>
    </font>
    <font>
      <sz val="8"/>
      <name val="Arial"/>
      <family val="2"/>
    </font>
    <font>
      <i/>
      <sz val="10"/>
      <name val="Arial"/>
      <family val="2"/>
    </font>
    <font>
      <b/>
      <sz val="10"/>
      <name val="Arial"/>
      <family val="2"/>
    </font>
    <font>
      <b/>
      <i/>
      <sz val="10"/>
      <name val="Arial"/>
      <family val="2"/>
    </font>
    <font>
      <b/>
      <sz val="8"/>
      <name val="Arial"/>
      <family val="2"/>
    </font>
    <font>
      <b/>
      <sz val="12"/>
      <name val="Arial"/>
      <family val="2"/>
    </font>
    <font>
      <u val="single"/>
      <sz val="10"/>
      <color indexed="12"/>
      <name val="Arial"/>
      <family val="2"/>
    </font>
    <font>
      <u val="single"/>
      <sz val="10"/>
      <color indexed="36"/>
      <name val="Arial"/>
      <family val="2"/>
    </font>
    <font>
      <b/>
      <sz val="9"/>
      <name val="Arial"/>
      <family val="2"/>
    </font>
    <font>
      <sz val="9"/>
      <name val="Arial"/>
      <family val="2"/>
    </font>
    <font>
      <sz val="10"/>
      <name val="Arial CE"/>
      <family val="0"/>
    </font>
    <font>
      <b/>
      <i/>
      <sz val="8"/>
      <name val="Arial"/>
      <family val="2"/>
    </font>
    <font>
      <i/>
      <sz val="8"/>
      <name val="Arial"/>
      <family val="2"/>
    </font>
    <font>
      <b/>
      <sz val="11"/>
      <color indexed="8"/>
      <name val="Arial"/>
      <family val="2"/>
    </font>
    <font>
      <sz val="11"/>
      <color indexed="8"/>
      <name val="Arial"/>
      <family val="2"/>
    </font>
    <font>
      <sz val="9"/>
      <color indexed="8"/>
      <name val="Arial"/>
      <family val="2"/>
    </font>
    <font>
      <sz val="10"/>
      <color indexed="8"/>
      <name val="Arial"/>
      <family val="2"/>
    </font>
    <font>
      <u val="single"/>
      <sz val="10"/>
      <color indexed="8"/>
      <name val="Arial"/>
      <family val="2"/>
    </font>
    <font>
      <u val="single"/>
      <sz val="9"/>
      <color indexed="8"/>
      <name val="Arial"/>
      <family val="2"/>
    </font>
    <font>
      <b/>
      <sz val="10"/>
      <color indexed="8"/>
      <name val="Arial"/>
      <family val="2"/>
    </font>
    <font>
      <sz val="8"/>
      <color indexed="8"/>
      <name val="Arial"/>
      <family val="2"/>
    </font>
    <font>
      <sz val="8.5"/>
      <color indexed="8"/>
      <name val="Arial"/>
      <family val="2"/>
    </font>
    <font>
      <b/>
      <sz val="9.5"/>
      <color indexed="8"/>
      <name val="Arial"/>
      <family val="2"/>
    </font>
    <font>
      <sz val="9.5"/>
      <color indexed="8"/>
      <name val="Arial"/>
      <family val="2"/>
    </font>
    <font>
      <sz val="8.5"/>
      <color indexed="8"/>
      <name val="Calibri"/>
      <family val="2"/>
    </font>
    <font>
      <sz val="9"/>
      <color indexed="8"/>
      <name val="Calibri"/>
      <family val="2"/>
    </font>
    <font>
      <b/>
      <i/>
      <sz val="12"/>
      <name val="Arial"/>
      <family val="2"/>
    </font>
    <font>
      <b/>
      <u val="single"/>
      <sz val="12"/>
      <name val="Arial"/>
      <family val="2"/>
    </font>
    <font>
      <sz val="12"/>
      <name val="Arial"/>
      <family val="2"/>
    </font>
    <font>
      <b/>
      <u val="single"/>
      <sz val="10"/>
      <name val="Arial"/>
      <family val="2"/>
    </font>
    <font>
      <b/>
      <sz val="11"/>
      <name val="Arial"/>
      <family val="2"/>
    </font>
    <font>
      <sz val="11"/>
      <name val="Arial"/>
      <family val="2"/>
    </font>
    <font>
      <sz val="7"/>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tint="-0.4999699890613556"/>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double"/>
    </border>
    <border>
      <left style="hair"/>
      <right style="hair"/>
      <top style="double"/>
      <bottom style="hair"/>
    </border>
    <border>
      <left style="double"/>
      <right style="hair"/>
      <top style="hair"/>
      <bottom style="hair"/>
    </border>
    <border>
      <left style="double"/>
      <right style="hair"/>
      <top style="double"/>
      <bottom style="hair"/>
    </border>
    <border>
      <left style="hair"/>
      <right style="double"/>
      <top style="double"/>
      <bottom style="hair"/>
    </border>
    <border>
      <left style="double"/>
      <right style="hair"/>
      <top style="hair"/>
      <bottom style="double"/>
    </border>
    <border>
      <left style="hair"/>
      <right style="double"/>
      <top style="hair"/>
      <bottom style="hair"/>
    </border>
    <border>
      <left style="hair"/>
      <right style="hair"/>
      <top style="hair"/>
      <bottom>
        <color indexed="63"/>
      </bottom>
    </border>
    <border>
      <left style="double"/>
      <right style="hair"/>
      <top style="hair"/>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style="thin"/>
    </border>
    <border>
      <left style="medium"/>
      <right style="thin"/>
      <top style="thin"/>
      <bottom>
        <color indexed="63"/>
      </bottom>
    </border>
    <border>
      <left>
        <color indexed="63"/>
      </left>
      <right style="thin"/>
      <top style="thin"/>
      <bottom style="thin"/>
    </border>
    <border>
      <left style="medium"/>
      <right style="thin"/>
      <top>
        <color indexed="63"/>
      </top>
      <bottom>
        <color indexed="63"/>
      </bottom>
    </border>
    <border>
      <left style="medium"/>
      <right style="thin"/>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thin"/>
      <right>
        <color indexed="63"/>
      </right>
      <top style="thin"/>
      <bottom style="thin"/>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thin"/>
      <top style="thin"/>
      <bottom style="thin"/>
    </border>
    <border>
      <left style="double"/>
      <right style="thin"/>
      <top style="thin"/>
      <bottom style="double"/>
    </border>
    <border>
      <left style="thin"/>
      <right style="thin"/>
      <top style="thin"/>
      <bottom style="double"/>
    </border>
    <border>
      <left style="double"/>
      <right style="thin"/>
      <top style="double"/>
      <bottom style="thin"/>
    </border>
    <border>
      <left style="thin"/>
      <right style="thin"/>
      <top style="double"/>
      <bottom style="thin"/>
    </border>
    <border>
      <left style="thin"/>
      <right style="double"/>
      <top style="thin"/>
      <bottom style="thin"/>
    </border>
    <border>
      <left style="thin"/>
      <right style="double"/>
      <top style="thin"/>
      <bottom style="double"/>
    </border>
    <border>
      <left style="hair"/>
      <right>
        <color indexed="63"/>
      </right>
      <top style="hair"/>
      <bottom style="hair"/>
    </border>
    <border>
      <left style="hair"/>
      <right style="double"/>
      <top style="hair"/>
      <bottom style="double"/>
    </border>
    <border>
      <left>
        <color indexed="63"/>
      </left>
      <right style="double"/>
      <top style="hair"/>
      <bottom style="double"/>
    </border>
    <border>
      <left style="hair"/>
      <right>
        <color indexed="63"/>
      </right>
      <top style="double"/>
      <bottom style="hair"/>
    </border>
    <border>
      <left>
        <color indexed="63"/>
      </left>
      <right>
        <color indexed="63"/>
      </right>
      <top style="double"/>
      <bottom style="hair"/>
    </border>
    <border>
      <left>
        <color indexed="63"/>
      </left>
      <right style="double"/>
      <top style="double"/>
      <bottom style="hair"/>
    </border>
    <border>
      <left/>
      <right>
        <color indexed="63"/>
      </right>
      <top style="thin"/>
      <bottom style="thin"/>
    </border>
    <border>
      <left>
        <color indexed="63"/>
      </left>
      <right>
        <color indexed="63"/>
      </right>
      <top>
        <color indexed="63"/>
      </top>
      <bottom style="double"/>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style="double"/>
      <top style="double"/>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1" fillId="0" borderId="0">
      <alignment/>
      <protection/>
    </xf>
    <xf numFmtId="0" fontId="1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4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right"/>
    </xf>
    <xf numFmtId="0" fontId="2" fillId="0" borderId="10" xfId="0" applyFont="1" applyBorder="1" applyAlignment="1">
      <alignment/>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0" fontId="0" fillId="0" borderId="0" xfId="0" applyFont="1" applyAlignment="1">
      <alignment/>
    </xf>
    <xf numFmtId="0" fontId="0" fillId="0" borderId="10" xfId="0" applyBorder="1" applyAlignment="1">
      <alignment vertical="center" wrapText="1" shrinkToFit="1"/>
    </xf>
    <xf numFmtId="0" fontId="0" fillId="0" borderId="0" xfId="0" applyAlignment="1">
      <alignment vertical="center" wrapText="1" shrinkToFit="1"/>
    </xf>
    <xf numFmtId="0" fontId="3" fillId="0" borderId="12" xfId="0" applyFont="1" applyBorder="1" applyAlignment="1">
      <alignment/>
    </xf>
    <xf numFmtId="0" fontId="3" fillId="0" borderId="13" xfId="0" applyFont="1" applyBorder="1" applyAlignment="1">
      <alignment horizontal="right"/>
    </xf>
    <xf numFmtId="0" fontId="3" fillId="0" borderId="13" xfId="0" applyFont="1"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3" fillId="0" borderId="12" xfId="0" applyFont="1" applyBorder="1" applyAlignment="1">
      <alignment horizontal="center"/>
    </xf>
    <xf numFmtId="0" fontId="3" fillId="0" borderId="15" xfId="0" applyFont="1" applyBorder="1" applyAlignment="1">
      <alignment horizontal="center"/>
    </xf>
    <xf numFmtId="43" fontId="3" fillId="0" borderId="0" xfId="42" applyFont="1" applyAlignment="1">
      <alignment/>
    </xf>
    <xf numFmtId="0" fontId="3" fillId="0" borderId="0" xfId="0" applyFont="1" applyAlignment="1">
      <alignment horizontal="left"/>
    </xf>
    <xf numFmtId="0" fontId="0" fillId="0" borderId="16" xfId="0" applyBorder="1" applyAlignment="1">
      <alignment horizontal="center"/>
    </xf>
    <xf numFmtId="0" fontId="3" fillId="0" borderId="14" xfId="0" applyFont="1" applyBorder="1" applyAlignment="1">
      <alignment/>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3" fillId="0" borderId="13"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0" fillId="0" borderId="13" xfId="0" applyFont="1" applyBorder="1" applyAlignment="1">
      <alignment/>
    </xf>
    <xf numFmtId="0" fontId="0" fillId="0" borderId="13" xfId="0" applyFont="1" applyBorder="1" applyAlignment="1">
      <alignment vertical="center" wrapText="1"/>
    </xf>
    <xf numFmtId="0" fontId="0" fillId="0" borderId="0" xfId="0" applyFont="1" applyAlignment="1">
      <alignment vertical="center" wrapText="1"/>
    </xf>
    <xf numFmtId="0" fontId="4" fillId="0" borderId="0" xfId="0" applyFont="1" applyAlignment="1">
      <alignment/>
    </xf>
    <xf numFmtId="0" fontId="0" fillId="0" borderId="14" xfId="0" applyBorder="1" applyAlignment="1">
      <alignment/>
    </xf>
    <xf numFmtId="0" fontId="0" fillId="0" borderId="13" xfId="0" applyBorder="1" applyAlignment="1">
      <alignment/>
    </xf>
    <xf numFmtId="0" fontId="0" fillId="0" borderId="10" xfId="0" applyFont="1" applyBorder="1" applyAlignment="1">
      <alignment vertical="center" wrapText="1"/>
    </xf>
    <xf numFmtId="0" fontId="0" fillId="0" borderId="10" xfId="0" applyFont="1" applyBorder="1" applyAlignment="1">
      <alignment horizontal="left" indent="3"/>
    </xf>
    <xf numFmtId="0" fontId="0" fillId="0" borderId="10" xfId="0" applyFont="1" applyBorder="1" applyAlignment="1">
      <alignment horizontal="left" vertical="center" wrapText="1" indent="3"/>
    </xf>
    <xf numFmtId="0" fontId="2" fillId="0" borderId="13" xfId="0" applyFont="1" applyBorder="1" applyAlignment="1">
      <alignment/>
    </xf>
    <xf numFmtId="0" fontId="2" fillId="0" borderId="0" xfId="0" applyFont="1" applyAlignment="1">
      <alignment/>
    </xf>
    <xf numFmtId="165" fontId="0" fillId="0" borderId="0" xfId="0" applyNumberFormat="1" applyFont="1" applyAlignment="1">
      <alignment/>
    </xf>
    <xf numFmtId="43" fontId="3" fillId="0" borderId="17" xfId="42" applyNumberFormat="1" applyFont="1" applyBorder="1" applyAlignment="1">
      <alignment/>
    </xf>
    <xf numFmtId="0" fontId="3" fillId="0" borderId="14" xfId="0" applyFont="1" applyBorder="1" applyAlignment="1">
      <alignment horizontal="right"/>
    </xf>
    <xf numFmtId="0" fontId="4" fillId="0" borderId="10" xfId="0" applyFont="1" applyBorder="1" applyAlignment="1">
      <alignment/>
    </xf>
    <xf numFmtId="0" fontId="0" fillId="0" borderId="13" xfId="0" applyBorder="1" applyAlignment="1">
      <alignment horizontal="right"/>
    </xf>
    <xf numFmtId="0" fontId="0" fillId="0" borderId="13" xfId="0" applyFont="1" applyBorder="1" applyAlignment="1">
      <alignment horizontal="right"/>
    </xf>
    <xf numFmtId="0" fontId="3" fillId="0" borderId="13" xfId="0" applyFont="1" applyBorder="1" applyAlignment="1">
      <alignment horizontal="center" vertical="center" wrapText="1" shrinkToFit="1"/>
    </xf>
    <xf numFmtId="0" fontId="3" fillId="0" borderId="10" xfId="0" applyFont="1" applyBorder="1" applyAlignment="1">
      <alignment horizontal="left" vertical="center" wrapText="1" shrinkToFit="1"/>
    </xf>
    <xf numFmtId="0" fontId="0" fillId="0" borderId="13" xfId="0" applyFont="1" applyBorder="1" applyAlignment="1">
      <alignment horizontal="center"/>
    </xf>
    <xf numFmtId="43" fontId="3" fillId="0" borderId="10" xfId="42" applyNumberFormat="1" applyFont="1" applyBorder="1" applyAlignment="1">
      <alignment/>
    </xf>
    <xf numFmtId="0" fontId="0" fillId="0" borderId="13" xfId="0" applyFont="1" applyBorder="1" applyAlignment="1">
      <alignment horizontal="center" vertical="center" wrapText="1"/>
    </xf>
    <xf numFmtId="43" fontId="3" fillId="0" borderId="10" xfId="42" applyNumberFormat="1" applyFont="1" applyBorder="1" applyAlignment="1">
      <alignment vertical="center" wrapText="1"/>
    </xf>
    <xf numFmtId="43" fontId="0"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vertical="center" wrapText="1"/>
    </xf>
    <xf numFmtId="0" fontId="3" fillId="0" borderId="0" xfId="0" applyFont="1" applyAlignment="1">
      <alignment horizontal="center"/>
    </xf>
    <xf numFmtId="0" fontId="5" fillId="0" borderId="10" xfId="0" applyFont="1" applyBorder="1" applyAlignment="1">
      <alignment horizontal="center" vertical="center" wrapText="1"/>
    </xf>
    <xf numFmtId="0" fontId="3" fillId="0" borderId="0" xfId="0" applyFont="1" applyBorder="1" applyAlignment="1">
      <alignment vertical="center" wrapText="1"/>
    </xf>
    <xf numFmtId="165" fontId="3" fillId="0" borderId="0" xfId="42" applyNumberFormat="1" applyFont="1" applyBorder="1" applyAlignment="1">
      <alignment vertical="center" wrapText="1"/>
    </xf>
    <xf numFmtId="43" fontId="3" fillId="0" borderId="0" xfId="42" applyNumberFormat="1" applyFont="1" applyBorder="1" applyAlignment="1">
      <alignment vertical="center" wrapText="1"/>
    </xf>
    <xf numFmtId="43" fontId="0" fillId="0" borderId="17" xfId="42" applyNumberFormat="1" applyFont="1" applyBorder="1" applyAlignment="1">
      <alignment/>
    </xf>
    <xf numFmtId="43" fontId="0" fillId="0" borderId="0" xfId="42" applyFont="1" applyAlignment="1">
      <alignment/>
    </xf>
    <xf numFmtId="0" fontId="3" fillId="0" borderId="18" xfId="0" applyFont="1" applyBorder="1" applyAlignment="1">
      <alignment/>
    </xf>
    <xf numFmtId="0" fontId="3" fillId="0" borderId="19" xfId="0" applyFont="1" applyBorder="1" applyAlignment="1">
      <alignment horizontal="right"/>
    </xf>
    <xf numFmtId="0" fontId="0" fillId="0" borderId="20" xfId="0" applyBorder="1" applyAlignment="1">
      <alignment horizontal="right"/>
    </xf>
    <xf numFmtId="0" fontId="3" fillId="0" borderId="20" xfId="0" applyFont="1" applyFill="1" applyBorder="1" applyAlignment="1">
      <alignment/>
    </xf>
    <xf numFmtId="0" fontId="0" fillId="0" borderId="20" xfId="0" applyBorder="1" applyAlignment="1">
      <alignment/>
    </xf>
    <xf numFmtId="43" fontId="0" fillId="0" borderId="20" xfId="42" applyFont="1" applyBorder="1" applyAlignment="1">
      <alignment/>
    </xf>
    <xf numFmtId="0" fontId="0" fillId="0" borderId="20" xfId="0" applyBorder="1" applyAlignment="1">
      <alignment horizontal="center"/>
    </xf>
    <xf numFmtId="0" fontId="0" fillId="0" borderId="19" xfId="0" applyBorder="1" applyAlignment="1">
      <alignment horizontal="center"/>
    </xf>
    <xf numFmtId="0" fontId="0" fillId="0" borderId="18" xfId="0" applyBorder="1" applyAlignment="1">
      <alignment/>
    </xf>
    <xf numFmtId="0" fontId="3" fillId="0" borderId="20" xfId="0" applyFont="1" applyBorder="1" applyAlignment="1">
      <alignment/>
    </xf>
    <xf numFmtId="43" fontId="5" fillId="0" borderId="11" xfId="42" applyNumberFormat="1" applyFont="1" applyBorder="1" applyAlignment="1">
      <alignment vertical="center" wrapText="1"/>
    </xf>
    <xf numFmtId="39" fontId="0" fillId="0" borderId="10" xfId="0" applyNumberFormat="1" applyBorder="1" applyAlignment="1">
      <alignment/>
    </xf>
    <xf numFmtId="39" fontId="0" fillId="0" borderId="10" xfId="0" applyNumberFormat="1" applyFont="1" applyBorder="1" applyAlignment="1">
      <alignment vertical="center" wrapText="1"/>
    </xf>
    <xf numFmtId="39" fontId="0" fillId="0" borderId="10" xfId="0" applyNumberFormat="1" applyFont="1" applyBorder="1" applyAlignment="1">
      <alignment/>
    </xf>
    <xf numFmtId="39" fontId="3" fillId="0" borderId="10" xfId="0" applyNumberFormat="1" applyFont="1" applyBorder="1" applyAlignment="1">
      <alignment/>
    </xf>
    <xf numFmtId="43" fontId="0" fillId="0" borderId="0" xfId="0" applyNumberFormat="1" applyFont="1" applyAlignment="1">
      <alignment/>
    </xf>
    <xf numFmtId="43" fontId="3" fillId="0" borderId="0" xfId="0" applyNumberFormat="1" applyFont="1" applyAlignment="1">
      <alignment vertical="center" wrapText="1"/>
    </xf>
    <xf numFmtId="43" fontId="0" fillId="0" borderId="0" xfId="0" applyNumberFormat="1" applyFont="1" applyAlignment="1">
      <alignment vertical="center" wrapText="1"/>
    </xf>
    <xf numFmtId="0" fontId="0" fillId="0" borderId="0" xfId="0" applyFont="1" applyBorder="1" applyAlignment="1">
      <alignment/>
    </xf>
    <xf numFmtId="0" fontId="0" fillId="0" borderId="16" xfId="0" applyFont="1" applyBorder="1" applyAlignment="1">
      <alignment/>
    </xf>
    <xf numFmtId="0" fontId="3" fillId="0" borderId="11" xfId="0" applyFont="1" applyBorder="1" applyAlignment="1">
      <alignment/>
    </xf>
    <xf numFmtId="0" fontId="0" fillId="0" borderId="0" xfId="0" applyBorder="1" applyAlignment="1">
      <alignment/>
    </xf>
    <xf numFmtId="43" fontId="1" fillId="0" borderId="11" xfId="42" applyNumberFormat="1" applyFont="1" applyBorder="1" applyAlignment="1">
      <alignment/>
    </xf>
    <xf numFmtId="0" fontId="0" fillId="0" borderId="20" xfId="0" applyBorder="1" applyAlignment="1">
      <alignment vertical="center" wrapText="1"/>
    </xf>
    <xf numFmtId="0" fontId="0" fillId="0" borderId="20" xfId="0" applyBorder="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wrapText="1"/>
    </xf>
    <xf numFmtId="0" fontId="0" fillId="0" borderId="20" xfId="0" applyBorder="1" applyAlignment="1">
      <alignment horizontal="left"/>
    </xf>
    <xf numFmtId="0" fontId="0" fillId="0" borderId="20" xfId="0" applyBorder="1" applyAlignment="1">
      <alignment wrapText="1"/>
    </xf>
    <xf numFmtId="1" fontId="0" fillId="0" borderId="20" xfId="0" applyNumberFormat="1" applyBorder="1" applyAlignment="1">
      <alignment wrapText="1"/>
    </xf>
    <xf numFmtId="1" fontId="0" fillId="0" borderId="20" xfId="0" applyNumberFormat="1" applyBorder="1" applyAlignment="1">
      <alignment horizontal="center" wrapText="1"/>
    </xf>
    <xf numFmtId="2" fontId="0" fillId="0" borderId="20" xfId="0" applyNumberFormat="1" applyBorder="1" applyAlignment="1">
      <alignment wrapText="1"/>
    </xf>
    <xf numFmtId="43" fontId="3" fillId="0" borderId="0" xfId="42" applyFont="1" applyAlignment="1">
      <alignment horizontal="center"/>
    </xf>
    <xf numFmtId="0" fontId="1" fillId="0" borderId="20" xfId="0" applyFont="1" applyBorder="1" applyAlignment="1">
      <alignment vertical="center" wrapText="1"/>
    </xf>
    <xf numFmtId="0" fontId="0" fillId="0" borderId="20" xfId="0" applyBorder="1" applyAlignment="1">
      <alignment horizontal="center" vertical="center"/>
    </xf>
    <xf numFmtId="1" fontId="0" fillId="0" borderId="20" xfId="0" applyNumberFormat="1" applyBorder="1" applyAlignment="1">
      <alignment/>
    </xf>
    <xf numFmtId="168" fontId="0" fillId="0" borderId="20" xfId="0" applyNumberFormat="1" applyBorder="1" applyAlignment="1">
      <alignment/>
    </xf>
    <xf numFmtId="0" fontId="0" fillId="0" borderId="20" xfId="0" applyFont="1" applyBorder="1" applyAlignment="1">
      <alignment/>
    </xf>
    <xf numFmtId="0" fontId="4" fillId="0" borderId="0" xfId="0" applyFont="1" applyBorder="1" applyAlignment="1">
      <alignment/>
    </xf>
    <xf numFmtId="0" fontId="4" fillId="0" borderId="0" xfId="0" applyFont="1" applyBorder="1" applyAlignment="1">
      <alignment horizontal="right"/>
    </xf>
    <xf numFmtId="0" fontId="3" fillId="0" borderId="21" xfId="58" applyFont="1" applyBorder="1" applyAlignment="1">
      <alignment horizontal="center"/>
      <protection/>
    </xf>
    <xf numFmtId="2" fontId="12" fillId="0" borderId="22" xfId="58" applyNumberFormat="1" applyFont="1" applyBorder="1" applyAlignment="1">
      <alignment horizontal="center" wrapText="1"/>
      <protection/>
    </xf>
    <xf numFmtId="0" fontId="5" fillId="0" borderId="23" xfId="58" applyFont="1" applyBorder="1" applyAlignment="1">
      <alignment horizontal="center" vertical="center" wrapText="1"/>
      <protection/>
    </xf>
    <xf numFmtId="0" fontId="3" fillId="0" borderId="24" xfId="58" applyFont="1" applyBorder="1" applyAlignment="1">
      <alignment horizontal="center"/>
      <protection/>
    </xf>
    <xf numFmtId="0" fontId="3" fillId="0" borderId="25" xfId="58" applyFont="1" applyBorder="1" applyAlignment="1">
      <alignment horizontal="left" wrapText="1"/>
      <protection/>
    </xf>
    <xf numFmtId="2" fontId="3" fillId="0" borderId="25" xfId="58" applyNumberFormat="1" applyFont="1" applyBorder="1" applyAlignment="1">
      <alignment horizontal="right"/>
      <protection/>
    </xf>
    <xf numFmtId="0" fontId="0" fillId="0" borderId="26" xfId="58" applyFont="1" applyBorder="1" applyAlignment="1">
      <alignment horizontal="center"/>
      <protection/>
    </xf>
    <xf numFmtId="0" fontId="0" fillId="0" borderId="27" xfId="58" applyFont="1" applyBorder="1" applyAlignment="1">
      <alignment horizontal="left" wrapText="1"/>
      <protection/>
    </xf>
    <xf numFmtId="0" fontId="3" fillId="0" borderId="20" xfId="58" applyFont="1" applyBorder="1" applyAlignment="1">
      <alignment horizontal="right"/>
      <protection/>
    </xf>
    <xf numFmtId="0" fontId="0" fillId="0" borderId="28" xfId="58" applyFont="1" applyBorder="1" applyAlignment="1">
      <alignment horizontal="center"/>
      <protection/>
    </xf>
    <xf numFmtId="2" fontId="3" fillId="0" borderId="20" xfId="58" applyNumberFormat="1" applyFont="1" applyBorder="1" applyAlignment="1">
      <alignment horizontal="right"/>
      <protection/>
    </xf>
    <xf numFmtId="0" fontId="2" fillId="0" borderId="27" xfId="58" applyFont="1" applyBorder="1" applyAlignment="1">
      <alignment horizontal="left" wrapText="1"/>
      <protection/>
    </xf>
    <xf numFmtId="0" fontId="3" fillId="0" borderId="29" xfId="58" applyFont="1" applyBorder="1" applyAlignment="1">
      <alignment horizontal="center"/>
      <protection/>
    </xf>
    <xf numFmtId="0" fontId="3" fillId="0" borderId="27" xfId="58" applyFont="1" applyBorder="1" applyAlignment="1">
      <alignment horizontal="left" wrapText="1"/>
      <protection/>
    </xf>
    <xf numFmtId="0" fontId="0" fillId="0" borderId="30" xfId="58" applyFont="1" applyBorder="1" applyAlignment="1">
      <alignment horizontal="left" wrapText="1"/>
      <protection/>
    </xf>
    <xf numFmtId="0" fontId="0" fillId="0" borderId="31" xfId="58" applyFont="1" applyBorder="1" applyAlignment="1">
      <alignment horizontal="center"/>
      <protection/>
    </xf>
    <xf numFmtId="0" fontId="0" fillId="0" borderId="32" xfId="58" applyFont="1" applyBorder="1" applyAlignment="1">
      <alignment horizontal="left" wrapText="1"/>
      <protection/>
    </xf>
    <xf numFmtId="0" fontId="3" fillId="0" borderId="29" xfId="58" applyFont="1" applyBorder="1" applyAlignment="1">
      <alignment horizontal="center" vertical="center"/>
      <protection/>
    </xf>
    <xf numFmtId="0" fontId="3" fillId="0" borderId="28" xfId="58" applyFont="1" applyBorder="1" applyAlignment="1">
      <alignment horizontal="center" vertical="center"/>
      <protection/>
    </xf>
    <xf numFmtId="0" fontId="0" fillId="0" borderId="27" xfId="58" applyFont="1" applyBorder="1" applyAlignment="1">
      <alignment horizontal="center" wrapText="1"/>
      <protection/>
    </xf>
    <xf numFmtId="0" fontId="3" fillId="0" borderId="26" xfId="58" applyFont="1" applyBorder="1" applyAlignment="1">
      <alignment horizontal="center"/>
      <protection/>
    </xf>
    <xf numFmtId="0" fontId="4" fillId="0" borderId="20" xfId="58" applyFont="1" applyBorder="1" applyAlignment="1">
      <alignment horizontal="left" wrapText="1"/>
      <protection/>
    </xf>
    <xf numFmtId="0" fontId="3" fillId="0" borderId="20" xfId="0" applyFont="1" applyBorder="1" applyAlignment="1">
      <alignment horizontal="left"/>
    </xf>
    <xf numFmtId="0" fontId="0" fillId="0" borderId="20" xfId="0" applyFont="1" applyBorder="1" applyAlignment="1">
      <alignment horizontal="left"/>
    </xf>
    <xf numFmtId="0" fontId="3" fillId="0" borderId="28" xfId="58" applyFont="1" applyBorder="1" applyAlignment="1">
      <alignment horizontal="center"/>
      <protection/>
    </xf>
    <xf numFmtId="0" fontId="3" fillId="0" borderId="20" xfId="58" applyFont="1" applyBorder="1" applyAlignment="1">
      <alignment horizontal="left" wrapText="1"/>
      <protection/>
    </xf>
    <xf numFmtId="0" fontId="3" fillId="0" borderId="31" xfId="58" applyFont="1" applyBorder="1" applyAlignment="1">
      <alignment horizontal="center"/>
      <protection/>
    </xf>
    <xf numFmtId="0" fontId="3" fillId="0" borderId="30" xfId="58" applyFont="1" applyBorder="1" applyAlignment="1">
      <alignment horizontal="left" wrapText="1"/>
      <protection/>
    </xf>
    <xf numFmtId="0" fontId="3" fillId="0" borderId="33" xfId="58" applyFont="1" applyBorder="1" applyAlignment="1">
      <alignment horizontal="center"/>
      <protection/>
    </xf>
    <xf numFmtId="0" fontId="3" fillId="0" borderId="34" xfId="58" applyFont="1" applyBorder="1" applyAlignment="1">
      <alignment horizontal="left" wrapText="1"/>
      <protection/>
    </xf>
    <xf numFmtId="2" fontId="3" fillId="0" borderId="34" xfId="58" applyNumberFormat="1" applyFont="1" applyBorder="1" applyAlignment="1">
      <alignment horizontal="right"/>
      <protection/>
    </xf>
    <xf numFmtId="0" fontId="3" fillId="0" borderId="0" xfId="58" applyFont="1" applyBorder="1" applyAlignment="1">
      <alignment horizontal="center"/>
      <protection/>
    </xf>
    <xf numFmtId="0" fontId="3" fillId="0" borderId="0" xfId="58" applyFont="1" applyBorder="1" applyAlignment="1">
      <alignment horizontal="left" wrapText="1"/>
      <protection/>
    </xf>
    <xf numFmtId="0" fontId="3" fillId="0" borderId="0" xfId="58" applyFont="1" applyBorder="1" applyAlignment="1">
      <alignment horizontal="left"/>
      <protection/>
    </xf>
    <xf numFmtId="0" fontId="1" fillId="0" borderId="21" xfId="58" applyFont="1" applyBorder="1">
      <alignment/>
      <protection/>
    </xf>
    <xf numFmtId="2" fontId="12" fillId="0" borderId="21" xfId="58" applyNumberFormat="1" applyFont="1" applyBorder="1" applyAlignment="1">
      <alignment horizontal="center" wrapText="1"/>
      <protection/>
    </xf>
    <xf numFmtId="0" fontId="5" fillId="0" borderId="21" xfId="58" applyFont="1" applyBorder="1" applyAlignment="1">
      <alignment horizontal="center" vertical="center" wrapText="1"/>
      <protection/>
    </xf>
    <xf numFmtId="0" fontId="5" fillId="0" borderId="35" xfId="58" applyFont="1" applyBorder="1" applyAlignment="1">
      <alignment horizontal="center"/>
      <protection/>
    </xf>
    <xf numFmtId="0" fontId="5" fillId="0" borderId="25" xfId="58" applyFont="1" applyBorder="1" applyAlignment="1">
      <alignment horizontal="left" wrapText="1"/>
      <protection/>
    </xf>
    <xf numFmtId="0" fontId="9" fillId="0" borderId="25" xfId="58" applyFont="1" applyBorder="1" applyAlignment="1">
      <alignment horizontal="right"/>
      <protection/>
    </xf>
    <xf numFmtId="0" fontId="1" fillId="0" borderId="29" xfId="58" applyFont="1" applyBorder="1" applyAlignment="1">
      <alignment horizontal="left"/>
      <protection/>
    </xf>
    <xf numFmtId="0" fontId="1" fillId="0" borderId="20" xfId="59" applyFont="1" applyFill="1" applyBorder="1" applyAlignment="1">
      <alignment horizontal="left" wrapText="1"/>
      <protection/>
    </xf>
    <xf numFmtId="0" fontId="5" fillId="0" borderId="20" xfId="58" applyFont="1" applyBorder="1" applyAlignment="1">
      <alignment horizontal="right"/>
      <protection/>
    </xf>
    <xf numFmtId="0" fontId="1" fillId="0" borderId="20" xfId="58" applyFont="1" applyBorder="1" applyAlignment="1">
      <alignment horizontal="left" wrapText="1"/>
      <protection/>
    </xf>
    <xf numFmtId="0" fontId="5" fillId="0" borderId="29" xfId="58" applyFont="1" applyBorder="1" applyAlignment="1">
      <alignment horizontal="center"/>
      <protection/>
    </xf>
    <xf numFmtId="0" fontId="5" fillId="0" borderId="20" xfId="58" applyFont="1" applyBorder="1" applyAlignment="1">
      <alignment horizontal="left" wrapText="1"/>
      <protection/>
    </xf>
    <xf numFmtId="0" fontId="9" fillId="0" borderId="20" xfId="58" applyFont="1" applyBorder="1" applyAlignment="1">
      <alignment horizontal="right"/>
      <protection/>
    </xf>
    <xf numFmtId="0" fontId="1" fillId="0" borderId="29" xfId="58" applyFont="1" applyBorder="1" applyAlignment="1">
      <alignment horizontal="center"/>
      <protection/>
    </xf>
    <xf numFmtId="0" fontId="1" fillId="0" borderId="20" xfId="58" applyFont="1" applyBorder="1" applyAlignment="1">
      <alignment horizontal="left"/>
      <protection/>
    </xf>
    <xf numFmtId="0" fontId="5" fillId="0" borderId="20" xfId="58" applyFont="1" applyBorder="1" applyAlignment="1">
      <alignment horizontal="right" wrapText="1"/>
      <protection/>
    </xf>
    <xf numFmtId="0" fontId="1" fillId="0" borderId="29" xfId="58" applyFont="1" applyFill="1" applyBorder="1" applyAlignment="1">
      <alignment horizontal="center"/>
      <protection/>
    </xf>
    <xf numFmtId="0" fontId="5" fillId="0" borderId="20" xfId="58" applyFont="1" applyBorder="1" applyAlignment="1">
      <alignment horizontal="left"/>
      <protection/>
    </xf>
    <xf numFmtId="0" fontId="1" fillId="0" borderId="36" xfId="0" applyFont="1" applyBorder="1" applyAlignment="1">
      <alignment/>
    </xf>
    <xf numFmtId="0" fontId="5" fillId="0" borderId="0" xfId="0" applyFont="1" applyBorder="1" applyAlignment="1">
      <alignment/>
    </xf>
    <xf numFmtId="0" fontId="1" fillId="0" borderId="0" xfId="0" applyFont="1" applyBorder="1" applyAlignment="1">
      <alignment/>
    </xf>
    <xf numFmtId="0" fontId="5" fillId="0" borderId="30" xfId="58" applyFont="1" applyBorder="1" applyAlignment="1">
      <alignment horizontal="center" vertical="center" wrapText="1"/>
      <protection/>
    </xf>
    <xf numFmtId="0" fontId="5" fillId="0" borderId="29" xfId="58" applyFont="1" applyBorder="1">
      <alignment/>
      <protection/>
    </xf>
    <xf numFmtId="0" fontId="1" fillId="0" borderId="29" xfId="0" applyFont="1" applyBorder="1" applyAlignment="1">
      <alignment/>
    </xf>
    <xf numFmtId="0" fontId="1" fillId="0" borderId="29" xfId="58" applyFont="1" applyBorder="1">
      <alignment/>
      <protection/>
    </xf>
    <xf numFmtId="0" fontId="1" fillId="0" borderId="33" xfId="58" applyFont="1" applyBorder="1">
      <alignment/>
      <protection/>
    </xf>
    <xf numFmtId="0" fontId="5" fillId="0" borderId="34" xfId="58" applyFont="1" applyBorder="1" applyAlignment="1">
      <alignment horizontal="left"/>
      <protection/>
    </xf>
    <xf numFmtId="0" fontId="1" fillId="0" borderId="34" xfId="58" applyFont="1" applyBorder="1" applyAlignment="1">
      <alignment horizontal="left"/>
      <protection/>
    </xf>
    <xf numFmtId="0" fontId="1" fillId="0" borderId="0" xfId="0" applyFont="1" applyAlignment="1">
      <alignment/>
    </xf>
    <xf numFmtId="0" fontId="5" fillId="0" borderId="0" xfId="58" applyFont="1" applyBorder="1" applyAlignment="1">
      <alignment horizontal="left"/>
      <protection/>
    </xf>
    <xf numFmtId="0" fontId="6" fillId="0" borderId="0" xfId="58" applyFont="1" applyBorder="1" applyAlignment="1">
      <alignment horizontal="left"/>
      <protection/>
    </xf>
    <xf numFmtId="0" fontId="0" fillId="0" borderId="0" xfId="58" applyFont="1">
      <alignment/>
      <protection/>
    </xf>
    <xf numFmtId="0" fontId="0" fillId="0" borderId="20" xfId="0" applyFont="1" applyBorder="1" applyAlignment="1">
      <alignment/>
    </xf>
    <xf numFmtId="0" fontId="0" fillId="0" borderId="23" xfId="0" applyFont="1" applyFill="1" applyBorder="1" applyAlignment="1">
      <alignment/>
    </xf>
    <xf numFmtId="0" fontId="0" fillId="0" borderId="20" xfId="0" applyFill="1" applyBorder="1" applyAlignment="1">
      <alignment/>
    </xf>
    <xf numFmtId="3" fontId="3" fillId="0" borderId="20" xfId="0" applyNumberFormat="1" applyFont="1" applyBorder="1" applyAlignment="1">
      <alignment/>
    </xf>
    <xf numFmtId="0" fontId="3" fillId="0" borderId="21" xfId="0" applyFont="1" applyBorder="1" applyAlignment="1">
      <alignment/>
    </xf>
    <xf numFmtId="0" fontId="0" fillId="0" borderId="21" xfId="0" applyBorder="1" applyAlignment="1">
      <alignment/>
    </xf>
    <xf numFmtId="0" fontId="0" fillId="0" borderId="37" xfId="0" applyBorder="1" applyAlignment="1">
      <alignment/>
    </xf>
    <xf numFmtId="0" fontId="0" fillId="0" borderId="27" xfId="0" applyBorder="1" applyAlignment="1">
      <alignment/>
    </xf>
    <xf numFmtId="0" fontId="0" fillId="0" borderId="30" xfId="0" applyBorder="1" applyAlignment="1">
      <alignment/>
    </xf>
    <xf numFmtId="0" fontId="0" fillId="0" borderId="21" xfId="0" applyFont="1" applyBorder="1" applyAlignment="1">
      <alignment/>
    </xf>
    <xf numFmtId="0" fontId="3" fillId="0" borderId="37" xfId="0" applyFont="1" applyBorder="1" applyAlignment="1">
      <alignment/>
    </xf>
    <xf numFmtId="0" fontId="3" fillId="0" borderId="27" xfId="0" applyFont="1" applyBorder="1" applyAlignment="1">
      <alignment/>
    </xf>
    <xf numFmtId="0" fontId="14" fillId="0" borderId="0" xfId="0" applyFont="1" applyAlignment="1">
      <alignment/>
    </xf>
    <xf numFmtId="0" fontId="15" fillId="0" borderId="0" xfId="0" applyFont="1" applyAlignment="1">
      <alignment/>
    </xf>
    <xf numFmtId="0" fontId="16" fillId="0" borderId="38" xfId="0" applyFont="1" applyBorder="1" applyAlignment="1">
      <alignment horizontal="center"/>
    </xf>
    <xf numFmtId="0" fontId="16" fillId="0" borderId="39" xfId="0" applyFont="1" applyBorder="1" applyAlignment="1">
      <alignment horizontal="center"/>
    </xf>
    <xf numFmtId="0" fontId="16" fillId="0" borderId="32" xfId="0" applyFont="1" applyBorder="1" applyAlignment="1">
      <alignment/>
    </xf>
    <xf numFmtId="0" fontId="15" fillId="0" borderId="0" xfId="0" applyFont="1" applyBorder="1" applyAlignment="1">
      <alignment horizontal="center"/>
    </xf>
    <xf numFmtId="0" fontId="17" fillId="0" borderId="40" xfId="0" applyFont="1" applyBorder="1" applyAlignment="1">
      <alignment/>
    </xf>
    <xf numFmtId="0" fontId="18" fillId="0" borderId="41" xfId="0" applyFont="1" applyBorder="1" applyAlignment="1">
      <alignment/>
    </xf>
    <xf numFmtId="0" fontId="17" fillId="0" borderId="41" xfId="0" applyFont="1" applyBorder="1" applyAlignment="1">
      <alignment/>
    </xf>
    <xf numFmtId="0" fontId="17" fillId="0" borderId="42" xfId="0" applyFont="1" applyBorder="1" applyAlignment="1">
      <alignment/>
    </xf>
    <xf numFmtId="0" fontId="17" fillId="0" borderId="43" xfId="0" applyFont="1" applyBorder="1" applyAlignment="1">
      <alignment/>
    </xf>
    <xf numFmtId="0" fontId="17" fillId="0" borderId="0" xfId="0" applyFont="1" applyBorder="1" applyAlignment="1">
      <alignment/>
    </xf>
    <xf numFmtId="0" fontId="17" fillId="0" borderId="22" xfId="0" applyFont="1" applyBorder="1" applyAlignment="1">
      <alignment/>
    </xf>
    <xf numFmtId="0" fontId="16" fillId="0" borderId="43" xfId="0" applyFont="1" applyBorder="1" applyAlignment="1">
      <alignment/>
    </xf>
    <xf numFmtId="0" fontId="16" fillId="0" borderId="0" xfId="0" applyFont="1" applyBorder="1" applyAlignment="1">
      <alignment/>
    </xf>
    <xf numFmtId="0" fontId="16" fillId="0" borderId="22"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32" xfId="0" applyFont="1" applyBorder="1" applyAlignment="1">
      <alignment/>
    </xf>
    <xf numFmtId="0" fontId="16" fillId="0" borderId="38" xfId="0" applyFont="1" applyBorder="1" applyAlignment="1">
      <alignment/>
    </xf>
    <xf numFmtId="0" fontId="16" fillId="0" borderId="39" xfId="0" applyFont="1" applyBorder="1" applyAlignment="1">
      <alignment/>
    </xf>
    <xf numFmtId="0" fontId="20" fillId="0" borderId="0" xfId="0" applyFont="1" applyAlignment="1">
      <alignment/>
    </xf>
    <xf numFmtId="0" fontId="16" fillId="0" borderId="37" xfId="0" applyFont="1" applyBorder="1" applyAlignment="1">
      <alignment/>
    </xf>
    <xf numFmtId="4" fontId="16" fillId="0" borderId="27" xfId="0" applyNumberFormat="1" applyFont="1" applyBorder="1" applyAlignment="1">
      <alignment/>
    </xf>
    <xf numFmtId="3" fontId="16" fillId="0" borderId="27" xfId="0" applyNumberFormat="1" applyFont="1" applyBorder="1" applyAlignment="1">
      <alignment/>
    </xf>
    <xf numFmtId="0" fontId="16" fillId="0" borderId="0" xfId="0" applyFont="1" applyAlignment="1">
      <alignment/>
    </xf>
    <xf numFmtId="0" fontId="16" fillId="33" borderId="37" xfId="0" applyFont="1" applyFill="1" applyBorder="1" applyAlignment="1">
      <alignment/>
    </xf>
    <xf numFmtId="0" fontId="16" fillId="33" borderId="27" xfId="0" applyFont="1" applyFill="1" applyBorder="1" applyAlignment="1">
      <alignment/>
    </xf>
    <xf numFmtId="0" fontId="21" fillId="0" borderId="0" xfId="0" applyFont="1" applyAlignment="1">
      <alignment/>
    </xf>
    <xf numFmtId="0" fontId="16" fillId="0" borderId="40" xfId="0" applyFont="1" applyBorder="1" applyAlignment="1">
      <alignment/>
    </xf>
    <xf numFmtId="0" fontId="16" fillId="0" borderId="38" xfId="0" applyFont="1" applyBorder="1" applyAlignment="1">
      <alignment/>
    </xf>
    <xf numFmtId="0" fontId="22" fillId="0" borderId="0" xfId="0" applyFont="1" applyAlignment="1">
      <alignment/>
    </xf>
    <xf numFmtId="0" fontId="16" fillId="0" borderId="0" xfId="0" applyFont="1" applyAlignment="1">
      <alignment horizontal="right"/>
    </xf>
    <xf numFmtId="0" fontId="16" fillId="0" borderId="37" xfId="0" applyFont="1" applyBorder="1" applyAlignment="1">
      <alignment/>
    </xf>
    <xf numFmtId="3" fontId="15" fillId="0" borderId="27" xfId="0" applyNumberFormat="1" applyFont="1" applyBorder="1" applyAlignment="1">
      <alignment/>
    </xf>
    <xf numFmtId="4" fontId="16" fillId="0" borderId="27" xfId="0" applyNumberFormat="1" applyFont="1" applyBorder="1" applyAlignment="1">
      <alignment/>
    </xf>
    <xf numFmtId="0" fontId="16" fillId="33" borderId="37" xfId="0" applyFont="1" applyFill="1" applyBorder="1" applyAlignment="1">
      <alignment/>
    </xf>
    <xf numFmtId="0" fontId="15" fillId="33" borderId="27" xfId="0" applyFont="1" applyFill="1" applyBorder="1" applyAlignment="1">
      <alignment/>
    </xf>
    <xf numFmtId="0" fontId="23" fillId="0" borderId="0" xfId="0" applyFont="1" applyAlignment="1">
      <alignment/>
    </xf>
    <xf numFmtId="0" fontId="17" fillId="0" borderId="0" xfId="0" applyFont="1" applyAlignment="1">
      <alignment/>
    </xf>
    <xf numFmtId="3" fontId="17" fillId="0" borderId="27" xfId="0" applyNumberFormat="1" applyFont="1" applyBorder="1" applyAlignment="1">
      <alignment/>
    </xf>
    <xf numFmtId="0" fontId="16" fillId="0" borderId="37" xfId="0" applyFont="1" applyFill="1" applyBorder="1" applyAlignment="1">
      <alignment/>
    </xf>
    <xf numFmtId="3" fontId="16" fillId="0" borderId="27" xfId="0" applyNumberFormat="1" applyFont="1" applyFill="1" applyBorder="1" applyAlignment="1">
      <alignment/>
    </xf>
    <xf numFmtId="3" fontId="15" fillId="33" borderId="27" xfId="0" applyNumberFormat="1" applyFont="1" applyFill="1" applyBorder="1" applyAlignment="1">
      <alignment/>
    </xf>
    <xf numFmtId="0" fontId="24" fillId="0" borderId="0" xfId="0" applyFont="1" applyAlignment="1">
      <alignment/>
    </xf>
    <xf numFmtId="0" fontId="25" fillId="0" borderId="0" xfId="0" applyFont="1" applyAlignment="1">
      <alignment/>
    </xf>
    <xf numFmtId="3" fontId="26" fillId="0" borderId="0" xfId="0" applyNumberFormat="1" applyFont="1" applyAlignment="1">
      <alignment horizontal="right"/>
    </xf>
    <xf numFmtId="4" fontId="16" fillId="0" borderId="20" xfId="0" applyNumberFormat="1" applyFont="1" applyBorder="1" applyAlignment="1">
      <alignment horizontal="right"/>
    </xf>
    <xf numFmtId="3" fontId="16" fillId="0" borderId="20" xfId="0" applyNumberFormat="1" applyFont="1" applyBorder="1" applyAlignment="1">
      <alignment horizontal="right"/>
    </xf>
    <xf numFmtId="3" fontId="16" fillId="0" borderId="32" xfId="0" applyNumberFormat="1" applyFont="1" applyBorder="1" applyAlignment="1">
      <alignment/>
    </xf>
    <xf numFmtId="0" fontId="16" fillId="0" borderId="38" xfId="0" applyFont="1" applyFill="1" applyBorder="1" applyAlignment="1">
      <alignment/>
    </xf>
    <xf numFmtId="3" fontId="16" fillId="0" borderId="27" xfId="0" applyNumberFormat="1" applyFont="1" applyBorder="1" applyAlignment="1">
      <alignment/>
    </xf>
    <xf numFmtId="0" fontId="16" fillId="0" borderId="40" xfId="0" applyFont="1" applyFill="1" applyBorder="1" applyAlignment="1">
      <alignment/>
    </xf>
    <xf numFmtId="0" fontId="27" fillId="0" borderId="0" xfId="0" applyFont="1" applyAlignment="1">
      <alignment horizontal="left" vertical="center"/>
    </xf>
    <xf numFmtId="0" fontId="0" fillId="0" borderId="21" xfId="0" applyFont="1" applyBorder="1" applyAlignment="1">
      <alignment horizontal="center"/>
    </xf>
    <xf numFmtId="14" fontId="0" fillId="0" borderId="30" xfId="0" applyNumberFormat="1" applyFont="1" applyBorder="1" applyAlignment="1">
      <alignment horizontal="center"/>
    </xf>
    <xf numFmtId="3" fontId="0" fillId="0" borderId="20" xfId="44" applyNumberFormat="1" applyBorder="1" applyAlignment="1">
      <alignment/>
    </xf>
    <xf numFmtId="0" fontId="1" fillId="0" borderId="20" xfId="0" applyFont="1" applyBorder="1" applyAlignment="1">
      <alignment/>
    </xf>
    <xf numFmtId="0" fontId="0" fillId="0" borderId="21" xfId="0" applyBorder="1" applyAlignment="1">
      <alignment horizontal="center"/>
    </xf>
    <xf numFmtId="0" fontId="0" fillId="0" borderId="44" xfId="0" applyFont="1" applyBorder="1" applyAlignment="1">
      <alignment vertical="center"/>
    </xf>
    <xf numFmtId="0" fontId="2" fillId="0" borderId="45" xfId="0" applyFont="1" applyBorder="1" applyAlignment="1">
      <alignment vertical="center"/>
    </xf>
    <xf numFmtId="0" fontId="2" fillId="0" borderId="45" xfId="0" applyFont="1" applyBorder="1" applyAlignment="1">
      <alignment horizontal="center" vertical="center"/>
    </xf>
    <xf numFmtId="3" fontId="2" fillId="0" borderId="45" xfId="44" applyNumberFormat="1" applyFont="1" applyBorder="1" applyAlignment="1">
      <alignment vertical="center"/>
    </xf>
    <xf numFmtId="3" fontId="2" fillId="0" borderId="46" xfId="44" applyNumberFormat="1" applyFont="1" applyBorder="1" applyAlignment="1">
      <alignment vertical="center"/>
    </xf>
    <xf numFmtId="1" fontId="0" fillId="0" borderId="0" xfId="0" applyNumberFormat="1" applyAlignment="1">
      <alignment/>
    </xf>
    <xf numFmtId="3" fontId="0" fillId="0" borderId="0" xfId="0" applyNumberFormat="1" applyBorder="1" applyAlignment="1">
      <alignment/>
    </xf>
    <xf numFmtId="3" fontId="0" fillId="0" borderId="0" xfId="44" applyNumberFormat="1" applyFill="1" applyBorder="1" applyAlignment="1">
      <alignment/>
    </xf>
    <xf numFmtId="3" fontId="0" fillId="0" borderId="0" xfId="0" applyNumberFormat="1" applyAlignment="1">
      <alignment/>
    </xf>
    <xf numFmtId="0" fontId="5" fillId="0" borderId="20" xfId="0" applyFont="1" applyBorder="1" applyAlignment="1">
      <alignment/>
    </xf>
    <xf numFmtId="0" fontId="1" fillId="0" borderId="20" xfId="0" applyFont="1" applyBorder="1" applyAlignment="1">
      <alignment/>
    </xf>
    <xf numFmtId="14" fontId="0" fillId="0" borderId="0" xfId="0" applyNumberFormat="1" applyAlignment="1">
      <alignment/>
    </xf>
    <xf numFmtId="168" fontId="3" fillId="0" borderId="20" xfId="0" applyNumberFormat="1" applyFont="1" applyBorder="1" applyAlignment="1">
      <alignment/>
    </xf>
    <xf numFmtId="0" fontId="0" fillId="0" borderId="20" xfId="0"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xf>
    <xf numFmtId="0" fontId="0" fillId="0" borderId="0" xfId="0" applyAlignment="1">
      <alignment wrapText="1"/>
    </xf>
    <xf numFmtId="0" fontId="3" fillId="0" borderId="0" xfId="0" applyFont="1" applyAlignment="1">
      <alignment horizontal="center" vertical="center" wrapText="1"/>
    </xf>
    <xf numFmtId="0" fontId="30" fillId="0" borderId="0" xfId="0" applyFont="1" applyAlignment="1">
      <alignment/>
    </xf>
    <xf numFmtId="0" fontId="0" fillId="0" borderId="20" xfId="0" applyBorder="1" applyAlignment="1">
      <alignment/>
    </xf>
    <xf numFmtId="0" fontId="0" fillId="0" borderId="47" xfId="0" applyBorder="1" applyAlignment="1">
      <alignment horizontal="center" vertical="center"/>
    </xf>
    <xf numFmtId="0" fontId="2" fillId="0" borderId="47"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2" fontId="2" fillId="0" borderId="20" xfId="0" applyNumberFormat="1" applyFont="1" applyBorder="1" applyAlignment="1">
      <alignment horizontal="center"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9" xfId="0" applyFont="1" applyBorder="1" applyAlignment="1">
      <alignment horizontal="center" vertical="center" wrapText="1"/>
    </xf>
    <xf numFmtId="0" fontId="0" fillId="0" borderId="0" xfId="0" applyAlignment="1">
      <alignment vertical="center"/>
    </xf>
    <xf numFmtId="0" fontId="6" fillId="0" borderId="0" xfId="0" applyFont="1" applyAlignment="1">
      <alignment vertical="center"/>
    </xf>
    <xf numFmtId="0" fontId="29" fillId="0" borderId="0" xfId="0" applyFont="1" applyAlignment="1">
      <alignment vertical="center"/>
    </xf>
    <xf numFmtId="0" fontId="29" fillId="0" borderId="0" xfId="0" applyFont="1" applyAlignment="1">
      <alignment/>
    </xf>
    <xf numFmtId="0" fontId="3" fillId="0" borderId="20" xfId="0" applyFont="1" applyBorder="1" applyAlignment="1">
      <alignment/>
    </xf>
    <xf numFmtId="0" fontId="3" fillId="0" borderId="20" xfId="0" applyFont="1" applyBorder="1" applyAlignment="1">
      <alignment vertical="center"/>
    </xf>
    <xf numFmtId="0" fontId="0" fillId="0" borderId="20" xfId="0" applyFont="1" applyBorder="1" applyAlignment="1">
      <alignment/>
    </xf>
    <xf numFmtId="0" fontId="0" fillId="0" borderId="20" xfId="0" applyFont="1" applyBorder="1" applyAlignment="1">
      <alignment vertical="center"/>
    </xf>
    <xf numFmtId="2" fontId="0" fillId="0" borderId="20" xfId="0" applyNumberFormat="1" applyFont="1" applyBorder="1" applyAlignment="1">
      <alignment/>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1" xfId="0" applyFont="1" applyBorder="1" applyAlignment="1">
      <alignment horizontal="center" vertical="center" wrapText="1"/>
    </xf>
    <xf numFmtId="0" fontId="0" fillId="0" borderId="50" xfId="0" applyBorder="1" applyAlignment="1">
      <alignment/>
    </xf>
    <xf numFmtId="0" fontId="0" fillId="0" borderId="51" xfId="0" applyBorder="1" applyAlignment="1">
      <alignment/>
    </xf>
    <xf numFmtId="0" fontId="0" fillId="0" borderId="47" xfId="0" applyBorder="1" applyAlignment="1">
      <alignment/>
    </xf>
    <xf numFmtId="0" fontId="0" fillId="0" borderId="52" xfId="0" applyBorder="1" applyAlignment="1">
      <alignment/>
    </xf>
    <xf numFmtId="0" fontId="0" fillId="0" borderId="20" xfId="0" applyBorder="1" applyAlignment="1">
      <alignment horizontal="right" vertical="center"/>
    </xf>
    <xf numFmtId="1" fontId="0" fillId="0" borderId="52" xfId="0" applyNumberFormat="1" applyBorder="1" applyAlignment="1">
      <alignment horizontal="right" vertical="center"/>
    </xf>
    <xf numFmtId="14" fontId="0" fillId="0" borderId="20" xfId="0" applyNumberFormat="1" applyBorder="1" applyAlignment="1">
      <alignment/>
    </xf>
    <xf numFmtId="0" fontId="0" fillId="0" borderId="52" xfId="0" applyBorder="1" applyAlignment="1">
      <alignment/>
    </xf>
    <xf numFmtId="0" fontId="0" fillId="0" borderId="48" xfId="0" applyBorder="1" applyAlignment="1">
      <alignment/>
    </xf>
    <xf numFmtId="0" fontId="0" fillId="0" borderId="49" xfId="0" applyBorder="1" applyAlignment="1">
      <alignment/>
    </xf>
    <xf numFmtId="0" fontId="3" fillId="0" borderId="49" xfId="0" applyFont="1" applyBorder="1" applyAlignment="1">
      <alignment/>
    </xf>
    <xf numFmtId="0" fontId="3" fillId="0" borderId="0" xfId="0" applyFont="1" applyBorder="1" applyAlignment="1">
      <alignment/>
    </xf>
    <xf numFmtId="0" fontId="0" fillId="0" borderId="51" xfId="0" applyBorder="1" applyAlignment="1">
      <alignment horizontal="center"/>
    </xf>
    <xf numFmtId="14" fontId="33" fillId="0" borderId="20" xfId="0" applyNumberFormat="1" applyFont="1" applyBorder="1" applyAlignment="1">
      <alignment horizontal="center" vertical="center" wrapText="1"/>
    </xf>
    <xf numFmtId="0" fontId="31" fillId="0" borderId="0" xfId="0" applyFont="1" applyFill="1" applyBorder="1" applyAlignment="1">
      <alignment vertical="center"/>
    </xf>
    <xf numFmtId="0" fontId="3" fillId="0" borderId="0" xfId="0" applyFont="1" applyAlignment="1">
      <alignment horizontal="center" wrapText="1"/>
    </xf>
    <xf numFmtId="165" fontId="9" fillId="0" borderId="20" xfId="42" applyNumberFormat="1" applyFont="1" applyBorder="1" applyAlignment="1">
      <alignment horizontal="left"/>
    </xf>
    <xf numFmtId="0" fontId="3" fillId="0" borderId="0" xfId="0" applyFont="1" applyFill="1" applyBorder="1" applyAlignment="1">
      <alignment horizontal="center"/>
    </xf>
    <xf numFmtId="0" fontId="5" fillId="0" borderId="0" xfId="0" applyFont="1" applyAlignment="1">
      <alignment horizontal="center"/>
    </xf>
    <xf numFmtId="0" fontId="0" fillId="0" borderId="20" xfId="0" applyFont="1" applyBorder="1" applyAlignment="1">
      <alignment horizontal="center" wrapText="1"/>
    </xf>
    <xf numFmtId="1" fontId="3" fillId="0" borderId="20" xfId="0" applyNumberFormat="1" applyFont="1" applyBorder="1" applyAlignment="1">
      <alignment/>
    </xf>
    <xf numFmtId="168" fontId="0" fillId="0" borderId="20" xfId="0" applyNumberFormat="1" applyBorder="1" applyAlignment="1">
      <alignment wrapText="1"/>
    </xf>
    <xf numFmtId="1" fontId="1" fillId="0" borderId="20" xfId="0" applyNumberFormat="1" applyFont="1" applyBorder="1" applyAlignment="1">
      <alignment wrapText="1"/>
    </xf>
    <xf numFmtId="1" fontId="0" fillId="0" borderId="20" xfId="0" applyNumberFormat="1" applyFont="1" applyBorder="1" applyAlignment="1">
      <alignment/>
    </xf>
    <xf numFmtId="0" fontId="0" fillId="0" borderId="20" xfId="0" applyFont="1" applyBorder="1" applyAlignment="1">
      <alignment/>
    </xf>
    <xf numFmtId="4" fontId="1" fillId="0" borderId="20" xfId="0" applyNumberFormat="1" applyFont="1" applyBorder="1" applyAlignment="1">
      <alignment/>
    </xf>
    <xf numFmtId="2" fontId="3" fillId="0" borderId="53" xfId="0" applyNumberFormat="1" applyFont="1" applyBorder="1" applyAlignment="1">
      <alignment/>
    </xf>
    <xf numFmtId="0" fontId="0" fillId="0" borderId="0" xfId="0" applyFill="1" applyBorder="1" applyAlignment="1">
      <alignment/>
    </xf>
    <xf numFmtId="2" fontId="3" fillId="0" borderId="0" xfId="0" applyNumberFormat="1" applyFont="1" applyAlignment="1">
      <alignment/>
    </xf>
    <xf numFmtId="39" fontId="0" fillId="0" borderId="54" xfId="0" applyNumberFormat="1" applyBorder="1" applyAlignment="1">
      <alignment/>
    </xf>
    <xf numFmtId="39" fontId="3" fillId="0" borderId="18" xfId="0" applyNumberFormat="1" applyFont="1" applyBorder="1" applyAlignment="1">
      <alignment/>
    </xf>
    <xf numFmtId="43" fontId="3" fillId="0" borderId="54" xfId="0" applyNumberFormat="1" applyFont="1" applyBorder="1" applyAlignment="1">
      <alignment/>
    </xf>
    <xf numFmtId="43" fontId="3" fillId="0" borderId="20" xfId="0" applyNumberFormat="1" applyFont="1" applyBorder="1" applyAlignment="1">
      <alignment/>
    </xf>
    <xf numFmtId="4" fontId="0" fillId="0" borderId="10" xfId="0" applyNumberFormat="1" applyBorder="1" applyAlignment="1">
      <alignment/>
    </xf>
    <xf numFmtId="0" fontId="0" fillId="0" borderId="17" xfId="0" applyBorder="1" applyAlignment="1">
      <alignment/>
    </xf>
    <xf numFmtId="0" fontId="0" fillId="0" borderId="55" xfId="0" applyBorder="1" applyAlignment="1">
      <alignment/>
    </xf>
    <xf numFmtId="43" fontId="0" fillId="0" borderId="10" xfId="0" applyNumberFormat="1" applyBorder="1" applyAlignment="1">
      <alignment/>
    </xf>
    <xf numFmtId="4" fontId="16" fillId="0" borderId="20" xfId="0" applyNumberFormat="1" applyFont="1" applyBorder="1" applyAlignment="1">
      <alignment/>
    </xf>
    <xf numFmtId="0" fontId="16" fillId="0" borderId="20" xfId="0" applyFont="1" applyFill="1" applyBorder="1" applyAlignment="1">
      <alignment/>
    </xf>
    <xf numFmtId="3" fontId="0" fillId="0" borderId="20" xfId="44" applyNumberFormat="1" applyFont="1" applyBorder="1" applyAlignment="1">
      <alignment/>
    </xf>
    <xf numFmtId="3" fontId="0" fillId="0" borderId="21" xfId="44" applyNumberFormat="1" applyFont="1" applyBorder="1" applyAlignment="1">
      <alignment/>
    </xf>
    <xf numFmtId="2" fontId="0" fillId="0" borderId="10" xfId="0" applyNumberFormat="1" applyBorder="1" applyAlignment="1">
      <alignment/>
    </xf>
    <xf numFmtId="0" fontId="0" fillId="0" borderId="30" xfId="0" applyFont="1" applyBorder="1" applyAlignment="1">
      <alignment/>
    </xf>
    <xf numFmtId="43" fontId="5" fillId="0" borderId="10" xfId="42" applyNumberFormat="1" applyFont="1" applyBorder="1" applyAlignment="1">
      <alignment vertical="center" wrapText="1"/>
    </xf>
    <xf numFmtId="43" fontId="0" fillId="0" borderId="56" xfId="42" applyNumberFormat="1" applyFont="1" applyBorder="1" applyAlignment="1">
      <alignment/>
    </xf>
    <xf numFmtId="43" fontId="0" fillId="0" borderId="10" xfId="42"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vertical="center" wrapText="1"/>
    </xf>
    <xf numFmtId="0" fontId="3" fillId="0" borderId="15" xfId="0" applyFont="1" applyBorder="1" applyAlignment="1">
      <alignment/>
    </xf>
    <xf numFmtId="39" fontId="0" fillId="0" borderId="11" xfId="0" applyNumberFormat="1" applyFont="1" applyBorder="1" applyAlignment="1">
      <alignment/>
    </xf>
    <xf numFmtId="0" fontId="0" fillId="0" borderId="0" xfId="0" applyBorder="1" applyAlignment="1">
      <alignment vertical="center"/>
    </xf>
    <xf numFmtId="168" fontId="3" fillId="0" borderId="0" xfId="0" applyNumberFormat="1" applyFont="1" applyBorder="1" applyAlignment="1">
      <alignment/>
    </xf>
    <xf numFmtId="165" fontId="3" fillId="0" borderId="15" xfId="42" applyNumberFormat="1" applyFont="1" applyBorder="1" applyAlignment="1">
      <alignment horizontal="center"/>
    </xf>
    <xf numFmtId="0" fontId="3" fillId="0" borderId="47" xfId="0" applyFont="1" applyBorder="1" applyAlignment="1">
      <alignment horizontal="center"/>
    </xf>
    <xf numFmtId="0" fontId="0" fillId="0" borderId="47" xfId="0" applyBorder="1" applyAlignment="1">
      <alignment horizontal="center"/>
    </xf>
    <xf numFmtId="0" fontId="70" fillId="0" borderId="20" xfId="0" applyFont="1" applyBorder="1" applyAlignment="1">
      <alignment/>
    </xf>
    <xf numFmtId="0" fontId="70" fillId="0" borderId="30" xfId="0" applyFont="1" applyFill="1" applyBorder="1" applyAlignment="1">
      <alignment wrapText="1"/>
    </xf>
    <xf numFmtId="0" fontId="5" fillId="0" borderId="0" xfId="0" applyFont="1" applyBorder="1" applyAlignment="1">
      <alignment vertical="center" wrapText="1"/>
    </xf>
    <xf numFmtId="43" fontId="5" fillId="0" borderId="10" xfId="0" applyNumberFormat="1" applyFont="1" applyBorder="1" applyAlignment="1">
      <alignment horizontal="center" vertical="center" wrapText="1"/>
    </xf>
    <xf numFmtId="43" fontId="5" fillId="0" borderId="17" xfId="0" applyNumberFormat="1" applyFont="1" applyBorder="1" applyAlignment="1">
      <alignment horizontal="center" vertical="center" wrapText="1"/>
    </xf>
    <xf numFmtId="165" fontId="1" fillId="0" borderId="10" xfId="42" applyNumberFormat="1" applyFont="1" applyBorder="1" applyAlignment="1">
      <alignment vertical="center" wrapText="1"/>
    </xf>
    <xf numFmtId="165" fontId="1" fillId="0" borderId="10" xfId="42" applyNumberFormat="1" applyFont="1" applyBorder="1" applyAlignment="1">
      <alignment/>
    </xf>
    <xf numFmtId="164" fontId="1" fillId="0" borderId="10" xfId="42" applyNumberFormat="1" applyFont="1" applyBorder="1" applyAlignment="1">
      <alignment vertical="center" wrapText="1"/>
    </xf>
    <xf numFmtId="43" fontId="1" fillId="0" borderId="10" xfId="42" applyNumberFormat="1" applyFont="1" applyBorder="1" applyAlignment="1">
      <alignment/>
    </xf>
    <xf numFmtId="39" fontId="1" fillId="0" borderId="10" xfId="42" applyNumberFormat="1" applyFont="1" applyBorder="1" applyAlignment="1" quotePrefix="1">
      <alignment/>
    </xf>
    <xf numFmtId="165" fontId="5" fillId="0" borderId="10" xfId="42" applyNumberFormat="1" applyFont="1" applyBorder="1" applyAlignment="1">
      <alignment/>
    </xf>
    <xf numFmtId="164" fontId="5" fillId="0" borderId="10" xfId="42" applyNumberFormat="1" applyFont="1" applyBorder="1" applyAlignment="1">
      <alignment/>
    </xf>
    <xf numFmtId="43" fontId="5" fillId="0" borderId="10" xfId="42" applyNumberFormat="1" applyFont="1" applyBorder="1" applyAlignment="1">
      <alignment/>
    </xf>
    <xf numFmtId="43" fontId="1" fillId="0" borderId="10" xfId="42" applyNumberFormat="1" applyFont="1" applyBorder="1" applyAlignment="1">
      <alignment vertical="center" wrapText="1"/>
    </xf>
    <xf numFmtId="164" fontId="1" fillId="0" borderId="10" xfId="42" applyNumberFormat="1" applyFont="1" applyBorder="1" applyAlignment="1">
      <alignment/>
    </xf>
    <xf numFmtId="165" fontId="5" fillId="0" borderId="11" xfId="42" applyNumberFormat="1" applyFont="1" applyBorder="1" applyAlignment="1">
      <alignment vertical="center" wrapText="1"/>
    </xf>
    <xf numFmtId="43" fontId="5" fillId="0" borderId="11" xfId="42" applyNumberFormat="1" applyFont="1" applyBorder="1" applyAlignment="1">
      <alignment/>
    </xf>
    <xf numFmtId="43" fontId="5" fillId="0" borderId="55" xfId="0" applyNumberFormat="1" applyFont="1" applyBorder="1" applyAlignment="1">
      <alignment horizontal="center" vertical="center" wrapText="1"/>
    </xf>
    <xf numFmtId="0" fontId="5" fillId="0" borderId="14" xfId="0" applyFont="1" applyBorder="1" applyAlignment="1">
      <alignment/>
    </xf>
    <xf numFmtId="0" fontId="5" fillId="0" borderId="57" xfId="0" applyFont="1" applyBorder="1" applyAlignment="1">
      <alignment/>
    </xf>
    <xf numFmtId="0" fontId="5" fillId="0" borderId="58" xfId="0" applyFont="1" applyBorder="1" applyAlignment="1">
      <alignment/>
    </xf>
    <xf numFmtId="0" fontId="5" fillId="0" borderId="59" xfId="0" applyFont="1" applyBorder="1" applyAlignment="1">
      <alignment/>
    </xf>
    <xf numFmtId="0" fontId="5" fillId="0" borderId="13" xfId="0" applyFont="1" applyBorder="1" applyAlignment="1">
      <alignment vertical="center" wrapText="1"/>
    </xf>
    <xf numFmtId="0" fontId="5" fillId="0" borderId="17"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xf>
    <xf numFmtId="0" fontId="1" fillId="0" borderId="13" xfId="0" applyFont="1" applyBorder="1" applyAlignment="1">
      <alignment horizontal="left" vertical="center" wrapText="1"/>
    </xf>
    <xf numFmtId="0" fontId="5" fillId="0" borderId="13" xfId="0" applyFont="1" applyBorder="1" applyAlignment="1">
      <alignment/>
    </xf>
    <xf numFmtId="0" fontId="5" fillId="0" borderId="16" xfId="0" applyFont="1" applyBorder="1" applyAlignment="1">
      <alignment vertical="center" wrapText="1"/>
    </xf>
    <xf numFmtId="0" fontId="0" fillId="34" borderId="20" xfId="0" applyFill="1" applyBorder="1" applyAlignment="1">
      <alignment/>
    </xf>
    <xf numFmtId="4" fontId="16" fillId="34" borderId="20" xfId="0" applyNumberFormat="1" applyFont="1" applyFill="1" applyBorder="1" applyAlignment="1">
      <alignment/>
    </xf>
    <xf numFmtId="3" fontId="0" fillId="0" borderId="0" xfId="44" applyNumberFormat="1" applyBorder="1" applyAlignment="1">
      <alignment/>
    </xf>
    <xf numFmtId="3" fontId="0" fillId="0" borderId="0" xfId="44" applyNumberFormat="1" applyFont="1" applyBorder="1" applyAlignment="1">
      <alignment/>
    </xf>
    <xf numFmtId="4" fontId="0" fillId="0" borderId="20" xfId="44" applyNumberFormat="1" applyFont="1" applyBorder="1" applyAlignment="1">
      <alignment/>
    </xf>
    <xf numFmtId="4" fontId="2" fillId="0" borderId="46" xfId="44" applyNumberFormat="1" applyFont="1" applyBorder="1" applyAlignment="1">
      <alignment vertical="center"/>
    </xf>
    <xf numFmtId="0" fontId="0" fillId="0" borderId="20" xfId="0" applyBorder="1" applyAlignment="1">
      <alignment horizontal="left" vertical="center"/>
    </xf>
    <xf numFmtId="168" fontId="10" fillId="0" borderId="20" xfId="0" applyNumberFormat="1" applyFont="1" applyBorder="1" applyAlignment="1">
      <alignment horizontal="center" vertical="center" wrapText="1"/>
    </xf>
    <xf numFmtId="168" fontId="10" fillId="0" borderId="20" xfId="0" applyNumberFormat="1" applyFont="1" applyBorder="1" applyAlignment="1">
      <alignment horizontal="right" vertical="center" wrapText="1"/>
    </xf>
    <xf numFmtId="168" fontId="10" fillId="0" borderId="20" xfId="0" applyNumberFormat="1" applyFont="1" applyBorder="1" applyAlignment="1">
      <alignment/>
    </xf>
    <xf numFmtId="2" fontId="10" fillId="0" borderId="20" xfId="0" applyNumberFormat="1" applyFont="1" applyBorder="1" applyAlignment="1">
      <alignment/>
    </xf>
    <xf numFmtId="168" fontId="33" fillId="0" borderId="20" xfId="0" applyNumberFormat="1" applyFont="1" applyBorder="1" applyAlignment="1">
      <alignment horizontal="center" vertical="center" wrapText="1"/>
    </xf>
    <xf numFmtId="168" fontId="1" fillId="0" borderId="20" xfId="0" applyNumberFormat="1" applyFont="1" applyBorder="1" applyAlignment="1">
      <alignment/>
    </xf>
    <xf numFmtId="2" fontId="3" fillId="0" borderId="0" xfId="0" applyNumberFormat="1" applyFont="1" applyBorder="1" applyAlignment="1">
      <alignment/>
    </xf>
    <xf numFmtId="1" fontId="0" fillId="0" borderId="23" xfId="0" applyNumberFormat="1" applyFill="1" applyBorder="1" applyAlignment="1">
      <alignment wrapText="1"/>
    </xf>
    <xf numFmtId="0" fontId="2" fillId="0" borderId="37" xfId="0" applyFont="1" applyBorder="1" applyAlignment="1">
      <alignment vertical="center" wrapText="1"/>
    </xf>
    <xf numFmtId="0" fontId="0" fillId="0" borderId="10" xfId="0" applyFont="1" applyBorder="1" applyAlignment="1">
      <alignment/>
    </xf>
    <xf numFmtId="0" fontId="71" fillId="0" borderId="20" xfId="58" applyFont="1" applyBorder="1" applyAlignment="1">
      <alignment horizontal="right"/>
      <protection/>
    </xf>
    <xf numFmtId="0" fontId="1" fillId="0" borderId="29" xfId="58" applyFont="1" applyBorder="1" applyAlignment="1">
      <alignment horizontal="center"/>
      <protection/>
    </xf>
    <xf numFmtId="1" fontId="5" fillId="0" borderId="20" xfId="58" applyNumberFormat="1" applyFont="1" applyBorder="1" applyAlignment="1">
      <alignment horizontal="right"/>
      <protection/>
    </xf>
    <xf numFmtId="0" fontId="5" fillId="0" borderId="34" xfId="58" applyFont="1" applyBorder="1" applyAlignment="1">
      <alignment horizontal="right"/>
      <protection/>
    </xf>
    <xf numFmtId="0" fontId="34" fillId="0" borderId="0" xfId="0" applyFont="1" applyAlignment="1">
      <alignment/>
    </xf>
    <xf numFmtId="0" fontId="3" fillId="0" borderId="20" xfId="0" applyFont="1" applyFill="1" applyBorder="1" applyAlignment="1">
      <alignment wrapText="1"/>
    </xf>
    <xf numFmtId="0" fontId="3" fillId="0" borderId="37" xfId="0" applyFont="1" applyBorder="1" applyAlignment="1">
      <alignment/>
    </xf>
    <xf numFmtId="0" fontId="0" fillId="0" borderId="60" xfId="0" applyBorder="1" applyAlignment="1">
      <alignment/>
    </xf>
    <xf numFmtId="0" fontId="0" fillId="0" borderId="27" xfId="0" applyBorder="1" applyAlignment="1">
      <alignment/>
    </xf>
    <xf numFmtId="0" fontId="3" fillId="0" borderId="37" xfId="0" applyFont="1" applyBorder="1" applyAlignment="1">
      <alignment vertical="center"/>
    </xf>
    <xf numFmtId="0" fontId="0" fillId="0" borderId="60" xfId="0" applyBorder="1" applyAlignment="1">
      <alignment vertical="center"/>
    </xf>
    <xf numFmtId="0" fontId="0" fillId="0" borderId="27" xfId="0" applyBorder="1" applyAlignment="1">
      <alignment vertical="center"/>
    </xf>
    <xf numFmtId="168" fontId="0" fillId="0" borderId="20" xfId="0" applyNumberFormat="1" applyBorder="1" applyAlignment="1">
      <alignment vertical="center"/>
    </xf>
    <xf numFmtId="0" fontId="0" fillId="0" borderId="20" xfId="0" applyFont="1" applyFill="1" applyBorder="1" applyAlignment="1">
      <alignment vertical="center"/>
    </xf>
    <xf numFmtId="0" fontId="0" fillId="0" borderId="37" xfId="0" applyBorder="1" applyAlignment="1">
      <alignment vertical="center"/>
    </xf>
    <xf numFmtId="0" fontId="0" fillId="0" borderId="60" xfId="0" applyBorder="1" applyAlignment="1">
      <alignment/>
    </xf>
    <xf numFmtId="0" fontId="0" fillId="0" borderId="37" xfId="0" applyFont="1" applyBorder="1" applyAlignment="1">
      <alignment vertical="center"/>
    </xf>
    <xf numFmtId="164" fontId="0" fillId="0" borderId="20" xfId="42" applyNumberFormat="1" applyFont="1" applyBorder="1" applyAlignment="1">
      <alignment/>
    </xf>
    <xf numFmtId="164" fontId="3" fillId="0" borderId="20" xfId="42" applyNumberFormat="1" applyFont="1" applyBorder="1" applyAlignment="1">
      <alignment/>
    </xf>
    <xf numFmtId="164" fontId="0" fillId="0" borderId="20" xfId="42" applyNumberFormat="1" applyFont="1" applyBorder="1" applyAlignment="1">
      <alignment/>
    </xf>
    <xf numFmtId="0" fontId="5" fillId="0" borderId="20" xfId="59" applyFont="1" applyFill="1" applyBorder="1" applyAlignment="1">
      <alignment horizontal="left" wrapText="1"/>
      <protection/>
    </xf>
    <xf numFmtId="39" fontId="0" fillId="0" borderId="0" xfId="0" applyNumberFormat="1" applyAlignment="1">
      <alignment/>
    </xf>
    <xf numFmtId="39" fontId="3" fillId="0" borderId="0" xfId="0" applyNumberFormat="1" applyFont="1" applyAlignment="1">
      <alignment/>
    </xf>
    <xf numFmtId="4" fontId="0" fillId="0" borderId="0" xfId="0" applyNumberFormat="1" applyAlignment="1">
      <alignment/>
    </xf>
    <xf numFmtId="0" fontId="32" fillId="0" borderId="37" xfId="0" applyFont="1" applyBorder="1" applyAlignment="1">
      <alignment vertical="center"/>
    </xf>
    <xf numFmtId="0" fontId="0" fillId="0" borderId="60" xfId="0" applyFont="1" applyBorder="1" applyAlignment="1">
      <alignment vertical="center"/>
    </xf>
    <xf numFmtId="0" fontId="0" fillId="0" borderId="27" xfId="0" applyFont="1" applyBorder="1" applyAlignment="1">
      <alignment vertical="center"/>
    </xf>
    <xf numFmtId="168" fontId="0" fillId="0" borderId="0" xfId="0" applyNumberFormat="1" applyAlignment="1">
      <alignment vertical="center"/>
    </xf>
    <xf numFmtId="0" fontId="3" fillId="0" borderId="61" xfId="0" applyFont="1" applyBorder="1" applyAlignment="1">
      <alignment horizontal="center" vertical="center"/>
    </xf>
    <xf numFmtId="0" fontId="0" fillId="0" borderId="61" xfId="0"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0" fillId="0" borderId="20" xfId="0" applyFont="1" applyFill="1" applyBorder="1" applyAlignment="1">
      <alignment vertical="center" wrapText="1"/>
    </xf>
    <xf numFmtId="0" fontId="0" fillId="0" borderId="20" xfId="0" applyBorder="1" applyAlignment="1">
      <alignment vertical="center"/>
    </xf>
    <xf numFmtId="0" fontId="16" fillId="0" borderId="40" xfId="0" applyFont="1" applyBorder="1" applyAlignment="1">
      <alignment horizontal="center"/>
    </xf>
    <xf numFmtId="0" fontId="16" fillId="0" borderId="41" xfId="0" applyFont="1" applyBorder="1" applyAlignment="1">
      <alignment horizontal="center"/>
    </xf>
    <xf numFmtId="0" fontId="16" fillId="0" borderId="42" xfId="0" applyFont="1" applyBorder="1" applyAlignment="1">
      <alignment horizontal="center"/>
    </xf>
    <xf numFmtId="0" fontId="16" fillId="0" borderId="43" xfId="0" applyFont="1" applyBorder="1" applyAlignment="1">
      <alignment horizontal="center"/>
    </xf>
    <xf numFmtId="0" fontId="16" fillId="0" borderId="0" xfId="0" applyFont="1" applyBorder="1" applyAlignment="1">
      <alignment horizontal="center"/>
    </xf>
    <xf numFmtId="0" fontId="16" fillId="0" borderId="22" xfId="0" applyFont="1" applyBorder="1" applyAlignment="1">
      <alignment horizont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0" xfId="0" applyFont="1" applyBorder="1" applyAlignment="1">
      <alignment horizontal="center" vertical="center"/>
    </xf>
    <xf numFmtId="0" fontId="19" fillId="0" borderId="22" xfId="0" applyFont="1" applyBorder="1" applyAlignment="1">
      <alignment horizontal="center" vertical="center"/>
    </xf>
    <xf numFmtId="0" fontId="20" fillId="0" borderId="20" xfId="0" applyFont="1" applyBorder="1" applyAlignment="1">
      <alignment horizontal="center"/>
    </xf>
    <xf numFmtId="4" fontId="16" fillId="0" borderId="60" xfId="0" applyNumberFormat="1" applyFont="1" applyBorder="1" applyAlignment="1">
      <alignment horizontal="right"/>
    </xf>
    <xf numFmtId="4" fontId="16" fillId="0" borderId="27" xfId="0" applyNumberFormat="1" applyFont="1" applyBorder="1" applyAlignment="1">
      <alignment horizontal="right"/>
    </xf>
    <xf numFmtId="3" fontId="16" fillId="0" borderId="60" xfId="0" applyNumberFormat="1" applyFont="1" applyBorder="1" applyAlignment="1">
      <alignment horizontal="right"/>
    </xf>
    <xf numFmtId="3" fontId="16" fillId="0" borderId="27" xfId="0" applyNumberFormat="1" applyFont="1" applyBorder="1" applyAlignment="1">
      <alignment horizontal="right"/>
    </xf>
    <xf numFmtId="0" fontId="16" fillId="33" borderId="40" xfId="0" applyFont="1" applyFill="1" applyBorder="1" applyAlignment="1">
      <alignment horizontal="center"/>
    </xf>
    <xf numFmtId="0" fontId="16" fillId="33" borderId="42" xfId="0" applyFont="1" applyFill="1" applyBorder="1" applyAlignment="1">
      <alignment horizontal="center"/>
    </xf>
    <xf numFmtId="0" fontId="16" fillId="33" borderId="38" xfId="0" applyFont="1" applyFill="1" applyBorder="1" applyAlignment="1">
      <alignment horizontal="center"/>
    </xf>
    <xf numFmtId="0" fontId="16" fillId="33" borderId="32" xfId="0" applyFont="1" applyFill="1" applyBorder="1" applyAlignment="1">
      <alignment horizontal="center"/>
    </xf>
    <xf numFmtId="0" fontId="16" fillId="0" borderId="40" xfId="0" applyFont="1" applyBorder="1" applyAlignment="1">
      <alignment horizontal="right" vertical="justify" wrapText="1"/>
    </xf>
    <xf numFmtId="0" fontId="16" fillId="0" borderId="38" xfId="0" applyFont="1" applyBorder="1" applyAlignment="1">
      <alignment horizontal="right" vertical="justify" wrapText="1"/>
    </xf>
    <xf numFmtId="3" fontId="16" fillId="0" borderId="41" xfId="0" applyNumberFormat="1" applyFont="1" applyBorder="1" applyAlignment="1">
      <alignment horizontal="right"/>
    </xf>
    <xf numFmtId="3" fontId="16" fillId="0" borderId="42" xfId="0" applyNumberFormat="1" applyFont="1" applyBorder="1" applyAlignment="1">
      <alignment horizontal="right"/>
    </xf>
    <xf numFmtId="3" fontId="16" fillId="0" borderId="39" xfId="0" applyNumberFormat="1" applyFont="1" applyBorder="1" applyAlignment="1">
      <alignment horizontal="right"/>
    </xf>
    <xf numFmtId="3" fontId="16" fillId="0" borderId="32" xfId="0" applyNumberFormat="1" applyFont="1" applyBorder="1" applyAlignment="1">
      <alignment horizontal="right"/>
    </xf>
    <xf numFmtId="0" fontId="16" fillId="0" borderId="40" xfId="0" applyFont="1" applyBorder="1" applyAlignment="1">
      <alignment horizontal="right" vertical="justify"/>
    </xf>
    <xf numFmtId="0" fontId="16" fillId="0" borderId="38" xfId="0" applyFont="1" applyBorder="1" applyAlignment="1">
      <alignment horizontal="right" vertical="justify"/>
    </xf>
    <xf numFmtId="0" fontId="3" fillId="0" borderId="0" xfId="0" applyFont="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20" xfId="0" applyBorder="1" applyAlignment="1">
      <alignment horizontal="center" vertical="center" wrapText="1"/>
    </xf>
    <xf numFmtId="0" fontId="3" fillId="0" borderId="0" xfId="0" applyFont="1" applyAlignment="1">
      <alignment vertical="center"/>
    </xf>
    <xf numFmtId="0" fontId="0" fillId="0" borderId="37" xfId="0" applyBorder="1" applyAlignment="1">
      <alignment horizontal="center" vertical="center" wrapText="1"/>
    </xf>
    <xf numFmtId="0" fontId="0" fillId="0" borderId="27" xfId="0" applyBorder="1" applyAlignment="1">
      <alignment horizontal="center" vertical="center" wrapText="1"/>
    </xf>
    <xf numFmtId="0" fontId="6"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left"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7" xfId="0" applyFont="1" applyBorder="1" applyAlignment="1">
      <alignment horizontal="center" vertical="center"/>
    </xf>
    <xf numFmtId="0" fontId="2" fillId="0" borderId="60" xfId="0" applyFont="1" applyBorder="1" applyAlignment="1">
      <alignment horizontal="center" vertical="center"/>
    </xf>
    <xf numFmtId="0" fontId="2" fillId="0" borderId="27" xfId="0" applyFont="1" applyBorder="1" applyAlignment="1">
      <alignment horizontal="center" vertical="center"/>
    </xf>
    <xf numFmtId="0" fontId="31" fillId="0" borderId="0" xfId="0" applyFont="1" applyAlignment="1">
      <alignment vertical="center" wrapText="1"/>
    </xf>
    <xf numFmtId="0" fontId="32" fillId="0" borderId="0" xfId="0" applyFont="1" applyAlignment="1">
      <alignment vertical="center" wrapText="1"/>
    </xf>
    <xf numFmtId="0" fontId="30" fillId="0" borderId="0" xfId="0" applyFont="1" applyAlignment="1">
      <alignment wrapText="1"/>
    </xf>
    <xf numFmtId="0" fontId="0" fillId="0" borderId="0" xfId="0" applyAlignment="1">
      <alignment/>
    </xf>
    <xf numFmtId="0" fontId="0" fillId="0" borderId="0" xfId="0" applyAlignment="1">
      <alignment horizontal="left" vertical="center" wrapText="1"/>
    </xf>
    <xf numFmtId="0" fontId="0"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vertical="center" wrapText="1"/>
    </xf>
    <xf numFmtId="0" fontId="3" fillId="0" borderId="37" xfId="0" applyFont="1" applyBorder="1" applyAlignment="1">
      <alignment horizontal="left" vertical="center"/>
    </xf>
    <xf numFmtId="0" fontId="3" fillId="0" borderId="60" xfId="0" applyFont="1" applyBorder="1" applyAlignment="1">
      <alignment horizontal="left" vertical="center"/>
    </xf>
    <xf numFmtId="0" fontId="3" fillId="0" borderId="27" xfId="0" applyFont="1" applyBorder="1" applyAlignment="1">
      <alignment horizontal="left" vertical="center"/>
    </xf>
    <xf numFmtId="0" fontId="3" fillId="0" borderId="37" xfId="0" applyFont="1" applyBorder="1" applyAlignment="1">
      <alignment horizontal="center" vertical="center"/>
    </xf>
    <xf numFmtId="0" fontId="3" fillId="0" borderId="60" xfId="0" applyFont="1" applyBorder="1" applyAlignment="1">
      <alignment horizontal="center" vertical="center"/>
    </xf>
    <xf numFmtId="0" fontId="3" fillId="0" borderId="27" xfId="0" applyFont="1" applyBorder="1" applyAlignment="1">
      <alignment horizontal="center" vertical="center"/>
    </xf>
    <xf numFmtId="2" fontId="2" fillId="0" borderId="20" xfId="0" applyNumberFormat="1" applyFont="1" applyBorder="1" applyAlignment="1">
      <alignment horizontal="center" vertical="center" wrapText="1"/>
    </xf>
    <xf numFmtId="2" fontId="2" fillId="0" borderId="52" xfId="0" applyNumberFormat="1" applyFont="1" applyBorder="1" applyAlignment="1">
      <alignment horizontal="center" vertical="center" wrapText="1"/>
    </xf>
    <xf numFmtId="2" fontId="2" fillId="0" borderId="49" xfId="0" applyNumberFormat="1" applyFont="1" applyBorder="1" applyAlignment="1">
      <alignment horizontal="center" vertical="center" wrapText="1"/>
    </xf>
    <xf numFmtId="2" fontId="2" fillId="0" borderId="53" xfId="0" applyNumberFormat="1" applyFont="1" applyBorder="1" applyAlignment="1">
      <alignment horizontal="center" vertical="center" wrapText="1"/>
    </xf>
    <xf numFmtId="0" fontId="3" fillId="0" borderId="37" xfId="0" applyFont="1" applyBorder="1" applyAlignment="1">
      <alignment horizontal="center"/>
    </xf>
    <xf numFmtId="0" fontId="3" fillId="0" borderId="60" xfId="0" applyFont="1" applyBorder="1" applyAlignment="1">
      <alignment horizontal="center"/>
    </xf>
    <xf numFmtId="0" fontId="3" fillId="0" borderId="27" xfId="0" applyFont="1" applyBorder="1" applyAlignment="1">
      <alignment horizontal="center"/>
    </xf>
    <xf numFmtId="0" fontId="2" fillId="0" borderId="49" xfId="0" applyFont="1" applyBorder="1" applyAlignment="1">
      <alignment horizontal="center" vertical="center"/>
    </xf>
    <xf numFmtId="0" fontId="2" fillId="0" borderId="64" xfId="0" applyFont="1" applyBorder="1" applyAlignment="1">
      <alignment horizontal="center" vertical="center" wrapText="1"/>
    </xf>
    <xf numFmtId="0" fontId="4" fillId="0" borderId="51" xfId="0" applyFont="1" applyBorder="1" applyAlignment="1">
      <alignment horizontal="center" vertical="center"/>
    </xf>
    <xf numFmtId="0" fontId="4" fillId="0" borderId="51" xfId="0" applyFont="1" applyBorder="1" applyAlignment="1">
      <alignment horizontal="center" vertical="center" wrapText="1"/>
    </xf>
    <xf numFmtId="0" fontId="4" fillId="0" borderId="65" xfId="0" applyFont="1" applyBorder="1" applyAlignment="1">
      <alignment horizontal="center" vertical="center" wrapText="1"/>
    </xf>
    <xf numFmtId="0" fontId="28" fillId="0" borderId="0" xfId="0" applyFont="1" applyAlignment="1">
      <alignment horizont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29" fillId="0" borderId="21" xfId="0" applyFont="1" applyBorder="1" applyAlignment="1">
      <alignment horizontal="center" vertical="center"/>
    </xf>
    <xf numFmtId="0" fontId="29" fillId="0" borderId="30" xfId="0" applyFont="1" applyBorder="1" applyAlignment="1">
      <alignment horizontal="center" vertical="center"/>
    </xf>
    <xf numFmtId="0" fontId="6" fillId="0" borderId="0" xfId="0" applyFont="1" applyAlignment="1">
      <alignment horizontal="center"/>
    </xf>
    <xf numFmtId="2" fontId="3" fillId="0" borderId="37" xfId="58" applyNumberFormat="1" applyFont="1" applyBorder="1" applyAlignment="1">
      <alignment horizontal="center" wrapText="1"/>
      <protection/>
    </xf>
    <xf numFmtId="2" fontId="3" fillId="0" borderId="60" xfId="58" applyNumberFormat="1" applyFont="1" applyBorder="1" applyAlignment="1">
      <alignment horizontal="center" wrapText="1"/>
      <protection/>
    </xf>
    <xf numFmtId="2" fontId="3" fillId="0" borderId="27" xfId="58" applyNumberFormat="1" applyFont="1" applyBorder="1" applyAlignment="1">
      <alignment horizontal="center" wrapText="1"/>
      <protection/>
    </xf>
    <xf numFmtId="2" fontId="12" fillId="0" borderId="0" xfId="58" applyNumberFormat="1" applyFont="1" applyBorder="1" applyAlignment="1">
      <alignment horizontal="center" wrapText="1"/>
      <protection/>
    </xf>
    <xf numFmtId="2" fontId="12" fillId="0" borderId="22" xfId="58" applyNumberFormat="1" applyFont="1" applyBorder="1" applyAlignment="1">
      <alignment horizontal="center" wrapText="1"/>
      <protection/>
    </xf>
    <xf numFmtId="0" fontId="3" fillId="0" borderId="66" xfId="58" applyFont="1" applyBorder="1" applyAlignment="1">
      <alignment horizontal="left" wrapText="1"/>
      <protection/>
    </xf>
    <xf numFmtId="0" fontId="3" fillId="0" borderId="25" xfId="58" applyFont="1" applyBorder="1" applyAlignment="1">
      <alignment horizontal="left" wrapText="1"/>
      <protection/>
    </xf>
    <xf numFmtId="0" fontId="0" fillId="0" borderId="60" xfId="58" applyFont="1" applyBorder="1" applyAlignment="1">
      <alignment horizontal="left" wrapText="1"/>
      <protection/>
    </xf>
    <xf numFmtId="0" fontId="0" fillId="0" borderId="27" xfId="58" applyFont="1" applyBorder="1" applyAlignment="1">
      <alignment horizontal="left" wrapText="1"/>
      <protection/>
    </xf>
    <xf numFmtId="0" fontId="3" fillId="0" borderId="60" xfId="58" applyFont="1" applyBorder="1" applyAlignment="1">
      <alignment horizontal="left" wrapText="1"/>
      <protection/>
    </xf>
    <xf numFmtId="0" fontId="3" fillId="0" borderId="27" xfId="58" applyFont="1" applyBorder="1" applyAlignment="1">
      <alignment horizontal="left" wrapText="1"/>
      <protection/>
    </xf>
    <xf numFmtId="0" fontId="0" fillId="0" borderId="60" xfId="58" applyFont="1" applyBorder="1" applyAlignment="1">
      <alignment horizontal="center" wrapText="1"/>
      <protection/>
    </xf>
    <xf numFmtId="0" fontId="0" fillId="0" borderId="27" xfId="58" applyFont="1" applyBorder="1" applyAlignment="1">
      <alignment horizontal="center" wrapText="1"/>
      <protection/>
    </xf>
    <xf numFmtId="0" fontId="2" fillId="0" borderId="27" xfId="58" applyFont="1" applyBorder="1" applyAlignment="1">
      <alignment horizontal="left" wrapText="1"/>
      <protection/>
    </xf>
    <xf numFmtId="0" fontId="2" fillId="0" borderId="20" xfId="58" applyFont="1" applyBorder="1" applyAlignment="1">
      <alignment horizontal="left" wrapText="1"/>
      <protection/>
    </xf>
    <xf numFmtId="0" fontId="3" fillId="0" borderId="20" xfId="58" applyFont="1" applyBorder="1" applyAlignment="1">
      <alignment horizontal="left" wrapText="1"/>
      <protection/>
    </xf>
    <xf numFmtId="0" fontId="3" fillId="0" borderId="34" xfId="58" applyFont="1" applyBorder="1" applyAlignment="1">
      <alignment horizontal="left" wrapText="1"/>
      <protection/>
    </xf>
    <xf numFmtId="0" fontId="12" fillId="0" borderId="67" xfId="58" applyFont="1" applyBorder="1" applyAlignment="1">
      <alignment horizontal="center" wrapText="1"/>
      <protection/>
    </xf>
    <xf numFmtId="0" fontId="12" fillId="0" borderId="68" xfId="58" applyFont="1" applyBorder="1" applyAlignment="1">
      <alignment horizontal="center" wrapText="1"/>
      <protection/>
    </xf>
    <xf numFmtId="0" fontId="12" fillId="0" borderId="69" xfId="58" applyFont="1" applyBorder="1" applyAlignment="1">
      <alignment horizontal="center" wrapText="1"/>
      <protection/>
    </xf>
    <xf numFmtId="0" fontId="5" fillId="0" borderId="70" xfId="58" applyFont="1" applyBorder="1" applyAlignment="1">
      <alignment horizontal="left" wrapText="1"/>
      <protection/>
    </xf>
    <xf numFmtId="0" fontId="5" fillId="0" borderId="71" xfId="58" applyFont="1" applyBorder="1" applyAlignment="1">
      <alignment horizontal="left" wrapText="1"/>
      <protection/>
    </xf>
    <xf numFmtId="0" fontId="5" fillId="0" borderId="66" xfId="58" applyFont="1" applyBorder="1" applyAlignment="1">
      <alignment horizontal="left" wrapText="1"/>
      <protection/>
    </xf>
    <xf numFmtId="0" fontId="1" fillId="0" borderId="37" xfId="59" applyFont="1" applyFill="1" applyBorder="1" applyAlignment="1">
      <alignment horizontal="left" wrapText="1"/>
      <protection/>
    </xf>
    <xf numFmtId="0" fontId="1" fillId="0" borderId="60" xfId="59" applyFont="1" applyFill="1" applyBorder="1" applyAlignment="1">
      <alignment horizontal="left" wrapText="1"/>
      <protection/>
    </xf>
    <xf numFmtId="0" fontId="1" fillId="0" borderId="27" xfId="59" applyFont="1" applyFill="1" applyBorder="1" applyAlignment="1">
      <alignment horizontal="left" wrapText="1"/>
      <protection/>
    </xf>
    <xf numFmtId="0" fontId="5" fillId="0" borderId="37" xfId="58" applyFont="1" applyBorder="1" applyAlignment="1">
      <alignment horizontal="left" wrapText="1"/>
      <protection/>
    </xf>
    <xf numFmtId="0" fontId="5" fillId="0" borderId="60" xfId="58" applyFont="1" applyBorder="1" applyAlignment="1">
      <alignment horizontal="left" wrapText="1"/>
      <protection/>
    </xf>
    <xf numFmtId="0" fontId="5" fillId="0" borderId="27" xfId="58" applyFont="1" applyBorder="1" applyAlignment="1">
      <alignment horizontal="left" wrapText="1"/>
      <protection/>
    </xf>
    <xf numFmtId="0" fontId="1" fillId="0" borderId="37" xfId="58" applyFont="1" applyBorder="1" applyAlignment="1">
      <alignment horizontal="left" wrapText="1"/>
      <protection/>
    </xf>
    <xf numFmtId="0" fontId="1" fillId="0" borderId="60" xfId="58" applyFont="1" applyBorder="1" applyAlignment="1">
      <alignment horizontal="left" wrapText="1"/>
      <protection/>
    </xf>
    <xf numFmtId="0" fontId="1" fillId="0" borderId="27" xfId="58" applyFont="1" applyBorder="1" applyAlignment="1">
      <alignment horizontal="left" wrapText="1"/>
      <protection/>
    </xf>
    <xf numFmtId="0" fontId="1" fillId="0" borderId="37" xfId="58" applyFont="1" applyBorder="1" applyAlignment="1">
      <alignment horizontal="left"/>
      <protection/>
    </xf>
    <xf numFmtId="0" fontId="1" fillId="0" borderId="60" xfId="58" applyFont="1" applyBorder="1" applyAlignment="1">
      <alignment horizontal="left"/>
      <protection/>
    </xf>
    <xf numFmtId="0" fontId="1" fillId="0" borderId="27" xfId="58" applyFont="1" applyBorder="1" applyAlignment="1">
      <alignment horizontal="left"/>
      <protection/>
    </xf>
    <xf numFmtId="0" fontId="13" fillId="0" borderId="37" xfId="59" applyFont="1" applyFill="1" applyBorder="1" applyAlignment="1">
      <alignment horizontal="left" wrapText="1"/>
      <protection/>
    </xf>
    <xf numFmtId="0" fontId="13" fillId="0" borderId="60" xfId="59" applyFont="1" applyFill="1" applyBorder="1" applyAlignment="1">
      <alignment horizontal="left" wrapText="1"/>
      <protection/>
    </xf>
    <xf numFmtId="0" fontId="13" fillId="0" borderId="27" xfId="59" applyFont="1" applyFill="1" applyBorder="1" applyAlignment="1">
      <alignment horizontal="left" wrapText="1"/>
      <protection/>
    </xf>
    <xf numFmtId="0" fontId="5" fillId="0" borderId="37" xfId="59" applyFont="1" applyFill="1" applyBorder="1" applyAlignment="1">
      <alignment horizontal="left" wrapText="1"/>
      <protection/>
    </xf>
    <xf numFmtId="0" fontId="5" fillId="0" borderId="60" xfId="59" applyFont="1" applyFill="1" applyBorder="1" applyAlignment="1">
      <alignment horizontal="left" wrapText="1"/>
      <protection/>
    </xf>
    <xf numFmtId="0" fontId="5" fillId="0" borderId="27" xfId="59" applyFont="1" applyFill="1" applyBorder="1" applyAlignment="1">
      <alignment horizontal="left" wrapText="1"/>
      <protection/>
    </xf>
    <xf numFmtId="0" fontId="1" fillId="0" borderId="37" xfId="59" applyFont="1" applyFill="1" applyBorder="1" applyAlignment="1">
      <alignment horizontal="center" wrapText="1"/>
      <protection/>
    </xf>
    <xf numFmtId="0" fontId="1" fillId="0" borderId="60" xfId="59" applyFont="1" applyFill="1" applyBorder="1" applyAlignment="1">
      <alignment horizontal="center" wrapText="1"/>
      <protection/>
    </xf>
    <xf numFmtId="0" fontId="1" fillId="0" borderId="27" xfId="59" applyFont="1" applyFill="1" applyBorder="1" applyAlignment="1">
      <alignment horizontal="center" wrapText="1"/>
      <protection/>
    </xf>
    <xf numFmtId="0" fontId="13" fillId="0" borderId="34" xfId="58" applyFont="1" applyBorder="1" applyAlignment="1">
      <alignment horizontal="left"/>
      <protection/>
    </xf>
    <xf numFmtId="0" fontId="5" fillId="0" borderId="37" xfId="58" applyFont="1" applyBorder="1" applyAlignment="1">
      <alignment horizontal="left"/>
      <protection/>
    </xf>
    <xf numFmtId="0" fontId="5" fillId="0" borderId="60" xfId="58" applyFont="1" applyBorder="1" applyAlignment="1">
      <alignment horizontal="left"/>
      <protection/>
    </xf>
    <xf numFmtId="0" fontId="5" fillId="0" borderId="27" xfId="58" applyFont="1" applyBorder="1" applyAlignment="1">
      <alignment horizontal="left"/>
      <protection/>
    </xf>
    <xf numFmtId="0" fontId="13" fillId="0" borderId="37" xfId="58" applyFont="1" applyBorder="1" applyAlignment="1">
      <alignment horizontal="left"/>
      <protection/>
    </xf>
    <xf numFmtId="0" fontId="13" fillId="0" borderId="60" xfId="58" applyFont="1" applyBorder="1" applyAlignment="1">
      <alignment horizontal="left"/>
      <protection/>
    </xf>
    <xf numFmtId="0" fontId="13" fillId="0" borderId="27" xfId="58" applyFont="1" applyBorder="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21.Aktivet Afatgjata Materiale  09"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sn_2009 Propozimet" xfId="58"/>
    <cellStyle name="Normal_Sheet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7"/>
  <sheetViews>
    <sheetView zoomScalePageLayoutView="0" workbookViewId="0" topLeftCell="A1">
      <selection activeCell="D41" sqref="D41"/>
    </sheetView>
  </sheetViews>
  <sheetFormatPr defaultColWidth="9.140625" defaultRowHeight="12.75"/>
  <cols>
    <col min="1" max="1" width="7.00390625" style="3" customWidth="1"/>
    <col min="2" max="2" width="40.7109375" style="0" customWidth="1"/>
    <col min="3" max="4" width="14.140625" style="0" customWidth="1"/>
    <col min="5" max="5" width="16.421875" style="61" customWidth="1"/>
  </cols>
  <sheetData>
    <row r="1" spans="1:5" s="6" customFormat="1" ht="12.75">
      <c r="A1" s="20" t="s">
        <v>156</v>
      </c>
      <c r="E1" s="19"/>
    </row>
    <row r="2" spans="1:5" s="6" customFormat="1" ht="12.75">
      <c r="A2" s="6" t="s">
        <v>157</v>
      </c>
      <c r="E2" s="19"/>
    </row>
    <row r="3" spans="2:5" s="6" customFormat="1" ht="16.5" customHeight="1">
      <c r="B3" s="412" t="s">
        <v>164</v>
      </c>
      <c r="C3" s="413"/>
      <c r="D3" s="413"/>
      <c r="E3" s="413"/>
    </row>
    <row r="4" spans="2:5" ht="15.75" customHeight="1" thickBot="1">
      <c r="B4" s="410" t="s">
        <v>622</v>
      </c>
      <c r="C4" s="411"/>
      <c r="D4" s="411"/>
      <c r="E4" s="411"/>
    </row>
    <row r="5" spans="1:5" ht="13.5" thickTop="1">
      <c r="A5" s="42"/>
      <c r="B5" s="11"/>
      <c r="C5" s="11" t="s">
        <v>5</v>
      </c>
      <c r="D5" s="17" t="s">
        <v>623</v>
      </c>
      <c r="E5" s="333" t="s">
        <v>573</v>
      </c>
    </row>
    <row r="6" spans="1:5" ht="12.75">
      <c r="A6" s="12"/>
      <c r="B6" s="5" t="s">
        <v>6</v>
      </c>
      <c r="C6" s="5"/>
      <c r="D6" s="5"/>
      <c r="E6" s="5"/>
    </row>
    <row r="7" spans="1:5" s="6" customFormat="1" ht="12.75">
      <c r="A7" s="13" t="s">
        <v>7</v>
      </c>
      <c r="B7" s="5" t="s">
        <v>27</v>
      </c>
      <c r="C7" s="7"/>
      <c r="D7" s="7"/>
      <c r="E7" s="7"/>
    </row>
    <row r="8" spans="1:5" ht="12.75">
      <c r="A8" s="13">
        <v>1</v>
      </c>
      <c r="B8" s="5" t="s">
        <v>158</v>
      </c>
      <c r="C8" s="1"/>
      <c r="D8" s="314">
        <v>4679020.46</v>
      </c>
      <c r="E8" s="314">
        <v>367239.23</v>
      </c>
    </row>
    <row r="9" spans="1:5" ht="12.75">
      <c r="A9" s="13">
        <v>2</v>
      </c>
      <c r="B9" s="5" t="s">
        <v>159</v>
      </c>
      <c r="C9" s="1"/>
      <c r="D9" s="1"/>
      <c r="E9" s="1"/>
    </row>
    <row r="10" spans="1:5" ht="12.75">
      <c r="A10" s="44" t="s">
        <v>8</v>
      </c>
      <c r="B10" s="4" t="s">
        <v>11</v>
      </c>
      <c r="C10" s="1"/>
      <c r="D10" s="1"/>
      <c r="E10" s="1"/>
    </row>
    <row r="11" spans="1:5" ht="12.75">
      <c r="A11" s="44" t="s">
        <v>10</v>
      </c>
      <c r="B11" s="4" t="s">
        <v>160</v>
      </c>
      <c r="C11" s="1"/>
      <c r="D11" s="1"/>
      <c r="E11" s="1"/>
    </row>
    <row r="12" spans="1:5" ht="12.75">
      <c r="A12" s="14"/>
      <c r="B12" s="5" t="s">
        <v>161</v>
      </c>
      <c r="C12" s="1"/>
      <c r="D12" s="1"/>
      <c r="E12" s="1"/>
    </row>
    <row r="13" spans="1:5" ht="12.75">
      <c r="A13" s="13">
        <v>3</v>
      </c>
      <c r="B13" s="5" t="s">
        <v>12</v>
      </c>
      <c r="C13" s="5"/>
      <c r="D13" s="5"/>
      <c r="E13" s="5"/>
    </row>
    <row r="14" spans="1:5" ht="12.75">
      <c r="A14" s="44" t="s">
        <v>8</v>
      </c>
      <c r="B14" s="4" t="s">
        <v>13</v>
      </c>
      <c r="C14" s="1"/>
      <c r="D14" s="73">
        <v>15528636.25</v>
      </c>
      <c r="E14" s="73">
        <v>11712530.35</v>
      </c>
    </row>
    <row r="15" spans="1:5" ht="12.75">
      <c r="A15" s="44" t="s">
        <v>10</v>
      </c>
      <c r="B15" s="4" t="s">
        <v>14</v>
      </c>
      <c r="C15" s="1"/>
      <c r="D15" s="73">
        <v>8561534.09</v>
      </c>
      <c r="E15" s="73">
        <v>7489555.92</v>
      </c>
    </row>
    <row r="16" spans="1:5" ht="12.75">
      <c r="A16" s="44" t="s">
        <v>17</v>
      </c>
      <c r="B16" s="4" t="s">
        <v>15</v>
      </c>
      <c r="C16" s="1"/>
      <c r="D16" s="73"/>
      <c r="E16" s="73"/>
    </row>
    <row r="17" spans="1:5" ht="12.75">
      <c r="A17" s="44" t="s">
        <v>16</v>
      </c>
      <c r="B17" s="4" t="s">
        <v>18</v>
      </c>
      <c r="C17" s="1"/>
      <c r="D17" s="73"/>
      <c r="E17" s="73"/>
    </row>
    <row r="18" spans="1:5" ht="12.75">
      <c r="A18" s="14"/>
      <c r="B18" s="5" t="s">
        <v>162</v>
      </c>
      <c r="C18" s="1"/>
      <c r="D18" s="76">
        <f>SUM(D14:D17)</f>
        <v>24090170.34</v>
      </c>
      <c r="E18" s="76">
        <f>SUM(E14:E17)</f>
        <v>19202086.27</v>
      </c>
    </row>
    <row r="19" spans="1:5" ht="12.75">
      <c r="A19" s="13">
        <v>4</v>
      </c>
      <c r="B19" s="5" t="s">
        <v>19</v>
      </c>
      <c r="C19" s="1"/>
      <c r="D19" s="73"/>
      <c r="E19" s="73"/>
    </row>
    <row r="20" spans="1:5" ht="12.75">
      <c r="A20" s="44" t="s">
        <v>8</v>
      </c>
      <c r="B20" s="4" t="s">
        <v>20</v>
      </c>
      <c r="C20" s="1"/>
      <c r="D20" s="73">
        <v>2582496</v>
      </c>
      <c r="E20" s="73">
        <v>1068714</v>
      </c>
    </row>
    <row r="21" spans="1:5" ht="12.75">
      <c r="A21" s="44" t="s">
        <v>10</v>
      </c>
      <c r="B21" s="4" t="s">
        <v>21</v>
      </c>
      <c r="C21" s="1"/>
      <c r="D21" s="73"/>
      <c r="E21" s="73">
        <v>322463.3</v>
      </c>
    </row>
    <row r="22" spans="1:5" ht="12.75">
      <c r="A22" s="44" t="s">
        <v>17</v>
      </c>
      <c r="B22" s="4" t="s">
        <v>22</v>
      </c>
      <c r="C22" s="1"/>
      <c r="D22" s="73"/>
      <c r="E22" s="73"/>
    </row>
    <row r="23" spans="1:5" ht="12.75">
      <c r="A23" s="44" t="s">
        <v>16</v>
      </c>
      <c r="B23" s="4" t="s">
        <v>23</v>
      </c>
      <c r="C23" s="1"/>
      <c r="D23" s="73">
        <v>394286.3</v>
      </c>
      <c r="E23" s="73"/>
    </row>
    <row r="24" spans="1:5" ht="12.75">
      <c r="A24" s="44" t="s">
        <v>24</v>
      </c>
      <c r="B24" s="4" t="s">
        <v>25</v>
      </c>
      <c r="C24" s="1"/>
      <c r="D24" s="73"/>
      <c r="E24" s="73"/>
    </row>
    <row r="25" spans="1:5" ht="12.75">
      <c r="A25" s="14"/>
      <c r="B25" s="5" t="s">
        <v>163</v>
      </c>
      <c r="C25" s="1"/>
      <c r="D25" s="76">
        <v>2976782.3</v>
      </c>
      <c r="E25" s="76">
        <f>SUM(E20:E24)</f>
        <v>1391177.3</v>
      </c>
    </row>
    <row r="26" spans="1:5" ht="12.75">
      <c r="A26" s="13">
        <v>5</v>
      </c>
      <c r="B26" s="5" t="s">
        <v>26</v>
      </c>
      <c r="C26" s="1"/>
      <c r="D26" s="73"/>
      <c r="E26" s="73"/>
    </row>
    <row r="27" spans="1:5" ht="12.75">
      <c r="A27" s="13">
        <v>6</v>
      </c>
      <c r="B27" s="5" t="s">
        <v>28</v>
      </c>
      <c r="C27" s="1"/>
      <c r="D27" s="73"/>
      <c r="E27" s="73"/>
    </row>
    <row r="28" spans="1:5" ht="12.75">
      <c r="A28" s="13">
        <v>7</v>
      </c>
      <c r="B28" s="5" t="s">
        <v>29</v>
      </c>
      <c r="C28" s="1"/>
      <c r="D28" s="73"/>
      <c r="E28" s="73"/>
    </row>
    <row r="29" spans="1:5" s="6" customFormat="1" ht="12.75">
      <c r="A29" s="13"/>
      <c r="B29" s="5" t="s">
        <v>30</v>
      </c>
      <c r="C29" s="5"/>
      <c r="D29" s="76">
        <f>D25+D18+D8</f>
        <v>31745973.1</v>
      </c>
      <c r="E29" s="76">
        <f>E25+E18+E8</f>
        <v>20960502.8</v>
      </c>
    </row>
    <row r="30" spans="1:5" ht="12.75">
      <c r="A30" s="14"/>
      <c r="B30" s="1"/>
      <c r="C30" s="1"/>
      <c r="D30" s="73"/>
      <c r="E30" s="73"/>
    </row>
    <row r="31" spans="1:5" s="6" customFormat="1" ht="12.75">
      <c r="A31" s="13" t="s">
        <v>31</v>
      </c>
      <c r="B31" s="5" t="s">
        <v>32</v>
      </c>
      <c r="C31" s="5"/>
      <c r="D31" s="76"/>
      <c r="E31" s="76"/>
    </row>
    <row r="32" spans="1:5" ht="12.75">
      <c r="A32" s="13">
        <v>1</v>
      </c>
      <c r="B32" s="5" t="s">
        <v>33</v>
      </c>
      <c r="C32" s="1"/>
      <c r="D32" s="73"/>
      <c r="E32" s="73"/>
    </row>
    <row r="33" spans="1:5" ht="12.75">
      <c r="A33" s="44" t="s">
        <v>8</v>
      </c>
      <c r="B33" s="4" t="s">
        <v>165</v>
      </c>
      <c r="C33" s="1"/>
      <c r="D33" s="73"/>
      <c r="E33" s="73"/>
    </row>
    <row r="34" spans="1:5" ht="12.75">
      <c r="A34" s="44" t="s">
        <v>10</v>
      </c>
      <c r="B34" s="4" t="s">
        <v>34</v>
      </c>
      <c r="C34" s="1"/>
      <c r="D34" s="73"/>
      <c r="E34" s="73"/>
    </row>
    <row r="35" spans="1:5" ht="12.75">
      <c r="A35" s="44" t="s">
        <v>17</v>
      </c>
      <c r="B35" s="4" t="s">
        <v>35</v>
      </c>
      <c r="C35" s="1"/>
      <c r="D35" s="73"/>
      <c r="E35" s="73"/>
    </row>
    <row r="36" spans="1:8" ht="12.75">
      <c r="A36" s="44" t="s">
        <v>16</v>
      </c>
      <c r="B36" s="4" t="s">
        <v>36</v>
      </c>
      <c r="C36" s="1"/>
      <c r="D36" s="73"/>
      <c r="E36" s="73"/>
      <c r="H36" t="s">
        <v>699</v>
      </c>
    </row>
    <row r="37" spans="1:5" s="8" customFormat="1" ht="12.75">
      <c r="A37" s="45"/>
      <c r="B37" s="5" t="s">
        <v>166</v>
      </c>
      <c r="C37" s="7"/>
      <c r="D37" s="75"/>
      <c r="E37" s="75"/>
    </row>
    <row r="38" spans="1:5" ht="12.75">
      <c r="A38" s="13">
        <v>2</v>
      </c>
      <c r="B38" s="5" t="s">
        <v>37</v>
      </c>
      <c r="C38" s="1"/>
      <c r="D38" s="73"/>
      <c r="E38" s="73"/>
    </row>
    <row r="39" spans="1:5" ht="12.75">
      <c r="A39" s="44" t="s">
        <v>8</v>
      </c>
      <c r="B39" s="4" t="s">
        <v>38</v>
      </c>
      <c r="C39" s="1"/>
      <c r="D39" s="73"/>
      <c r="E39" s="73"/>
    </row>
    <row r="40" spans="1:5" ht="12.75">
      <c r="A40" s="44" t="s">
        <v>10</v>
      </c>
      <c r="B40" s="4" t="s">
        <v>39</v>
      </c>
      <c r="C40" s="1"/>
      <c r="D40" s="73"/>
      <c r="E40" s="73"/>
    </row>
    <row r="41" spans="1:5" ht="12.75">
      <c r="A41" s="44" t="s">
        <v>17</v>
      </c>
      <c r="B41" s="4" t="s">
        <v>40</v>
      </c>
      <c r="C41" s="1"/>
      <c r="D41" s="73">
        <v>5033803.42</v>
      </c>
      <c r="E41" s="73">
        <v>5470851</v>
      </c>
    </row>
    <row r="42" spans="1:5" ht="12.75">
      <c r="A42" s="44" t="s">
        <v>16</v>
      </c>
      <c r="B42" s="4" t="s">
        <v>41</v>
      </c>
      <c r="C42" s="1"/>
      <c r="D42" s="73">
        <v>3738696.44</v>
      </c>
      <c r="E42" s="73">
        <v>2071562.87</v>
      </c>
    </row>
    <row r="43" spans="1:5" ht="12.75">
      <c r="A43" s="14"/>
      <c r="B43" s="5" t="s">
        <v>167</v>
      </c>
      <c r="C43" s="1"/>
      <c r="D43" s="310">
        <f>D41+D42</f>
        <v>8772499.86</v>
      </c>
      <c r="E43" s="310">
        <f>SUM(E41:E42)</f>
        <v>7542413.87</v>
      </c>
    </row>
    <row r="44" spans="1:5" ht="12.75">
      <c r="A44" s="13">
        <v>3</v>
      </c>
      <c r="B44" s="5" t="s">
        <v>42</v>
      </c>
      <c r="C44" s="1"/>
      <c r="D44" s="73"/>
      <c r="E44" s="73"/>
    </row>
    <row r="45" spans="1:5" ht="12.75">
      <c r="A45" s="13">
        <v>4</v>
      </c>
      <c r="B45" s="5" t="s">
        <v>43</v>
      </c>
      <c r="C45" s="1"/>
      <c r="D45" s="73"/>
      <c r="E45" s="73"/>
    </row>
    <row r="46" spans="1:5" ht="12.75">
      <c r="A46" s="44" t="s">
        <v>8</v>
      </c>
      <c r="B46" s="4" t="s">
        <v>44</v>
      </c>
      <c r="C46" s="1"/>
      <c r="D46" s="73"/>
      <c r="E46" s="73"/>
    </row>
    <row r="47" spans="1:5" ht="12.75">
      <c r="A47" s="44" t="s">
        <v>10</v>
      </c>
      <c r="B47" s="4" t="s">
        <v>45</v>
      </c>
      <c r="C47" s="1"/>
      <c r="D47" s="73">
        <v>1055981</v>
      </c>
      <c r="E47" s="73">
        <v>1242330</v>
      </c>
    </row>
    <row r="48" spans="1:5" ht="12.75">
      <c r="A48" s="44" t="s">
        <v>17</v>
      </c>
      <c r="B48" s="4" t="s">
        <v>46</v>
      </c>
      <c r="C48" s="1"/>
      <c r="D48" s="73"/>
      <c r="E48" s="73"/>
    </row>
    <row r="49" spans="1:5" ht="12.75">
      <c r="A49" s="14"/>
      <c r="B49" s="5" t="s">
        <v>168</v>
      </c>
      <c r="C49" s="1"/>
      <c r="D49" s="76">
        <f>D43+D47</f>
        <v>9828480.86</v>
      </c>
      <c r="E49" s="76">
        <v>8784743.87</v>
      </c>
    </row>
    <row r="50" spans="1:5" ht="12.75">
      <c r="A50" s="13">
        <v>5</v>
      </c>
      <c r="B50" s="5" t="s">
        <v>47</v>
      </c>
      <c r="C50" s="1"/>
      <c r="D50" s="73"/>
      <c r="E50" s="73"/>
    </row>
    <row r="51" spans="1:5" ht="12.75">
      <c r="A51" s="13">
        <v>6</v>
      </c>
      <c r="B51" s="5" t="s">
        <v>48</v>
      </c>
      <c r="C51" s="1"/>
      <c r="D51" s="73"/>
      <c r="E51" s="73"/>
    </row>
    <row r="52" spans="1:5" s="6" customFormat="1" ht="12.75">
      <c r="A52" s="13"/>
      <c r="B52" s="5" t="s">
        <v>49</v>
      </c>
      <c r="C52" s="5"/>
      <c r="D52" s="76"/>
      <c r="E52" s="76">
        <f>SUM(E43:E45)</f>
        <v>7542413.87</v>
      </c>
    </row>
    <row r="53" spans="1:5" s="6" customFormat="1" ht="12.75">
      <c r="A53" s="63"/>
      <c r="B53" s="62" t="s">
        <v>50</v>
      </c>
      <c r="C53" s="62"/>
      <c r="D53" s="311">
        <f>D29+D49</f>
        <v>41574453.96</v>
      </c>
      <c r="E53" s="311">
        <f>E52+E29</f>
        <v>28502916.67</v>
      </c>
    </row>
    <row r="54" spans="1:5" ht="12.75">
      <c r="A54" s="64"/>
      <c r="B54" s="65" t="s">
        <v>206</v>
      </c>
      <c r="C54" s="66"/>
      <c r="D54" s="67">
        <v>64619285</v>
      </c>
      <c r="E54" s="67">
        <v>45086877.8778</v>
      </c>
    </row>
    <row r="56" spans="2:5" ht="12.75">
      <c r="B56" s="298" t="s">
        <v>570</v>
      </c>
      <c r="E56" s="19" t="s">
        <v>210</v>
      </c>
    </row>
    <row r="57" spans="2:5" ht="12.75">
      <c r="B57" s="298" t="s">
        <v>572</v>
      </c>
      <c r="E57" s="19" t="s">
        <v>211</v>
      </c>
    </row>
  </sheetData>
  <sheetProtection/>
  <mergeCells count="2">
    <mergeCell ref="B4:E4"/>
    <mergeCell ref="B3:E3"/>
  </mergeCells>
  <printOptions/>
  <pageMargins left="0.5" right="0.5" top="0.65" bottom="0.2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P24"/>
  <sheetViews>
    <sheetView zoomScale="90" zoomScaleNormal="90" zoomScalePageLayoutView="0" workbookViewId="0" topLeftCell="A1">
      <selection activeCell="G31" sqref="G31"/>
    </sheetView>
  </sheetViews>
  <sheetFormatPr defaultColWidth="9.140625" defaultRowHeight="12.75"/>
  <cols>
    <col min="1" max="1" width="3.421875" style="15" customWidth="1"/>
    <col min="2" max="2" width="7.8515625" style="0" customWidth="1"/>
    <col min="3" max="3" width="7.00390625" style="0" customWidth="1"/>
    <col min="4" max="4" width="12.57421875" style="0" customWidth="1"/>
    <col min="5" max="5" width="10.28125" style="0" customWidth="1"/>
    <col min="6" max="6" width="9.57421875" style="0" customWidth="1"/>
    <col min="7" max="7" width="9.00390625" style="0" customWidth="1"/>
    <col min="8" max="8" width="10.8515625" style="0" customWidth="1"/>
    <col min="9" max="9" width="5.7109375" style="0" customWidth="1"/>
    <col min="10" max="10" width="11.00390625" style="0" customWidth="1"/>
    <col min="11" max="11" width="3.8515625" style="0" customWidth="1"/>
    <col min="12" max="12" width="9.00390625" style="0" customWidth="1"/>
    <col min="13" max="13" width="6.57421875" style="0" customWidth="1"/>
    <col min="14" max="14" width="7.28125" style="0" customWidth="1"/>
    <col min="15" max="15" width="10.00390625" style="0" customWidth="1"/>
  </cols>
  <sheetData>
    <row r="1" spans="1:5" s="6" customFormat="1" ht="12.75">
      <c r="A1" s="20" t="s">
        <v>156</v>
      </c>
      <c r="D1" s="19"/>
      <c r="E1" s="19"/>
    </row>
    <row r="2" spans="1:5" s="6" customFormat="1" ht="12.75">
      <c r="A2" s="6" t="s">
        <v>157</v>
      </c>
      <c r="D2" s="19"/>
      <c r="E2" s="19"/>
    </row>
    <row r="3" spans="1:15" ht="12.75">
      <c r="A3"/>
      <c r="B3" s="6"/>
      <c r="E3" s="449" t="s">
        <v>249</v>
      </c>
      <c r="F3" s="449"/>
      <c r="G3" s="449"/>
      <c r="H3" s="449"/>
      <c r="I3" s="449"/>
      <c r="J3" s="449"/>
      <c r="K3" s="449"/>
      <c r="L3" s="449"/>
      <c r="M3" s="6"/>
      <c r="N3" s="6"/>
      <c r="O3" s="6"/>
    </row>
    <row r="4" spans="1:15" ht="12.75">
      <c r="A4"/>
      <c r="B4" s="6"/>
      <c r="E4" s="6"/>
      <c r="F4" s="6"/>
      <c r="G4" s="6"/>
      <c r="H4" s="6"/>
      <c r="I4" s="6"/>
      <c r="J4" s="6"/>
      <c r="K4" s="6"/>
      <c r="L4" s="6"/>
      <c r="M4" s="6"/>
      <c r="N4" s="6"/>
      <c r="O4" s="6" t="s">
        <v>623</v>
      </c>
    </row>
    <row r="5" spans="1:16" ht="38.25">
      <c r="A5" s="96" t="s">
        <v>250</v>
      </c>
      <c r="B5" s="85" t="s">
        <v>251</v>
      </c>
      <c r="C5" s="85" t="s">
        <v>252</v>
      </c>
      <c r="D5" s="85" t="s">
        <v>253</v>
      </c>
      <c r="E5" s="448" t="s">
        <v>254</v>
      </c>
      <c r="F5" s="448"/>
      <c r="G5" s="448"/>
      <c r="H5" s="448"/>
      <c r="I5" s="448" t="s">
        <v>255</v>
      </c>
      <c r="J5" s="448"/>
      <c r="K5" s="448"/>
      <c r="L5" s="448"/>
      <c r="M5" s="448" t="s">
        <v>256</v>
      </c>
      <c r="N5" s="448"/>
      <c r="O5" s="448"/>
      <c r="P5" s="448"/>
    </row>
    <row r="6" spans="1:16" ht="36">
      <c r="A6" s="85"/>
      <c r="B6" s="85"/>
      <c r="C6" s="85"/>
      <c r="D6" s="85"/>
      <c r="E6" s="97" t="s">
        <v>257</v>
      </c>
      <c r="F6" s="97" t="s">
        <v>258</v>
      </c>
      <c r="G6" s="97" t="s">
        <v>259</v>
      </c>
      <c r="H6" s="97" t="s">
        <v>260</v>
      </c>
      <c r="I6" s="97" t="s">
        <v>217</v>
      </c>
      <c r="J6" s="97" t="s">
        <v>261</v>
      </c>
      <c r="K6" s="97" t="s">
        <v>260</v>
      </c>
      <c r="L6" s="97" t="s">
        <v>262</v>
      </c>
      <c r="M6" s="97" t="s">
        <v>217</v>
      </c>
      <c r="N6" s="87" t="s">
        <v>263</v>
      </c>
      <c r="O6" s="97" t="s">
        <v>264</v>
      </c>
      <c r="P6" s="97" t="s">
        <v>260</v>
      </c>
    </row>
    <row r="7" spans="1:16" ht="12.75">
      <c r="A7" s="66"/>
      <c r="B7" s="68">
        <v>1</v>
      </c>
      <c r="C7" s="68">
        <v>2</v>
      </c>
      <c r="D7" s="68">
        <v>3</v>
      </c>
      <c r="E7" s="68">
        <v>4</v>
      </c>
      <c r="F7" s="68">
        <v>5</v>
      </c>
      <c r="G7" s="68">
        <v>6</v>
      </c>
      <c r="H7" s="68">
        <v>7</v>
      </c>
      <c r="I7" s="68">
        <v>8</v>
      </c>
      <c r="J7" s="68">
        <v>9</v>
      </c>
      <c r="K7" s="68">
        <v>10</v>
      </c>
      <c r="L7" s="68" t="s">
        <v>265</v>
      </c>
      <c r="M7" s="68">
        <v>12</v>
      </c>
      <c r="N7" s="68"/>
      <c r="O7" s="68">
        <v>14</v>
      </c>
      <c r="P7" s="68">
        <v>15</v>
      </c>
    </row>
    <row r="8" spans="1:16" ht="12.75">
      <c r="A8" s="66">
        <v>1</v>
      </c>
      <c r="B8" s="66" t="s">
        <v>234</v>
      </c>
      <c r="C8" s="66">
        <v>48</v>
      </c>
      <c r="D8" s="66">
        <v>1243556</v>
      </c>
      <c r="E8" s="98">
        <v>130115.8</v>
      </c>
      <c r="F8" s="304">
        <v>81393.7</v>
      </c>
      <c r="G8" s="98">
        <v>33035.3</v>
      </c>
      <c r="H8" s="98">
        <f>SUM(E8:G8)</f>
        <v>244544.8</v>
      </c>
      <c r="I8" s="66">
        <v>1</v>
      </c>
      <c r="J8" s="169" t="s">
        <v>647</v>
      </c>
      <c r="K8" s="66"/>
      <c r="L8" s="99">
        <f aca="true" t="shared" si="0" ref="L8:L19">H8-K8</f>
        <v>244544.8</v>
      </c>
      <c r="M8" s="66">
        <v>1</v>
      </c>
      <c r="N8" s="68">
        <v>47</v>
      </c>
      <c r="O8" s="66">
        <v>1243558</v>
      </c>
      <c r="P8" s="66">
        <v>80616</v>
      </c>
    </row>
    <row r="9" spans="1:16" ht="12.75">
      <c r="A9" s="66">
        <f>A8+1</f>
        <v>2</v>
      </c>
      <c r="B9" s="66" t="s">
        <v>235</v>
      </c>
      <c r="C9" s="66">
        <v>47</v>
      </c>
      <c r="D9" s="66">
        <v>1218028</v>
      </c>
      <c r="E9" s="98">
        <v>142132</v>
      </c>
      <c r="F9" s="98">
        <v>89923.7</v>
      </c>
      <c r="G9" s="98">
        <v>36211.9</v>
      </c>
      <c r="H9" s="66">
        <f aca="true" t="shared" si="1" ref="H9:H14">SUM(E9:G9)</f>
        <v>268267.60000000003</v>
      </c>
      <c r="I9" s="66">
        <f>I8+1</f>
        <v>2</v>
      </c>
      <c r="J9" s="66" t="s">
        <v>648</v>
      </c>
      <c r="K9" s="66"/>
      <c r="L9" s="66">
        <f t="shared" si="0"/>
        <v>268267.60000000003</v>
      </c>
      <c r="M9" s="66">
        <f>M8+1</f>
        <v>2</v>
      </c>
      <c r="N9" s="68">
        <v>47</v>
      </c>
      <c r="O9" s="66">
        <v>787425</v>
      </c>
      <c r="P9" s="66">
        <v>78743</v>
      </c>
    </row>
    <row r="10" spans="1:16" ht="12.75">
      <c r="A10" s="66">
        <f aca="true" t="shared" si="2" ref="A10:A19">A9+1</f>
        <v>3</v>
      </c>
      <c r="B10" s="66" t="s">
        <v>236</v>
      </c>
      <c r="C10" s="66">
        <v>45</v>
      </c>
      <c r="D10" s="66">
        <v>1238883</v>
      </c>
      <c r="E10" s="98">
        <v>134937.5</v>
      </c>
      <c r="F10" s="98">
        <v>85460.4</v>
      </c>
      <c r="G10" s="98">
        <v>30585.8</v>
      </c>
      <c r="H10" s="66">
        <f t="shared" si="1"/>
        <v>250983.69999999998</v>
      </c>
      <c r="I10" s="66">
        <f aca="true" t="shared" si="3" ref="I10:I19">I9+1</f>
        <v>3</v>
      </c>
      <c r="J10" s="66" t="s">
        <v>649</v>
      </c>
      <c r="K10" s="66"/>
      <c r="L10" s="66">
        <f t="shared" si="0"/>
        <v>250983.69999999998</v>
      </c>
      <c r="M10" s="66">
        <f aca="true" t="shared" si="4" ref="M10:M19">M9+1</f>
        <v>3</v>
      </c>
      <c r="N10" s="68">
        <v>45</v>
      </c>
      <c r="O10" s="305">
        <v>838883</v>
      </c>
      <c r="P10" s="66">
        <v>83888</v>
      </c>
    </row>
    <row r="11" spans="1:16" ht="12.75">
      <c r="A11" s="66">
        <f t="shared" si="2"/>
        <v>4</v>
      </c>
      <c r="B11" s="66" t="s">
        <v>237</v>
      </c>
      <c r="C11" s="66">
        <v>44</v>
      </c>
      <c r="D11" s="66">
        <v>1242781</v>
      </c>
      <c r="E11" s="98">
        <v>136212.9</v>
      </c>
      <c r="F11" s="98">
        <v>86268.2</v>
      </c>
      <c r="G11" s="98">
        <v>30874.9</v>
      </c>
      <c r="H11" s="66">
        <f t="shared" si="1"/>
        <v>253355.99999999997</v>
      </c>
      <c r="I11" s="66">
        <f t="shared" si="3"/>
        <v>4</v>
      </c>
      <c r="J11" s="66" t="s">
        <v>650</v>
      </c>
      <c r="K11" s="66"/>
      <c r="L11" s="66">
        <f t="shared" si="0"/>
        <v>253355.99999999997</v>
      </c>
      <c r="M11" s="66">
        <f t="shared" si="4"/>
        <v>4</v>
      </c>
      <c r="N11" s="68">
        <v>44</v>
      </c>
      <c r="O11" s="66">
        <v>852781</v>
      </c>
      <c r="P11" s="66">
        <v>85278</v>
      </c>
    </row>
    <row r="12" spans="1:16" ht="12.75">
      <c r="A12" s="66">
        <f t="shared" si="2"/>
        <v>5</v>
      </c>
      <c r="B12" s="66" t="s">
        <v>238</v>
      </c>
      <c r="C12" s="66">
        <v>46</v>
      </c>
      <c r="D12" s="66">
        <v>1254563</v>
      </c>
      <c r="E12" s="98">
        <v>139677.9</v>
      </c>
      <c r="F12" s="98">
        <v>88462.7</v>
      </c>
      <c r="G12" s="98">
        <v>31660.3</v>
      </c>
      <c r="H12" s="66">
        <f t="shared" si="1"/>
        <v>259800.89999999997</v>
      </c>
      <c r="I12" s="66">
        <f t="shared" si="3"/>
        <v>5</v>
      </c>
      <c r="J12" s="66" t="s">
        <v>651</v>
      </c>
      <c r="K12" s="66"/>
      <c r="L12" s="66">
        <f t="shared" si="0"/>
        <v>259800.89999999997</v>
      </c>
      <c r="M12" s="66">
        <f t="shared" si="4"/>
        <v>5</v>
      </c>
      <c r="N12" s="68">
        <v>45</v>
      </c>
      <c r="O12" s="66">
        <v>851263</v>
      </c>
      <c r="P12" s="66">
        <v>85126</v>
      </c>
    </row>
    <row r="13" spans="1:16" ht="12.75">
      <c r="A13" s="66">
        <f t="shared" si="2"/>
        <v>6</v>
      </c>
      <c r="B13" s="66" t="s">
        <v>239</v>
      </c>
      <c r="C13" s="66">
        <v>57</v>
      </c>
      <c r="D13" s="66">
        <v>1497848</v>
      </c>
      <c r="E13" s="98">
        <v>175537.35</v>
      </c>
      <c r="F13" s="98">
        <v>111173.66</v>
      </c>
      <c r="G13" s="98">
        <v>39788.5</v>
      </c>
      <c r="H13" s="66">
        <f t="shared" si="1"/>
        <v>326499.51</v>
      </c>
      <c r="I13" s="66">
        <f t="shared" si="3"/>
        <v>6</v>
      </c>
      <c r="J13" s="66" t="s">
        <v>652</v>
      </c>
      <c r="K13" s="66"/>
      <c r="L13" s="66">
        <f t="shared" si="0"/>
        <v>326499.51</v>
      </c>
      <c r="M13" s="66">
        <f t="shared" si="4"/>
        <v>6</v>
      </c>
      <c r="N13" s="68">
        <v>55</v>
      </c>
      <c r="O13" s="66">
        <v>998313</v>
      </c>
      <c r="P13" s="66">
        <v>99831</v>
      </c>
    </row>
    <row r="14" spans="1:16" ht="12.75">
      <c r="A14" s="66">
        <f t="shared" si="2"/>
        <v>7</v>
      </c>
      <c r="B14" s="66" t="s">
        <v>240</v>
      </c>
      <c r="C14" s="66">
        <v>52</v>
      </c>
      <c r="D14" s="66">
        <v>1455782</v>
      </c>
      <c r="E14" s="98">
        <v>169304.1</v>
      </c>
      <c r="F14" s="98">
        <v>107225.93</v>
      </c>
      <c r="G14" s="98">
        <v>38375.6</v>
      </c>
      <c r="H14" s="66">
        <f t="shared" si="1"/>
        <v>314905.63</v>
      </c>
      <c r="I14" s="66">
        <f t="shared" si="3"/>
        <v>7</v>
      </c>
      <c r="J14" s="66" t="s">
        <v>618</v>
      </c>
      <c r="K14" s="66"/>
      <c r="L14" s="66">
        <f t="shared" si="0"/>
        <v>314905.63</v>
      </c>
      <c r="M14" s="66">
        <f t="shared" si="4"/>
        <v>7</v>
      </c>
      <c r="N14" s="68">
        <v>52</v>
      </c>
      <c r="O14" s="66">
        <v>995782</v>
      </c>
      <c r="P14" s="66">
        <v>99578</v>
      </c>
    </row>
    <row r="15" spans="1:16" ht="12.75">
      <c r="A15" s="66">
        <f t="shared" si="2"/>
        <v>8</v>
      </c>
      <c r="B15" s="66" t="s">
        <v>241</v>
      </c>
      <c r="C15" s="66">
        <v>51</v>
      </c>
      <c r="D15" s="66">
        <v>1424687</v>
      </c>
      <c r="E15" s="98">
        <v>164174.1</v>
      </c>
      <c r="F15" s="98">
        <v>103976.93</v>
      </c>
      <c r="G15" s="98">
        <v>37212.8</v>
      </c>
      <c r="H15" s="99">
        <f>SUM(E15:G15)</f>
        <v>305363.83</v>
      </c>
      <c r="I15" s="66">
        <f t="shared" si="3"/>
        <v>8</v>
      </c>
      <c r="J15" s="66" t="s">
        <v>653</v>
      </c>
      <c r="K15" s="66"/>
      <c r="L15" s="66">
        <f t="shared" si="0"/>
        <v>305363.83</v>
      </c>
      <c r="M15" s="66">
        <f t="shared" si="4"/>
        <v>8</v>
      </c>
      <c r="N15" s="68">
        <v>50</v>
      </c>
      <c r="O15" s="66">
        <v>979887</v>
      </c>
      <c r="P15" s="66">
        <v>97989</v>
      </c>
    </row>
    <row r="16" spans="1:16" ht="12.75">
      <c r="A16" s="66">
        <f t="shared" si="2"/>
        <v>9</v>
      </c>
      <c r="B16" s="66" t="s">
        <v>242</v>
      </c>
      <c r="C16" s="66">
        <v>53</v>
      </c>
      <c r="D16" s="66">
        <v>1413335</v>
      </c>
      <c r="E16" s="99">
        <v>165403.65</v>
      </c>
      <c r="F16" s="98">
        <v>104755.65</v>
      </c>
      <c r="G16" s="98">
        <v>37491.5</v>
      </c>
      <c r="H16" s="99">
        <f>SUM(E16:G16)</f>
        <v>307650.8</v>
      </c>
      <c r="I16" s="66">
        <f t="shared" si="3"/>
        <v>9</v>
      </c>
      <c r="J16" s="66" t="s">
        <v>654</v>
      </c>
      <c r="K16" s="66"/>
      <c r="L16" s="66">
        <f t="shared" si="0"/>
        <v>307650.8</v>
      </c>
      <c r="M16" s="66">
        <f t="shared" si="4"/>
        <v>9</v>
      </c>
      <c r="N16" s="68">
        <v>49</v>
      </c>
      <c r="O16" s="66">
        <v>973091</v>
      </c>
      <c r="P16" s="66">
        <v>97309</v>
      </c>
    </row>
    <row r="17" spans="1:16" ht="12.75">
      <c r="A17" s="66">
        <f t="shared" si="2"/>
        <v>10</v>
      </c>
      <c r="B17" s="66" t="s">
        <v>243</v>
      </c>
      <c r="C17" s="66">
        <v>63</v>
      </c>
      <c r="D17" s="66">
        <v>1669442</v>
      </c>
      <c r="E17" s="98">
        <v>172196</v>
      </c>
      <c r="F17" s="98">
        <v>108679</v>
      </c>
      <c r="G17" s="98">
        <v>38825</v>
      </c>
      <c r="H17" s="66">
        <f>SUM(E17:G17)</f>
        <v>319700</v>
      </c>
      <c r="I17" s="66">
        <f t="shared" si="3"/>
        <v>10</v>
      </c>
      <c r="J17" s="66" t="s">
        <v>656</v>
      </c>
      <c r="K17" s="66"/>
      <c r="L17" s="66">
        <f t="shared" si="0"/>
        <v>319700</v>
      </c>
      <c r="M17" s="66">
        <f t="shared" si="4"/>
        <v>10</v>
      </c>
      <c r="N17" s="68">
        <v>59</v>
      </c>
      <c r="O17" s="66">
        <v>1092922</v>
      </c>
      <c r="P17" s="66">
        <v>109291</v>
      </c>
    </row>
    <row r="18" spans="1:16" ht="12.75">
      <c r="A18" s="66">
        <f t="shared" si="2"/>
        <v>11</v>
      </c>
      <c r="B18" s="66" t="s">
        <v>244</v>
      </c>
      <c r="C18" s="66">
        <v>72</v>
      </c>
      <c r="D18" s="66">
        <v>1869774</v>
      </c>
      <c r="E18" s="98">
        <v>181245.75</v>
      </c>
      <c r="F18" s="98">
        <v>113971.98</v>
      </c>
      <c r="G18" s="98">
        <v>40790</v>
      </c>
      <c r="H18" s="66">
        <f>SUM(E18:G18)</f>
        <v>336007.73</v>
      </c>
      <c r="I18" s="66">
        <f t="shared" si="3"/>
        <v>11</v>
      </c>
      <c r="J18" s="169" t="s">
        <v>655</v>
      </c>
      <c r="K18" s="169"/>
      <c r="L18" s="66">
        <f t="shared" si="0"/>
        <v>336007.73</v>
      </c>
      <c r="M18" s="66">
        <f t="shared" si="4"/>
        <v>11</v>
      </c>
      <c r="N18" s="68">
        <v>71</v>
      </c>
      <c r="O18" s="66">
        <v>1223224</v>
      </c>
      <c r="P18" s="66">
        <v>122322</v>
      </c>
    </row>
    <row r="19" spans="1:16" ht="12.75">
      <c r="A19" s="66">
        <f t="shared" si="2"/>
        <v>12</v>
      </c>
      <c r="B19" s="66" t="s">
        <v>245</v>
      </c>
      <c r="C19" s="66">
        <v>76</v>
      </c>
      <c r="D19" s="66">
        <v>1871469</v>
      </c>
      <c r="E19" s="98">
        <v>180610.98</v>
      </c>
      <c r="F19" s="98">
        <v>113529.37</v>
      </c>
      <c r="G19" s="98">
        <v>41235.4</v>
      </c>
      <c r="H19" s="66">
        <f>SUM(E19:G19)</f>
        <v>335375.75</v>
      </c>
      <c r="I19" s="66">
        <f t="shared" si="3"/>
        <v>12</v>
      </c>
      <c r="J19" s="169" t="s">
        <v>657</v>
      </c>
      <c r="K19" s="66"/>
      <c r="L19" s="66">
        <f t="shared" si="0"/>
        <v>335375.75</v>
      </c>
      <c r="M19" s="66">
        <f t="shared" si="4"/>
        <v>12</v>
      </c>
      <c r="N19" s="68">
        <v>68</v>
      </c>
      <c r="O19" s="66">
        <v>1211031</v>
      </c>
      <c r="P19" s="66">
        <v>121103</v>
      </c>
    </row>
    <row r="20" spans="1:16" ht="12.75">
      <c r="A20" s="66"/>
      <c r="B20" s="71" t="s">
        <v>113</v>
      </c>
      <c r="C20" s="66"/>
      <c r="D20" s="249">
        <f>SUM(D8:D19)</f>
        <v>17400148</v>
      </c>
      <c r="E20" s="66"/>
      <c r="F20" s="66"/>
      <c r="G20" s="66"/>
      <c r="H20" s="306">
        <f>SUM(H8:H19)</f>
        <v>3522456.25</v>
      </c>
      <c r="I20" s="66"/>
      <c r="J20" s="66"/>
      <c r="K20" s="71">
        <f>SUM(K8:K19)</f>
        <v>0</v>
      </c>
      <c r="L20" s="66"/>
      <c r="M20" s="66"/>
      <c r="N20" s="66"/>
      <c r="O20" s="249">
        <f>SUM(O8:O19)</f>
        <v>12048160</v>
      </c>
      <c r="P20" s="71">
        <f>SUM(P8:P19)</f>
        <v>1161074</v>
      </c>
    </row>
    <row r="21" ht="12.75">
      <c r="A21"/>
    </row>
    <row r="22" ht="12.75">
      <c r="A22"/>
    </row>
    <row r="23" spans="1:12" ht="12.75">
      <c r="A23"/>
      <c r="D23" s="55" t="s">
        <v>246</v>
      </c>
      <c r="L23" s="6" t="s">
        <v>175</v>
      </c>
    </row>
    <row r="24" spans="1:12" ht="12.75">
      <c r="A24"/>
      <c r="D24" s="55" t="s">
        <v>247</v>
      </c>
      <c r="L24" s="6" t="s">
        <v>248</v>
      </c>
    </row>
  </sheetData>
  <sheetProtection/>
  <mergeCells count="4">
    <mergeCell ref="M5:P5"/>
    <mergeCell ref="E3:L3"/>
    <mergeCell ref="E5:H5"/>
    <mergeCell ref="I5:L5"/>
  </mergeCells>
  <printOptions/>
  <pageMargins left="0.25" right="0.25" top="0.5" bottom="0"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O27"/>
    </sheetView>
  </sheetViews>
  <sheetFormatPr defaultColWidth="9.140625" defaultRowHeight="12.75"/>
  <cols>
    <col min="1" max="1" width="3.00390625" style="15" customWidth="1"/>
    <col min="2" max="2" width="9.421875" style="0" customWidth="1"/>
    <col min="3" max="3" width="3.7109375" style="0" customWidth="1"/>
    <col min="4" max="4" width="11.7109375" style="15" customWidth="1"/>
    <col min="5" max="6" width="8.28125" style="15" customWidth="1"/>
    <col min="7" max="7" width="10.57421875" style="15" bestFit="1" customWidth="1"/>
    <col min="8" max="9" width="7.7109375" style="15" customWidth="1"/>
    <col min="10" max="10" width="11.28125" style="15" customWidth="1"/>
    <col min="11" max="11" width="9.140625" style="15" customWidth="1"/>
    <col min="12" max="12" width="9.57421875" style="15" bestFit="1" customWidth="1"/>
    <col min="13" max="13" width="9.140625" style="15" customWidth="1"/>
    <col min="14" max="14" width="9.8515625" style="15" customWidth="1"/>
    <col min="15" max="15" width="8.140625" style="0" customWidth="1"/>
  </cols>
  <sheetData>
    <row r="1" spans="1:14" s="6" customFormat="1" ht="12.75">
      <c r="A1" s="20" t="s">
        <v>156</v>
      </c>
      <c r="D1" s="95"/>
      <c r="E1" s="95"/>
      <c r="F1" s="55"/>
      <c r="G1" s="55"/>
      <c r="H1" s="55"/>
      <c r="I1" s="55"/>
      <c r="J1" s="55"/>
      <c r="K1" s="55"/>
      <c r="L1" s="55"/>
      <c r="M1" s="55"/>
      <c r="N1" s="55"/>
    </row>
    <row r="2" spans="1:14" s="6" customFormat="1" ht="12.75">
      <c r="A2" s="6" t="s">
        <v>157</v>
      </c>
      <c r="D2" s="95"/>
      <c r="E2" s="95"/>
      <c r="F2" s="55"/>
      <c r="G2" s="55"/>
      <c r="H2" s="55"/>
      <c r="I2" s="55"/>
      <c r="J2" s="55"/>
      <c r="K2" s="55"/>
      <c r="L2" s="55"/>
      <c r="M2" s="55"/>
      <c r="N2" s="55"/>
    </row>
    <row r="3" spans="1:14" ht="15.75">
      <c r="A3"/>
      <c r="C3" s="452" t="s">
        <v>658</v>
      </c>
      <c r="D3" s="452"/>
      <c r="E3" s="452"/>
      <c r="F3" s="452"/>
      <c r="G3" s="452"/>
      <c r="H3" s="452"/>
      <c r="I3" s="452"/>
      <c r="J3" s="452"/>
      <c r="K3" s="452"/>
      <c r="L3" s="452"/>
      <c r="M3" s="452"/>
      <c r="N3" s="452"/>
    </row>
    <row r="4" spans="1:14" ht="12.75">
      <c r="A4"/>
      <c r="D4"/>
      <c r="E4"/>
      <c r="F4"/>
      <c r="G4"/>
      <c r="H4"/>
      <c r="I4"/>
      <c r="J4"/>
      <c r="K4"/>
      <c r="L4"/>
      <c r="M4"/>
      <c r="N4"/>
    </row>
    <row r="5" spans="1:15" ht="89.25">
      <c r="A5" s="85"/>
      <c r="B5" s="85"/>
      <c r="C5" s="85" t="s">
        <v>222</v>
      </c>
      <c r="D5" s="85" t="s">
        <v>223</v>
      </c>
      <c r="E5" s="450" t="s">
        <v>224</v>
      </c>
      <c r="F5" s="451"/>
      <c r="G5" s="86" t="s">
        <v>225</v>
      </c>
      <c r="H5" s="450" t="s">
        <v>226</v>
      </c>
      <c r="I5" s="451"/>
      <c r="J5" s="450" t="s">
        <v>227</v>
      </c>
      <c r="K5" s="451"/>
      <c r="L5" s="86" t="s">
        <v>228</v>
      </c>
      <c r="M5" s="86" t="s">
        <v>229</v>
      </c>
      <c r="N5" s="87" t="s">
        <v>230</v>
      </c>
      <c r="O5" s="88" t="s">
        <v>231</v>
      </c>
    </row>
    <row r="6" spans="1:14" ht="38.25">
      <c r="A6" s="66"/>
      <c r="B6" s="68"/>
      <c r="C6" s="89"/>
      <c r="D6" s="89"/>
      <c r="E6" s="300" t="s">
        <v>574</v>
      </c>
      <c r="F6" s="89" t="s">
        <v>232</v>
      </c>
      <c r="G6" s="89"/>
      <c r="H6" s="300" t="s">
        <v>574</v>
      </c>
      <c r="I6" s="89" t="s">
        <v>232</v>
      </c>
      <c r="J6" s="300" t="s">
        <v>574</v>
      </c>
      <c r="K6" s="89" t="s">
        <v>232</v>
      </c>
      <c r="L6" s="89"/>
      <c r="M6" s="89"/>
      <c r="N6" s="89"/>
    </row>
    <row r="7" spans="1:14" ht="12.75">
      <c r="A7" s="66"/>
      <c r="B7" s="68"/>
      <c r="C7" s="89">
        <v>9</v>
      </c>
      <c r="D7" s="89">
        <v>10</v>
      </c>
      <c r="E7" s="89">
        <v>11</v>
      </c>
      <c r="F7" s="89">
        <v>12</v>
      </c>
      <c r="G7" s="89">
        <v>13</v>
      </c>
      <c r="H7" s="89">
        <v>14</v>
      </c>
      <c r="I7" s="89">
        <v>15</v>
      </c>
      <c r="J7" s="89">
        <v>16</v>
      </c>
      <c r="K7" s="89">
        <v>17</v>
      </c>
      <c r="L7" s="89">
        <v>22</v>
      </c>
      <c r="M7" s="89">
        <v>23</v>
      </c>
      <c r="N7" s="89" t="s">
        <v>233</v>
      </c>
    </row>
    <row r="8" spans="1:14" ht="12.75">
      <c r="A8" s="66"/>
      <c r="B8" s="68"/>
      <c r="C8" s="89"/>
      <c r="D8" s="89"/>
      <c r="E8" s="89"/>
      <c r="F8" s="89"/>
      <c r="G8" s="89"/>
      <c r="H8" s="89"/>
      <c r="I8" s="89"/>
      <c r="J8" s="89"/>
      <c r="K8" s="89"/>
      <c r="L8" s="89"/>
      <c r="M8" s="89"/>
      <c r="N8" s="89"/>
    </row>
    <row r="9" spans="1:14" ht="12.75">
      <c r="A9" s="66">
        <v>1</v>
      </c>
      <c r="B9" s="90" t="s">
        <v>234</v>
      </c>
      <c r="C9" s="89"/>
      <c r="D9" s="89">
        <v>5644230.86</v>
      </c>
      <c r="E9" s="89">
        <v>126000</v>
      </c>
      <c r="F9" s="89">
        <v>25200</v>
      </c>
      <c r="G9" s="91">
        <v>45788484</v>
      </c>
      <c r="H9" s="89">
        <v>308342</v>
      </c>
      <c r="I9" s="89">
        <v>61668</v>
      </c>
      <c r="J9" s="89">
        <v>1507049</v>
      </c>
      <c r="K9" s="92">
        <v>301410</v>
      </c>
      <c r="L9" s="89">
        <v>430775</v>
      </c>
      <c r="M9" s="92">
        <v>793853</v>
      </c>
      <c r="N9" s="92">
        <v>768653</v>
      </c>
    </row>
    <row r="10" spans="1:14" ht="12.75">
      <c r="A10" s="66">
        <f aca="true" t="shared" si="0" ref="A10:A20">A9+1</f>
        <v>2</v>
      </c>
      <c r="B10" s="90" t="s">
        <v>235</v>
      </c>
      <c r="C10" s="89"/>
      <c r="D10" s="89">
        <v>6053626.07</v>
      </c>
      <c r="E10" s="89">
        <v>347500</v>
      </c>
      <c r="F10" s="89">
        <v>69500</v>
      </c>
      <c r="G10" s="91">
        <v>18614746</v>
      </c>
      <c r="H10" s="89">
        <v>1456519</v>
      </c>
      <c r="I10" s="92">
        <v>291304</v>
      </c>
      <c r="J10" s="89">
        <v>1537709</v>
      </c>
      <c r="K10" s="92">
        <v>307542</v>
      </c>
      <c r="L10" s="92">
        <v>768653</v>
      </c>
      <c r="M10" s="92">
        <v>1367499</v>
      </c>
      <c r="N10" s="92">
        <v>1297999</v>
      </c>
    </row>
    <row r="11" spans="1:14" ht="12.75">
      <c r="A11" s="66">
        <f t="shared" si="0"/>
        <v>3</v>
      </c>
      <c r="B11" s="90" t="s">
        <v>236</v>
      </c>
      <c r="C11" s="89"/>
      <c r="D11" s="89">
        <v>1448371.11</v>
      </c>
      <c r="E11" s="89">
        <v>412400</v>
      </c>
      <c r="F11" s="89">
        <v>82480</v>
      </c>
      <c r="G11" s="91">
        <v>25294086</v>
      </c>
      <c r="H11" s="89">
        <v>0</v>
      </c>
      <c r="I11" s="92">
        <v>0</v>
      </c>
      <c r="J11" s="89">
        <v>1968858</v>
      </c>
      <c r="K11" s="92">
        <v>393772</v>
      </c>
      <c r="L11" s="92">
        <v>1297999</v>
      </c>
      <c r="M11" s="92">
        <v>1691771</v>
      </c>
      <c r="N11" s="92">
        <v>1609291</v>
      </c>
    </row>
    <row r="12" spans="1:15" ht="12.75">
      <c r="A12" s="66">
        <f t="shared" si="0"/>
        <v>4</v>
      </c>
      <c r="B12" s="66" t="s">
        <v>237</v>
      </c>
      <c r="C12" s="89"/>
      <c r="D12" s="89">
        <v>3867647.46</v>
      </c>
      <c r="E12" s="89">
        <v>131416.7</v>
      </c>
      <c r="F12" s="89">
        <v>26283</v>
      </c>
      <c r="G12" s="91">
        <v>68264367</v>
      </c>
      <c r="H12" s="89">
        <v>214550</v>
      </c>
      <c r="I12" s="92">
        <v>42910</v>
      </c>
      <c r="J12" s="89">
        <v>1346612</v>
      </c>
      <c r="K12" s="92">
        <v>269322</v>
      </c>
      <c r="L12" s="92">
        <v>1609291</v>
      </c>
      <c r="M12" s="92">
        <v>321523</v>
      </c>
      <c r="N12" s="92">
        <v>295240</v>
      </c>
      <c r="O12">
        <v>1600000</v>
      </c>
    </row>
    <row r="13" spans="1:14" ht="12.75">
      <c r="A13" s="66">
        <f t="shared" si="0"/>
        <v>5</v>
      </c>
      <c r="B13" s="66" t="s">
        <v>238</v>
      </c>
      <c r="C13" s="89"/>
      <c r="D13" s="89">
        <v>4122208</v>
      </c>
      <c r="E13" s="89">
        <v>411350</v>
      </c>
      <c r="F13" s="89">
        <v>82270</v>
      </c>
      <c r="G13" s="302">
        <v>63550490</v>
      </c>
      <c r="H13" s="89">
        <v>1109965</v>
      </c>
      <c r="I13" s="92">
        <v>221993</v>
      </c>
      <c r="J13" s="89">
        <v>1408564</v>
      </c>
      <c r="K13" s="92">
        <v>281713</v>
      </c>
      <c r="L13" s="92">
        <v>295240</v>
      </c>
      <c r="M13" s="92">
        <v>798946</v>
      </c>
      <c r="N13" s="92">
        <v>716676</v>
      </c>
    </row>
    <row r="14" spans="1:14" ht="12.75">
      <c r="A14" s="66">
        <f t="shared" si="0"/>
        <v>6</v>
      </c>
      <c r="B14" s="66" t="s">
        <v>239</v>
      </c>
      <c r="C14" s="91"/>
      <c r="D14" s="91">
        <v>3853975.27</v>
      </c>
      <c r="E14" s="91">
        <v>170066.7</v>
      </c>
      <c r="F14" s="92">
        <v>34013</v>
      </c>
      <c r="G14" s="91">
        <v>67812796</v>
      </c>
      <c r="H14" s="91">
        <v>0</v>
      </c>
      <c r="I14" s="92">
        <v>0</v>
      </c>
      <c r="J14" s="94">
        <v>1565537</v>
      </c>
      <c r="K14" s="92">
        <v>313107</v>
      </c>
      <c r="L14" s="92">
        <v>716676</v>
      </c>
      <c r="M14" s="92">
        <v>1029783</v>
      </c>
      <c r="N14" s="92">
        <v>995770</v>
      </c>
    </row>
    <row r="15" spans="1:14" ht="12.75">
      <c r="A15" s="66">
        <f t="shared" si="0"/>
        <v>7</v>
      </c>
      <c r="B15" s="66" t="s">
        <v>240</v>
      </c>
      <c r="C15" s="91"/>
      <c r="D15" s="91">
        <v>4001610.42</v>
      </c>
      <c r="E15" s="91">
        <v>125483</v>
      </c>
      <c r="F15" s="92">
        <v>25097</v>
      </c>
      <c r="G15" s="302">
        <v>39872275</v>
      </c>
      <c r="H15" s="91">
        <v>0</v>
      </c>
      <c r="I15" s="92">
        <v>0</v>
      </c>
      <c r="J15" s="91">
        <v>1082465</v>
      </c>
      <c r="K15" s="92">
        <v>216493</v>
      </c>
      <c r="L15" s="92">
        <v>995770</v>
      </c>
      <c r="M15" s="92">
        <v>1212263</v>
      </c>
      <c r="N15" s="92">
        <v>1187166</v>
      </c>
    </row>
    <row r="16" spans="1:14" ht="12.75">
      <c r="A16" s="66">
        <f t="shared" si="0"/>
        <v>8</v>
      </c>
      <c r="B16" s="66" t="s">
        <v>241</v>
      </c>
      <c r="C16" s="91"/>
      <c r="D16" s="91">
        <v>2957669.7</v>
      </c>
      <c r="E16" s="91">
        <v>179416.7</v>
      </c>
      <c r="F16" s="92">
        <v>35883</v>
      </c>
      <c r="G16" s="302">
        <v>739290</v>
      </c>
      <c r="H16" s="91">
        <v>0</v>
      </c>
      <c r="I16" s="303">
        <v>0</v>
      </c>
      <c r="J16" s="91">
        <v>1045972</v>
      </c>
      <c r="K16" s="92">
        <v>209194</v>
      </c>
      <c r="L16" s="92">
        <v>1187166</v>
      </c>
      <c r="M16" s="92">
        <v>1396360</v>
      </c>
      <c r="N16" s="92">
        <v>1360477</v>
      </c>
    </row>
    <row r="17" spans="1:15" ht="12.75">
      <c r="A17" s="66">
        <f t="shared" si="0"/>
        <v>9</v>
      </c>
      <c r="B17" s="66" t="s">
        <v>242</v>
      </c>
      <c r="C17" s="91"/>
      <c r="D17" s="91">
        <v>3326434.6</v>
      </c>
      <c r="E17" s="91">
        <v>30000</v>
      </c>
      <c r="F17" s="91">
        <v>6000</v>
      </c>
      <c r="G17" s="91">
        <v>895625</v>
      </c>
      <c r="H17" s="91">
        <v>17505</v>
      </c>
      <c r="I17" s="92">
        <v>3501</v>
      </c>
      <c r="J17" s="91">
        <v>1451438</v>
      </c>
      <c r="K17" s="92">
        <v>290288</v>
      </c>
      <c r="L17" s="92">
        <v>1360477</v>
      </c>
      <c r="M17" s="92">
        <v>354266</v>
      </c>
      <c r="N17" s="92">
        <v>348266</v>
      </c>
      <c r="O17">
        <v>1300000</v>
      </c>
    </row>
    <row r="18" spans="1:14" ht="12.75">
      <c r="A18" s="66">
        <f>A17+1</f>
        <v>10</v>
      </c>
      <c r="B18" s="66" t="s">
        <v>243</v>
      </c>
      <c r="C18" s="91"/>
      <c r="D18" s="91">
        <v>6874379.28</v>
      </c>
      <c r="E18" s="91">
        <v>52500</v>
      </c>
      <c r="F18" s="92">
        <v>10500</v>
      </c>
      <c r="G18" s="91">
        <v>1802419</v>
      </c>
      <c r="H18" s="91">
        <v>2020336</v>
      </c>
      <c r="I18" s="92">
        <v>404067</v>
      </c>
      <c r="J18" s="91">
        <v>1662913</v>
      </c>
      <c r="K18" s="92">
        <v>332583</v>
      </c>
      <c r="L18" s="92">
        <v>348266</v>
      </c>
      <c r="M18" s="92">
        <v>1084916</v>
      </c>
      <c r="N18" s="92">
        <v>1074416</v>
      </c>
    </row>
    <row r="19" spans="1:15" ht="12.75">
      <c r="A19" s="66">
        <f t="shared" si="0"/>
        <v>11</v>
      </c>
      <c r="B19" s="66" t="s">
        <v>244</v>
      </c>
      <c r="C19" s="91"/>
      <c r="D19" s="91">
        <v>7679101</v>
      </c>
      <c r="E19" s="91">
        <v>0</v>
      </c>
      <c r="F19" s="91">
        <v>0</v>
      </c>
      <c r="G19" s="302">
        <v>926633</v>
      </c>
      <c r="H19" s="91">
        <v>72777</v>
      </c>
      <c r="I19" s="303">
        <v>14555</v>
      </c>
      <c r="J19" s="91">
        <v>1765145</v>
      </c>
      <c r="K19" s="92">
        <v>353029</v>
      </c>
      <c r="L19" s="92">
        <v>1074416</v>
      </c>
      <c r="M19" s="92">
        <v>442276</v>
      </c>
      <c r="N19" s="92">
        <v>442276</v>
      </c>
      <c r="O19" s="379">
        <v>1000000</v>
      </c>
    </row>
    <row r="20" spans="1:14" ht="12.75">
      <c r="A20" s="66">
        <f t="shared" si="0"/>
        <v>12</v>
      </c>
      <c r="B20" s="66" t="s">
        <v>245</v>
      </c>
      <c r="C20" s="91"/>
      <c r="D20" s="91">
        <v>5085227</v>
      </c>
      <c r="E20" s="91">
        <v>270250</v>
      </c>
      <c r="F20" s="92">
        <v>54050</v>
      </c>
      <c r="G20" s="91">
        <v>754343</v>
      </c>
      <c r="H20" s="91">
        <v>72319</v>
      </c>
      <c r="I20" s="92">
        <v>14464</v>
      </c>
      <c r="J20" s="91">
        <v>1403861</v>
      </c>
      <c r="K20" s="92">
        <v>280772</v>
      </c>
      <c r="L20" s="92">
        <v>442276</v>
      </c>
      <c r="M20" s="92">
        <v>737512</v>
      </c>
      <c r="N20" s="93">
        <v>683462</v>
      </c>
    </row>
    <row r="21" spans="1:14" ht="12.75">
      <c r="A21" s="66"/>
      <c r="B21" s="66"/>
      <c r="C21" s="91"/>
      <c r="D21" s="91"/>
      <c r="E21" s="91"/>
      <c r="F21" s="92"/>
      <c r="G21" s="91"/>
      <c r="H21" s="91"/>
      <c r="I21" s="92"/>
      <c r="J21" s="91"/>
      <c r="K21" s="92"/>
      <c r="L21" s="92"/>
      <c r="M21" s="92"/>
      <c r="N21" s="93"/>
    </row>
    <row r="22" spans="1:14" ht="12.75">
      <c r="A22" s="66"/>
      <c r="B22" s="71" t="s">
        <v>113</v>
      </c>
      <c r="C22" s="66"/>
      <c r="D22" s="71">
        <f aca="true" t="shared" si="1" ref="D22:K22">SUM(D9:D20)</f>
        <v>54914480.769999996</v>
      </c>
      <c r="E22" s="301">
        <f t="shared" si="1"/>
        <v>2256383.0999999996</v>
      </c>
      <c r="F22" s="301">
        <f t="shared" si="1"/>
        <v>451276</v>
      </c>
      <c r="G22" s="301">
        <f t="shared" si="1"/>
        <v>334315554</v>
      </c>
      <c r="H22" s="301">
        <f t="shared" si="1"/>
        <v>5272313</v>
      </c>
      <c r="I22" s="301">
        <f t="shared" si="1"/>
        <v>1054462</v>
      </c>
      <c r="J22" s="301">
        <f t="shared" si="1"/>
        <v>17746123</v>
      </c>
      <c r="K22" s="301">
        <f t="shared" si="1"/>
        <v>3549225</v>
      </c>
      <c r="L22" s="301"/>
      <c r="M22" s="301"/>
      <c r="N22" s="301"/>
    </row>
    <row r="23" spans="1:14" ht="12.75">
      <c r="A23"/>
      <c r="D23"/>
      <c r="E23"/>
      <c r="F23"/>
      <c r="G23"/>
      <c r="H23"/>
      <c r="I23"/>
      <c r="J23"/>
      <c r="K23"/>
      <c r="L23"/>
      <c r="M23"/>
      <c r="N23"/>
    </row>
    <row r="24" spans="1:14" ht="12.75">
      <c r="A24"/>
      <c r="D24"/>
      <c r="E24"/>
      <c r="F24"/>
      <c r="G24"/>
      <c r="H24"/>
      <c r="I24"/>
      <c r="J24"/>
      <c r="K24"/>
      <c r="L24"/>
      <c r="M24"/>
      <c r="N24"/>
    </row>
    <row r="25" spans="1:14" ht="12.75">
      <c r="A25"/>
      <c r="D25" s="55" t="s">
        <v>246</v>
      </c>
      <c r="E25"/>
      <c r="F25"/>
      <c r="G25"/>
      <c r="H25"/>
      <c r="I25"/>
      <c r="J25"/>
      <c r="K25"/>
      <c r="L25" s="6" t="s">
        <v>175</v>
      </c>
      <c r="M25"/>
      <c r="N25"/>
    </row>
    <row r="26" spans="1:14" ht="12.75">
      <c r="A26"/>
      <c r="D26" s="55" t="s">
        <v>247</v>
      </c>
      <c r="E26"/>
      <c r="F26"/>
      <c r="G26"/>
      <c r="H26"/>
      <c r="I26"/>
      <c r="J26"/>
      <c r="K26"/>
      <c r="L26" s="6" t="s">
        <v>248</v>
      </c>
      <c r="M26"/>
      <c r="N26"/>
    </row>
  </sheetData>
  <sheetProtection/>
  <mergeCells count="4">
    <mergeCell ref="E5:F5"/>
    <mergeCell ref="H5:I5"/>
    <mergeCell ref="J5:K5"/>
    <mergeCell ref="C3:N3"/>
  </mergeCells>
  <printOptions/>
  <pageMargins left="0.5" right="0.5" top="0.5" bottom="0"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M175"/>
  <sheetViews>
    <sheetView zoomScalePageLayoutView="0" workbookViewId="0" topLeftCell="A1">
      <selection activeCell="A14" sqref="A14:K14"/>
    </sheetView>
  </sheetViews>
  <sheetFormatPr defaultColWidth="9.140625" defaultRowHeight="12.75"/>
  <cols>
    <col min="3" max="3" width="10.57421875" style="0" bestFit="1" customWidth="1"/>
    <col min="5" max="5" width="11.7109375" style="0" customWidth="1"/>
    <col min="6" max="7" width="6.28125" style="0" customWidth="1"/>
    <col min="9" max="9" width="10.7109375" style="0" customWidth="1"/>
    <col min="10" max="10" width="7.7109375" style="0" customWidth="1"/>
    <col min="11" max="11" width="10.8515625" style="0" customWidth="1"/>
  </cols>
  <sheetData>
    <row r="1" ht="12.75">
      <c r="A1" s="20" t="s">
        <v>156</v>
      </c>
    </row>
    <row r="2" spans="1:9" ht="12.75">
      <c r="A2" s="6" t="s">
        <v>157</v>
      </c>
      <c r="I2" t="s">
        <v>697</v>
      </c>
    </row>
    <row r="4" spans="1:9" ht="15.75">
      <c r="A4" s="456" t="s">
        <v>0</v>
      </c>
      <c r="B4" s="456"/>
      <c r="C4" s="456"/>
      <c r="D4" s="456"/>
      <c r="E4" s="456"/>
      <c r="F4" s="456"/>
      <c r="G4" s="456"/>
      <c r="H4" s="456"/>
      <c r="I4" s="456"/>
    </row>
    <row r="6" spans="1:13" s="257" customFormat="1" ht="12.75">
      <c r="A6" s="453" t="s">
        <v>1</v>
      </c>
      <c r="B6" s="453"/>
      <c r="C6" s="453"/>
      <c r="D6" s="453"/>
      <c r="E6" s="453"/>
      <c r="F6" s="453"/>
      <c r="G6" s="453"/>
      <c r="H6" s="453"/>
      <c r="I6" s="453"/>
      <c r="J6" s="453"/>
      <c r="K6" s="453"/>
      <c r="L6" s="454"/>
      <c r="M6" s="454"/>
    </row>
    <row r="7" s="257" customFormat="1" ht="12.75"/>
    <row r="8" spans="1:11" s="257" customFormat="1" ht="26.25" customHeight="1">
      <c r="A8" s="453" t="s">
        <v>2</v>
      </c>
      <c r="B8" s="453"/>
      <c r="C8" s="453"/>
      <c r="D8" s="453"/>
      <c r="E8" s="453"/>
      <c r="F8" s="453"/>
      <c r="G8" s="453"/>
      <c r="H8" s="453"/>
      <c r="I8" s="453"/>
      <c r="J8" s="453"/>
      <c r="K8" s="453"/>
    </row>
    <row r="9" s="257" customFormat="1" ht="12.75"/>
    <row r="10" spans="1:11" s="257" customFormat="1" ht="28.5" customHeight="1">
      <c r="A10" s="453" t="s">
        <v>3</v>
      </c>
      <c r="B10" s="453"/>
      <c r="C10" s="453"/>
      <c r="D10" s="453"/>
      <c r="E10" s="453"/>
      <c r="F10" s="453"/>
      <c r="G10" s="453"/>
      <c r="H10" s="453"/>
      <c r="I10" s="453"/>
      <c r="J10" s="453"/>
      <c r="K10" s="453"/>
    </row>
    <row r="11" s="257" customFormat="1" ht="12.75"/>
    <row r="12" spans="1:11" s="257" customFormat="1" ht="28.5" customHeight="1">
      <c r="A12" s="457" t="s">
        <v>612</v>
      </c>
      <c r="B12" s="457"/>
      <c r="C12" s="457"/>
      <c r="D12" s="457"/>
      <c r="E12" s="457"/>
      <c r="F12" s="457"/>
      <c r="G12" s="457"/>
      <c r="H12" s="457"/>
      <c r="I12" s="457"/>
      <c r="J12" s="457"/>
      <c r="K12" s="457"/>
    </row>
    <row r="13" s="257" customFormat="1" ht="12.75"/>
    <row r="14" spans="1:11" s="257" customFormat="1" ht="23.25" customHeight="1">
      <c r="A14" s="453" t="s">
        <v>707</v>
      </c>
      <c r="B14" s="453"/>
      <c r="C14" s="453"/>
      <c r="D14" s="453"/>
      <c r="E14" s="453"/>
      <c r="F14" s="453"/>
      <c r="G14" s="453"/>
      <c r="H14" s="453"/>
      <c r="I14" s="453"/>
      <c r="J14" s="453"/>
      <c r="K14" s="453"/>
    </row>
    <row r="15" s="257" customFormat="1" ht="12.75"/>
    <row r="16" spans="1:11" s="257" customFormat="1" ht="27.75" customHeight="1">
      <c r="A16" s="453" t="s">
        <v>598</v>
      </c>
      <c r="B16" s="453"/>
      <c r="C16" s="453"/>
      <c r="D16" s="453"/>
      <c r="E16" s="453"/>
      <c r="F16" s="453"/>
      <c r="G16" s="453"/>
      <c r="H16" s="453"/>
      <c r="I16" s="453"/>
      <c r="J16" s="453"/>
      <c r="K16" s="453"/>
    </row>
    <row r="17" s="257" customFormat="1" ht="12.75"/>
    <row r="18" s="257" customFormat="1" ht="12.75"/>
    <row r="19" spans="1:11" ht="12.75">
      <c r="A19" s="453"/>
      <c r="B19" s="453"/>
      <c r="C19" s="453"/>
      <c r="D19" s="453"/>
      <c r="E19" s="453"/>
      <c r="F19" s="453"/>
      <c r="G19" s="453"/>
      <c r="H19" s="453"/>
      <c r="I19" s="453"/>
      <c r="J19" s="453"/>
      <c r="K19" s="453"/>
    </row>
    <row r="20" spans="1:11" ht="12.75">
      <c r="A20" s="258"/>
      <c r="B20" s="258"/>
      <c r="C20" s="258"/>
      <c r="D20" s="258"/>
      <c r="E20" s="258"/>
      <c r="F20" s="258"/>
      <c r="G20" s="258"/>
      <c r="H20" s="258"/>
      <c r="I20" s="254" t="s">
        <v>210</v>
      </c>
      <c r="J20" s="258"/>
      <c r="K20" s="258"/>
    </row>
    <row r="21" spans="1:11" ht="12.75">
      <c r="A21" s="258"/>
      <c r="B21" s="258"/>
      <c r="C21" s="258"/>
      <c r="D21" s="258"/>
      <c r="E21" s="258"/>
      <c r="F21" s="258"/>
      <c r="G21" s="258"/>
      <c r="H21" s="258"/>
      <c r="I21" s="254"/>
      <c r="J21" s="258"/>
      <c r="K21" s="258"/>
    </row>
    <row r="22" spans="1:11" ht="12.75">
      <c r="A22" s="296"/>
      <c r="B22" s="296"/>
      <c r="C22" s="55"/>
      <c r="D22" s="55"/>
      <c r="E22" s="55"/>
      <c r="F22" s="55"/>
      <c r="G22" s="55"/>
      <c r="H22" s="55"/>
      <c r="I22" s="55" t="s">
        <v>506</v>
      </c>
      <c r="J22" s="55"/>
      <c r="K22" s="296"/>
    </row>
    <row r="23" spans="1:11" ht="12.75">
      <c r="A23" s="455"/>
      <c r="B23" s="455"/>
      <c r="C23" s="455"/>
      <c r="D23" s="455"/>
      <c r="E23" s="455"/>
      <c r="F23" s="455"/>
      <c r="G23" s="455"/>
      <c r="H23" s="455"/>
      <c r="I23" s="455"/>
      <c r="J23" s="455"/>
      <c r="K23" s="455"/>
    </row>
    <row r="24" spans="1:11" ht="12.75">
      <c r="A24" s="257"/>
      <c r="B24" s="257"/>
      <c r="C24" s="257"/>
      <c r="D24" s="257"/>
      <c r="E24" s="257"/>
      <c r="F24" s="257"/>
      <c r="G24" s="257"/>
      <c r="H24" s="257"/>
      <c r="I24" s="257"/>
      <c r="J24" s="257"/>
      <c r="K24" s="257"/>
    </row>
    <row r="25" spans="1:11" ht="12.75">
      <c r="A25" s="453"/>
      <c r="B25" s="453"/>
      <c r="C25" s="453"/>
      <c r="D25" s="453"/>
      <c r="E25" s="453"/>
      <c r="F25" s="453"/>
      <c r="G25" s="453"/>
      <c r="H25" s="453"/>
      <c r="I25" s="453"/>
      <c r="J25" s="453"/>
      <c r="K25" s="453"/>
    </row>
    <row r="26" spans="1:11" ht="12.75">
      <c r="A26" s="257"/>
      <c r="B26" s="257"/>
      <c r="C26" s="257"/>
      <c r="D26" s="257"/>
      <c r="E26" s="257"/>
      <c r="F26" s="257"/>
      <c r="G26" s="257"/>
      <c r="H26" s="257"/>
      <c r="I26" s="257"/>
      <c r="J26" s="257"/>
      <c r="K26" s="257"/>
    </row>
    <row r="27" spans="1:11" ht="12.75">
      <c r="A27" s="453"/>
      <c r="B27" s="453"/>
      <c r="C27" s="453"/>
      <c r="D27" s="453"/>
      <c r="E27" s="453"/>
      <c r="F27" s="453"/>
      <c r="G27" s="453"/>
      <c r="H27" s="453"/>
      <c r="I27" s="453"/>
      <c r="J27" s="453"/>
      <c r="K27" s="453"/>
    </row>
    <row r="28" spans="1:11" ht="12.75">
      <c r="A28" s="257"/>
      <c r="B28" s="257"/>
      <c r="C28" s="257"/>
      <c r="D28" s="257"/>
      <c r="E28" s="257"/>
      <c r="F28" s="257"/>
      <c r="G28" s="257"/>
      <c r="H28" s="257"/>
      <c r="I28" s="257"/>
      <c r="J28" s="257"/>
      <c r="K28" s="257"/>
    </row>
    <row r="29" spans="1:11" ht="12.75">
      <c r="A29" s="453"/>
      <c r="B29" s="453"/>
      <c r="C29" s="453"/>
      <c r="D29" s="453"/>
      <c r="E29" s="453"/>
      <c r="F29" s="453"/>
      <c r="G29" s="453"/>
      <c r="H29" s="453"/>
      <c r="I29" s="453"/>
      <c r="J29" s="453"/>
      <c r="K29" s="453"/>
    </row>
    <row r="30" spans="1:11" ht="12.75">
      <c r="A30" s="257"/>
      <c r="B30" s="257"/>
      <c r="C30" s="257"/>
      <c r="D30" s="257"/>
      <c r="E30" s="257"/>
      <c r="F30" s="257"/>
      <c r="G30" s="257"/>
      <c r="H30" s="257"/>
      <c r="I30" s="257"/>
      <c r="J30" s="257"/>
      <c r="K30" s="257"/>
    </row>
    <row r="31" spans="1:11" ht="12.75">
      <c r="A31" s="453"/>
      <c r="B31" s="453"/>
      <c r="C31" s="453"/>
      <c r="D31" s="453"/>
      <c r="E31" s="453"/>
      <c r="F31" s="453"/>
      <c r="G31" s="453"/>
      <c r="H31" s="453"/>
      <c r="I31" s="453"/>
      <c r="J31" s="453"/>
      <c r="K31" s="453"/>
    </row>
    <row r="32" spans="1:11" ht="12.75">
      <c r="A32" s="257"/>
      <c r="B32" s="257"/>
      <c r="C32" s="257"/>
      <c r="D32" s="257"/>
      <c r="E32" s="257"/>
      <c r="F32" s="257"/>
      <c r="G32" s="257"/>
      <c r="H32" s="257"/>
      <c r="I32" s="257"/>
      <c r="J32" s="257"/>
      <c r="K32" s="257"/>
    </row>
    <row r="33" spans="1:11" ht="12.75">
      <c r="A33" s="453"/>
      <c r="B33" s="453"/>
      <c r="C33" s="453"/>
      <c r="D33" s="453"/>
      <c r="E33" s="453"/>
      <c r="F33" s="453"/>
      <c r="G33" s="453"/>
      <c r="H33" s="453"/>
      <c r="I33" s="453"/>
      <c r="J33" s="453"/>
      <c r="K33" s="453"/>
    </row>
    <row r="34" spans="1:11" ht="12.75">
      <c r="A34" s="257"/>
      <c r="B34" s="257"/>
      <c r="C34" s="257"/>
      <c r="D34" s="257"/>
      <c r="E34" s="257"/>
      <c r="F34" s="257"/>
      <c r="G34" s="257"/>
      <c r="H34" s="257"/>
      <c r="I34" s="257"/>
      <c r="J34" s="257"/>
      <c r="K34" s="257"/>
    </row>
    <row r="35" spans="1:11" ht="12.75">
      <c r="A35" s="453"/>
      <c r="B35" s="453"/>
      <c r="C35" s="453"/>
      <c r="D35" s="453"/>
      <c r="E35" s="453"/>
      <c r="F35" s="453"/>
      <c r="G35" s="453"/>
      <c r="H35" s="453"/>
      <c r="I35" s="453"/>
      <c r="J35" s="453"/>
      <c r="K35" s="453"/>
    </row>
    <row r="36" spans="1:11" ht="12.75">
      <c r="A36" s="257"/>
      <c r="B36" s="257"/>
      <c r="C36" s="257"/>
      <c r="D36" s="257"/>
      <c r="E36" s="257"/>
      <c r="F36" s="257"/>
      <c r="G36" s="257"/>
      <c r="H36" s="257"/>
      <c r="I36" s="257"/>
      <c r="J36" s="257"/>
      <c r="K36" s="257"/>
    </row>
    <row r="37" spans="1:11" ht="12.75">
      <c r="A37" s="453"/>
      <c r="B37" s="453"/>
      <c r="C37" s="453"/>
      <c r="D37" s="453"/>
      <c r="E37" s="453"/>
      <c r="F37" s="453"/>
      <c r="G37" s="453"/>
      <c r="H37" s="453"/>
      <c r="I37" s="453"/>
      <c r="J37" s="453"/>
      <c r="K37" s="453"/>
    </row>
    <row r="39" spans="1:11" ht="12.75">
      <c r="A39" s="453"/>
      <c r="B39" s="453"/>
      <c r="C39" s="453"/>
      <c r="D39" s="453"/>
      <c r="E39" s="453"/>
      <c r="F39" s="453"/>
      <c r="G39" s="453"/>
      <c r="H39" s="453"/>
      <c r="I39" s="453"/>
      <c r="J39" s="453"/>
      <c r="K39" s="453"/>
    </row>
    <row r="41" spans="1:11" ht="12.75">
      <c r="A41" s="453"/>
      <c r="B41" s="453"/>
      <c r="C41" s="453"/>
      <c r="D41" s="453"/>
      <c r="E41" s="453"/>
      <c r="F41" s="453"/>
      <c r="G41" s="453"/>
      <c r="H41" s="453"/>
      <c r="I41" s="453"/>
      <c r="J41" s="453"/>
      <c r="K41" s="453"/>
    </row>
    <row r="43" spans="1:11" ht="12.75">
      <c r="A43" s="453"/>
      <c r="B43" s="453"/>
      <c r="C43" s="453"/>
      <c r="D43" s="453"/>
      <c r="E43" s="453"/>
      <c r="F43" s="453"/>
      <c r="G43" s="453"/>
      <c r="H43" s="453"/>
      <c r="I43" s="453"/>
      <c r="J43" s="453"/>
      <c r="K43" s="453"/>
    </row>
    <row r="45" spans="1:11" ht="12.75">
      <c r="A45" s="453"/>
      <c r="B45" s="453"/>
      <c r="C45" s="453"/>
      <c r="D45" s="453"/>
      <c r="E45" s="453"/>
      <c r="F45" s="453"/>
      <c r="G45" s="453"/>
      <c r="H45" s="453"/>
      <c r="I45" s="453"/>
      <c r="J45" s="453"/>
      <c r="K45" s="453"/>
    </row>
    <row r="47" spans="1:11" ht="12.75">
      <c r="A47" s="453"/>
      <c r="B47" s="453"/>
      <c r="C47" s="453"/>
      <c r="D47" s="453"/>
      <c r="E47" s="453"/>
      <c r="F47" s="453"/>
      <c r="G47" s="453"/>
      <c r="H47" s="453"/>
      <c r="I47" s="453"/>
      <c r="J47" s="453"/>
      <c r="K47" s="453"/>
    </row>
    <row r="49" spans="1:11" ht="12.75">
      <c r="A49" s="453"/>
      <c r="B49" s="453"/>
      <c r="C49" s="453"/>
      <c r="D49" s="453"/>
      <c r="E49" s="453"/>
      <c r="F49" s="453"/>
      <c r="G49" s="453"/>
      <c r="H49" s="453"/>
      <c r="I49" s="453"/>
      <c r="J49" s="453"/>
      <c r="K49" s="453"/>
    </row>
    <row r="50" spans="1:11" ht="12.75">
      <c r="A50" s="257"/>
      <c r="B50" s="257"/>
      <c r="C50" s="257"/>
      <c r="D50" s="257"/>
      <c r="E50" s="257"/>
      <c r="F50" s="257"/>
      <c r="G50" s="257"/>
      <c r="H50" s="257"/>
      <c r="I50" s="257"/>
      <c r="J50" s="257"/>
      <c r="K50" s="257"/>
    </row>
    <row r="51" spans="1:11" ht="12.75">
      <c r="A51" s="453"/>
      <c r="B51" s="453"/>
      <c r="C51" s="453"/>
      <c r="D51" s="453"/>
      <c r="E51" s="453"/>
      <c r="F51" s="453"/>
      <c r="G51" s="453"/>
      <c r="H51" s="453"/>
      <c r="I51" s="453"/>
      <c r="J51" s="453"/>
      <c r="K51" s="453"/>
    </row>
    <row r="52" spans="1:11" ht="12.75">
      <c r="A52" s="257"/>
      <c r="B52" s="257"/>
      <c r="C52" s="257"/>
      <c r="D52" s="257"/>
      <c r="E52" s="257"/>
      <c r="F52" s="257"/>
      <c r="G52" s="257"/>
      <c r="H52" s="257"/>
      <c r="I52" s="257"/>
      <c r="J52" s="257"/>
      <c r="K52" s="257"/>
    </row>
    <row r="53" spans="1:11" ht="12.75">
      <c r="A53" s="453"/>
      <c r="B53" s="453"/>
      <c r="C53" s="453"/>
      <c r="D53" s="453"/>
      <c r="E53" s="453"/>
      <c r="F53" s="453"/>
      <c r="G53" s="453"/>
      <c r="H53" s="453"/>
      <c r="I53" s="453"/>
      <c r="J53" s="453"/>
      <c r="K53" s="453"/>
    </row>
    <row r="54" spans="1:11" ht="12.75">
      <c r="A54" s="257"/>
      <c r="B54" s="257"/>
      <c r="C54" s="257"/>
      <c r="D54" s="257"/>
      <c r="E54" s="257"/>
      <c r="F54" s="257"/>
      <c r="G54" s="257"/>
      <c r="H54" s="257"/>
      <c r="I54" s="257"/>
      <c r="J54" s="257"/>
      <c r="K54" s="257"/>
    </row>
    <row r="55" spans="1:11" ht="12.75">
      <c r="A55" s="453"/>
      <c r="B55" s="453"/>
      <c r="C55" s="453"/>
      <c r="D55" s="453"/>
      <c r="E55" s="453"/>
      <c r="F55" s="453"/>
      <c r="G55" s="453"/>
      <c r="H55" s="453"/>
      <c r="I55" s="453"/>
      <c r="J55" s="453"/>
      <c r="K55" s="453"/>
    </row>
    <row r="56" spans="1:11" ht="12.75">
      <c r="A56" s="257"/>
      <c r="B56" s="257"/>
      <c r="C56" s="257"/>
      <c r="D56" s="257"/>
      <c r="E56" s="257"/>
      <c r="F56" s="257"/>
      <c r="G56" s="257"/>
      <c r="H56" s="257"/>
      <c r="I56" s="257"/>
      <c r="J56" s="257"/>
      <c r="K56" s="257"/>
    </row>
    <row r="57" spans="1:11" ht="12.75">
      <c r="A57" s="453"/>
      <c r="B57" s="453"/>
      <c r="C57" s="453"/>
      <c r="D57" s="453"/>
      <c r="E57" s="453"/>
      <c r="F57" s="453"/>
      <c r="G57" s="453"/>
      <c r="H57" s="453"/>
      <c r="I57" s="453"/>
      <c r="J57" s="453"/>
      <c r="K57" s="453"/>
    </row>
    <row r="58" spans="1:11" ht="12.75">
      <c r="A58" s="257"/>
      <c r="B58" s="257"/>
      <c r="C58" s="257"/>
      <c r="D58" s="257"/>
      <c r="E58" s="257"/>
      <c r="F58" s="257"/>
      <c r="G58" s="257"/>
      <c r="H58" s="257"/>
      <c r="I58" s="257"/>
      <c r="J58" s="257"/>
      <c r="K58" s="257"/>
    </row>
    <row r="59" spans="1:11" ht="12.75">
      <c r="A59" s="453"/>
      <c r="B59" s="453"/>
      <c r="C59" s="453"/>
      <c r="D59" s="453"/>
      <c r="E59" s="453"/>
      <c r="F59" s="453"/>
      <c r="G59" s="453"/>
      <c r="H59" s="453"/>
      <c r="I59" s="453"/>
      <c r="J59" s="453"/>
      <c r="K59" s="453"/>
    </row>
    <row r="60" spans="1:11" ht="12.75">
      <c r="A60" s="257"/>
      <c r="B60" s="257"/>
      <c r="C60" s="257"/>
      <c r="D60" s="257"/>
      <c r="E60" s="257"/>
      <c r="F60" s="257"/>
      <c r="G60" s="257"/>
      <c r="H60" s="257"/>
      <c r="I60" s="257"/>
      <c r="J60" s="257"/>
      <c r="K60" s="257"/>
    </row>
    <row r="61" spans="1:11" ht="12.75">
      <c r="A61" s="453"/>
      <c r="B61" s="453"/>
      <c r="C61" s="453"/>
      <c r="D61" s="453"/>
      <c r="E61" s="453"/>
      <c r="F61" s="453"/>
      <c r="G61" s="453"/>
      <c r="H61" s="453"/>
      <c r="I61" s="453"/>
      <c r="J61" s="453"/>
      <c r="K61" s="453"/>
    </row>
    <row r="62" spans="1:11" ht="12.75">
      <c r="A62" s="257"/>
      <c r="B62" s="257"/>
      <c r="C62" s="257"/>
      <c r="D62" s="257"/>
      <c r="E62" s="257"/>
      <c r="F62" s="257"/>
      <c r="G62" s="257"/>
      <c r="H62" s="257"/>
      <c r="I62" s="257"/>
      <c r="J62" s="257"/>
      <c r="K62" s="257"/>
    </row>
    <row r="63" spans="1:11" ht="12.75">
      <c r="A63" s="453"/>
      <c r="B63" s="453"/>
      <c r="C63" s="453"/>
      <c r="D63" s="453"/>
      <c r="E63" s="453"/>
      <c r="F63" s="453"/>
      <c r="G63" s="453"/>
      <c r="H63" s="453"/>
      <c r="I63" s="453"/>
      <c r="J63" s="453"/>
      <c r="K63" s="453"/>
    </row>
    <row r="64" spans="1:11" ht="12.75">
      <c r="A64" s="257"/>
      <c r="B64" s="257"/>
      <c r="C64" s="257"/>
      <c r="D64" s="257"/>
      <c r="E64" s="257"/>
      <c r="F64" s="257"/>
      <c r="G64" s="257"/>
      <c r="H64" s="257"/>
      <c r="I64" s="257"/>
      <c r="J64" s="257"/>
      <c r="K64" s="257"/>
    </row>
    <row r="65" spans="1:11" ht="12.75">
      <c r="A65" s="453"/>
      <c r="B65" s="453"/>
      <c r="C65" s="453"/>
      <c r="D65" s="453"/>
      <c r="E65" s="453"/>
      <c r="F65" s="453"/>
      <c r="G65" s="453"/>
      <c r="H65" s="453"/>
      <c r="I65" s="453"/>
      <c r="J65" s="453"/>
      <c r="K65" s="453"/>
    </row>
    <row r="66" spans="1:11" ht="12.75">
      <c r="A66" s="257"/>
      <c r="B66" s="257"/>
      <c r="C66" s="257"/>
      <c r="D66" s="257"/>
      <c r="E66" s="257"/>
      <c r="F66" s="257"/>
      <c r="G66" s="257"/>
      <c r="H66" s="257"/>
      <c r="I66" s="257"/>
      <c r="J66" s="257"/>
      <c r="K66" s="257"/>
    </row>
    <row r="67" spans="1:11" ht="12.75">
      <c r="A67" s="453"/>
      <c r="B67" s="453"/>
      <c r="C67" s="453"/>
      <c r="D67" s="453"/>
      <c r="E67" s="453"/>
      <c r="F67" s="453"/>
      <c r="G67" s="453"/>
      <c r="H67" s="453"/>
      <c r="I67" s="453"/>
      <c r="J67" s="453"/>
      <c r="K67" s="453"/>
    </row>
    <row r="68" spans="1:11" ht="12.75">
      <c r="A68" s="257"/>
      <c r="B68" s="257"/>
      <c r="C68" s="257"/>
      <c r="D68" s="257"/>
      <c r="E68" s="257"/>
      <c r="F68" s="257"/>
      <c r="G68" s="257"/>
      <c r="H68" s="257"/>
      <c r="I68" s="257"/>
      <c r="J68" s="257"/>
      <c r="K68" s="257"/>
    </row>
    <row r="69" spans="1:11" ht="12.75">
      <c r="A69" s="453"/>
      <c r="B69" s="453"/>
      <c r="C69" s="453"/>
      <c r="D69" s="453"/>
      <c r="E69" s="453"/>
      <c r="F69" s="453"/>
      <c r="G69" s="453"/>
      <c r="H69" s="453"/>
      <c r="I69" s="453"/>
      <c r="J69" s="453"/>
      <c r="K69" s="453"/>
    </row>
    <row r="71" spans="1:11" ht="12.75">
      <c r="A71" s="453"/>
      <c r="B71" s="453"/>
      <c r="C71" s="453"/>
      <c r="D71" s="453"/>
      <c r="E71" s="453"/>
      <c r="F71" s="453"/>
      <c r="G71" s="453"/>
      <c r="H71" s="453"/>
      <c r="I71" s="453"/>
      <c r="J71" s="453"/>
      <c r="K71" s="453"/>
    </row>
    <row r="73" spans="1:11" ht="12.75">
      <c r="A73" s="453"/>
      <c r="B73" s="453"/>
      <c r="C73" s="453"/>
      <c r="D73" s="453"/>
      <c r="E73" s="453"/>
      <c r="F73" s="453"/>
      <c r="G73" s="453"/>
      <c r="H73" s="453"/>
      <c r="I73" s="453"/>
      <c r="J73" s="453"/>
      <c r="K73" s="453"/>
    </row>
    <row r="75" spans="1:11" ht="12.75">
      <c r="A75" s="453"/>
      <c r="B75" s="453"/>
      <c r="C75" s="453"/>
      <c r="D75" s="453"/>
      <c r="E75" s="453"/>
      <c r="F75" s="453"/>
      <c r="G75" s="453"/>
      <c r="H75" s="453"/>
      <c r="I75" s="453"/>
      <c r="J75" s="453"/>
      <c r="K75" s="453"/>
    </row>
    <row r="77" spans="1:11" ht="12.75">
      <c r="A77" s="453"/>
      <c r="B77" s="453"/>
      <c r="C77" s="453"/>
      <c r="D77" s="453"/>
      <c r="E77" s="453"/>
      <c r="F77" s="453"/>
      <c r="G77" s="453"/>
      <c r="H77" s="453"/>
      <c r="I77" s="453"/>
      <c r="J77" s="453"/>
      <c r="K77" s="453"/>
    </row>
    <row r="79" spans="1:11" ht="12.75">
      <c r="A79" s="453"/>
      <c r="B79" s="453"/>
      <c r="C79" s="453"/>
      <c r="D79" s="453"/>
      <c r="E79" s="453"/>
      <c r="F79" s="453"/>
      <c r="G79" s="453"/>
      <c r="H79" s="453"/>
      <c r="I79" s="453"/>
      <c r="J79" s="453"/>
      <c r="K79" s="453"/>
    </row>
    <row r="81" spans="1:11" ht="12.75">
      <c r="A81" s="453"/>
      <c r="B81" s="453"/>
      <c r="C81" s="453"/>
      <c r="D81" s="453"/>
      <c r="E81" s="453"/>
      <c r="F81" s="453"/>
      <c r="G81" s="453"/>
      <c r="H81" s="453"/>
      <c r="I81" s="453"/>
      <c r="J81" s="453"/>
      <c r="K81" s="453"/>
    </row>
    <row r="82" spans="1:11" ht="12.75">
      <c r="A82" s="257"/>
      <c r="B82" s="257"/>
      <c r="C82" s="257"/>
      <c r="D82" s="257"/>
      <c r="E82" s="257"/>
      <c r="F82" s="257"/>
      <c r="G82" s="257"/>
      <c r="H82" s="257"/>
      <c r="I82" s="257"/>
      <c r="J82" s="257"/>
      <c r="K82" s="257"/>
    </row>
    <row r="83" spans="1:11" ht="12.75">
      <c r="A83" s="453"/>
      <c r="B83" s="453"/>
      <c r="C83" s="453"/>
      <c r="D83" s="453"/>
      <c r="E83" s="453"/>
      <c r="F83" s="453"/>
      <c r="G83" s="453"/>
      <c r="H83" s="453"/>
      <c r="I83" s="453"/>
      <c r="J83" s="453"/>
      <c r="K83" s="453"/>
    </row>
    <row r="84" spans="1:11" ht="12.75">
      <c r="A84" s="257"/>
      <c r="B84" s="257"/>
      <c r="C84" s="257"/>
      <c r="D84" s="257"/>
      <c r="E84" s="257"/>
      <c r="F84" s="257"/>
      <c r="G84" s="257"/>
      <c r="H84" s="257"/>
      <c r="I84" s="257"/>
      <c r="J84" s="257"/>
      <c r="K84" s="257"/>
    </row>
    <row r="85" spans="1:11" ht="12.75">
      <c r="A85" s="453"/>
      <c r="B85" s="453"/>
      <c r="C85" s="453"/>
      <c r="D85" s="453"/>
      <c r="E85" s="453"/>
      <c r="F85" s="453"/>
      <c r="G85" s="453"/>
      <c r="H85" s="453"/>
      <c r="I85" s="453"/>
      <c r="J85" s="453"/>
      <c r="K85" s="453"/>
    </row>
    <row r="86" spans="1:11" ht="12.75">
      <c r="A86" s="257"/>
      <c r="B86" s="257"/>
      <c r="C86" s="257"/>
      <c r="D86" s="257"/>
      <c r="E86" s="257"/>
      <c r="F86" s="257"/>
      <c r="G86" s="257"/>
      <c r="H86" s="257"/>
      <c r="I86" s="257"/>
      <c r="J86" s="257"/>
      <c r="K86" s="257"/>
    </row>
    <row r="87" spans="1:11" ht="12.75">
      <c r="A87" s="453"/>
      <c r="B87" s="453"/>
      <c r="C87" s="453"/>
      <c r="D87" s="453"/>
      <c r="E87" s="453"/>
      <c r="F87" s="453"/>
      <c r="G87" s="453"/>
      <c r="H87" s="453"/>
      <c r="I87" s="453"/>
      <c r="J87" s="453"/>
      <c r="K87" s="453"/>
    </row>
    <row r="88" spans="1:11" ht="12.75">
      <c r="A88" s="257"/>
      <c r="B88" s="257"/>
      <c r="C88" s="257"/>
      <c r="D88" s="257"/>
      <c r="E88" s="257"/>
      <c r="F88" s="257"/>
      <c r="G88" s="257"/>
      <c r="H88" s="257"/>
      <c r="I88" s="257"/>
      <c r="J88" s="257"/>
      <c r="K88" s="257"/>
    </row>
    <row r="89" spans="1:11" ht="12.75">
      <c r="A89" s="453"/>
      <c r="B89" s="453"/>
      <c r="C89" s="453"/>
      <c r="D89" s="453"/>
      <c r="E89" s="453"/>
      <c r="F89" s="453"/>
      <c r="G89" s="453"/>
      <c r="H89" s="453"/>
      <c r="I89" s="453"/>
      <c r="J89" s="453"/>
      <c r="K89" s="453"/>
    </row>
    <row r="90" spans="1:11" ht="12.75">
      <c r="A90" s="257"/>
      <c r="B90" s="257"/>
      <c r="C90" s="257"/>
      <c r="D90" s="257"/>
      <c r="E90" s="257"/>
      <c r="F90" s="257"/>
      <c r="G90" s="257"/>
      <c r="H90" s="257"/>
      <c r="I90" s="257"/>
      <c r="J90" s="257"/>
      <c r="K90" s="257"/>
    </row>
    <row r="91" spans="1:11" ht="12.75">
      <c r="A91" s="453"/>
      <c r="B91" s="453"/>
      <c r="C91" s="453"/>
      <c r="D91" s="453"/>
      <c r="E91" s="453"/>
      <c r="F91" s="453"/>
      <c r="G91" s="453"/>
      <c r="H91" s="453"/>
      <c r="I91" s="453"/>
      <c r="J91" s="453"/>
      <c r="K91" s="453"/>
    </row>
    <row r="92" spans="1:11" ht="12.75">
      <c r="A92" s="257"/>
      <c r="B92" s="257"/>
      <c r="C92" s="257"/>
      <c r="D92" s="257"/>
      <c r="E92" s="257"/>
      <c r="F92" s="257"/>
      <c r="G92" s="257"/>
      <c r="H92" s="257"/>
      <c r="I92" s="257"/>
      <c r="J92" s="257"/>
      <c r="K92" s="257"/>
    </row>
    <row r="93" spans="1:11" ht="12.75">
      <c r="A93" s="453"/>
      <c r="B93" s="453"/>
      <c r="C93" s="453"/>
      <c r="D93" s="453"/>
      <c r="E93" s="453"/>
      <c r="F93" s="453"/>
      <c r="G93" s="453"/>
      <c r="H93" s="453"/>
      <c r="I93" s="453"/>
      <c r="J93" s="453"/>
      <c r="K93" s="453"/>
    </row>
    <row r="94" spans="1:11" ht="12.75">
      <c r="A94" s="257"/>
      <c r="B94" s="257"/>
      <c r="C94" s="257"/>
      <c r="D94" s="257"/>
      <c r="E94" s="257"/>
      <c r="F94" s="257"/>
      <c r="G94" s="257"/>
      <c r="H94" s="257"/>
      <c r="I94" s="257"/>
      <c r="J94" s="257"/>
      <c r="K94" s="257"/>
    </row>
    <row r="95" spans="1:11" ht="12.75">
      <c r="A95" s="453"/>
      <c r="B95" s="453"/>
      <c r="C95" s="453"/>
      <c r="D95" s="453"/>
      <c r="E95" s="453"/>
      <c r="F95" s="453"/>
      <c r="G95" s="453"/>
      <c r="H95" s="453"/>
      <c r="I95" s="453"/>
      <c r="J95" s="453"/>
      <c r="K95" s="453"/>
    </row>
    <row r="96" spans="1:11" ht="12.75">
      <c r="A96" s="257"/>
      <c r="B96" s="257"/>
      <c r="C96" s="257"/>
      <c r="D96" s="257"/>
      <c r="E96" s="257"/>
      <c r="F96" s="257"/>
      <c r="G96" s="257"/>
      <c r="H96" s="257"/>
      <c r="I96" s="257"/>
      <c r="J96" s="257"/>
      <c r="K96" s="257"/>
    </row>
    <row r="97" spans="1:11" ht="12.75">
      <c r="A97" s="453"/>
      <c r="B97" s="453"/>
      <c r="C97" s="453"/>
      <c r="D97" s="453"/>
      <c r="E97" s="453"/>
      <c r="F97" s="453"/>
      <c r="G97" s="453"/>
      <c r="H97" s="453"/>
      <c r="I97" s="453"/>
      <c r="J97" s="453"/>
      <c r="K97" s="453"/>
    </row>
    <row r="98" spans="1:11" ht="12.75">
      <c r="A98" s="257"/>
      <c r="B98" s="257"/>
      <c r="C98" s="257"/>
      <c r="D98" s="257"/>
      <c r="E98" s="257"/>
      <c r="F98" s="257"/>
      <c r="G98" s="257"/>
      <c r="H98" s="257"/>
      <c r="I98" s="257"/>
      <c r="J98" s="257"/>
      <c r="K98" s="257"/>
    </row>
    <row r="99" spans="1:11" ht="12.75">
      <c r="A99" s="453"/>
      <c r="B99" s="453"/>
      <c r="C99" s="453"/>
      <c r="D99" s="453"/>
      <c r="E99" s="453"/>
      <c r="F99" s="453"/>
      <c r="G99" s="453"/>
      <c r="H99" s="453"/>
      <c r="I99" s="453"/>
      <c r="J99" s="453"/>
      <c r="K99" s="453"/>
    </row>
    <row r="100" spans="1:11" ht="12.75">
      <c r="A100" s="257"/>
      <c r="B100" s="257"/>
      <c r="C100" s="257"/>
      <c r="D100" s="257"/>
      <c r="E100" s="257"/>
      <c r="F100" s="257"/>
      <c r="G100" s="257"/>
      <c r="H100" s="257"/>
      <c r="I100" s="257"/>
      <c r="J100" s="257"/>
      <c r="K100" s="257"/>
    </row>
    <row r="101" spans="1:11" ht="12.75">
      <c r="A101" s="453"/>
      <c r="B101" s="453"/>
      <c r="C101" s="453"/>
      <c r="D101" s="453"/>
      <c r="E101" s="453"/>
      <c r="F101" s="453"/>
      <c r="G101" s="453"/>
      <c r="H101" s="453"/>
      <c r="I101" s="453"/>
      <c r="J101" s="453"/>
      <c r="K101" s="453"/>
    </row>
    <row r="103" spans="1:11" ht="12.75">
      <c r="A103" s="453"/>
      <c r="B103" s="453"/>
      <c r="C103" s="453"/>
      <c r="D103" s="453"/>
      <c r="E103" s="453"/>
      <c r="F103" s="453"/>
      <c r="G103" s="453"/>
      <c r="H103" s="453"/>
      <c r="I103" s="453"/>
      <c r="J103" s="453"/>
      <c r="K103" s="453"/>
    </row>
    <row r="105" spans="1:11" ht="12.75">
      <c r="A105" s="453"/>
      <c r="B105" s="453"/>
      <c r="C105" s="453"/>
      <c r="D105" s="453"/>
      <c r="E105" s="453"/>
      <c r="F105" s="453"/>
      <c r="G105" s="453"/>
      <c r="H105" s="453"/>
      <c r="I105" s="453"/>
      <c r="J105" s="453"/>
      <c r="K105" s="453"/>
    </row>
    <row r="107" spans="1:11" ht="12.75">
      <c r="A107" s="453"/>
      <c r="B107" s="453"/>
      <c r="C107" s="453"/>
      <c r="D107" s="453"/>
      <c r="E107" s="453"/>
      <c r="F107" s="453"/>
      <c r="G107" s="453"/>
      <c r="H107" s="453"/>
      <c r="I107" s="453"/>
      <c r="J107" s="453"/>
      <c r="K107" s="453"/>
    </row>
    <row r="109" spans="1:11" ht="12.75">
      <c r="A109" s="453"/>
      <c r="B109" s="453"/>
      <c r="C109" s="453"/>
      <c r="D109" s="453"/>
      <c r="E109" s="453"/>
      <c r="F109" s="453"/>
      <c r="G109" s="453"/>
      <c r="H109" s="453"/>
      <c r="I109" s="453"/>
      <c r="J109" s="453"/>
      <c r="K109" s="453"/>
    </row>
    <row r="111" spans="1:11" ht="12.75">
      <c r="A111" s="453"/>
      <c r="B111" s="453"/>
      <c r="C111" s="453"/>
      <c r="D111" s="453"/>
      <c r="E111" s="453"/>
      <c r="F111" s="453"/>
      <c r="G111" s="453"/>
      <c r="H111" s="453"/>
      <c r="I111" s="453"/>
      <c r="J111" s="453"/>
      <c r="K111" s="453"/>
    </row>
    <row r="113" spans="1:11" ht="12.75">
      <c r="A113" s="453"/>
      <c r="B113" s="453"/>
      <c r="C113" s="453"/>
      <c r="D113" s="453"/>
      <c r="E113" s="453"/>
      <c r="F113" s="453"/>
      <c r="G113" s="453"/>
      <c r="H113" s="453"/>
      <c r="I113" s="453"/>
      <c r="J113" s="453"/>
      <c r="K113" s="453"/>
    </row>
    <row r="114" spans="1:11" ht="12.75">
      <c r="A114" s="257"/>
      <c r="B114" s="257"/>
      <c r="C114" s="257"/>
      <c r="D114" s="257"/>
      <c r="E114" s="257"/>
      <c r="F114" s="257"/>
      <c r="G114" s="257"/>
      <c r="H114" s="257"/>
      <c r="I114" s="257"/>
      <c r="J114" s="257"/>
      <c r="K114" s="257"/>
    </row>
    <row r="115" spans="1:11" ht="12.75">
      <c r="A115" s="453"/>
      <c r="B115" s="453"/>
      <c r="C115" s="453"/>
      <c r="D115" s="453"/>
      <c r="E115" s="453"/>
      <c r="F115" s="453"/>
      <c r="G115" s="453"/>
      <c r="H115" s="453"/>
      <c r="I115" s="453"/>
      <c r="J115" s="453"/>
      <c r="K115" s="453"/>
    </row>
    <row r="116" spans="1:11" ht="12.75">
      <c r="A116" s="257"/>
      <c r="B116" s="257"/>
      <c r="C116" s="257"/>
      <c r="D116" s="257"/>
      <c r="E116" s="257"/>
      <c r="F116" s="257"/>
      <c r="G116" s="257"/>
      <c r="H116" s="257"/>
      <c r="I116" s="257"/>
      <c r="J116" s="257"/>
      <c r="K116" s="257"/>
    </row>
    <row r="117" spans="1:11" ht="12.75">
      <c r="A117" s="453"/>
      <c r="B117" s="453"/>
      <c r="C117" s="453"/>
      <c r="D117" s="453"/>
      <c r="E117" s="453"/>
      <c r="F117" s="453"/>
      <c r="G117" s="453"/>
      <c r="H117" s="453"/>
      <c r="I117" s="453"/>
      <c r="J117" s="453"/>
      <c r="K117" s="453"/>
    </row>
    <row r="118" spans="1:11" ht="12.75">
      <c r="A118" s="257"/>
      <c r="B118" s="257"/>
      <c r="C118" s="257"/>
      <c r="D118" s="257"/>
      <c r="E118" s="257"/>
      <c r="F118" s="257"/>
      <c r="G118" s="257"/>
      <c r="H118" s="257"/>
      <c r="I118" s="257"/>
      <c r="J118" s="257"/>
      <c r="K118" s="257"/>
    </row>
    <row r="119" spans="1:11" ht="12.75">
      <c r="A119" s="453"/>
      <c r="B119" s="453"/>
      <c r="C119" s="453"/>
      <c r="D119" s="453"/>
      <c r="E119" s="453"/>
      <c r="F119" s="453"/>
      <c r="G119" s="453"/>
      <c r="H119" s="453"/>
      <c r="I119" s="453"/>
      <c r="J119" s="453"/>
      <c r="K119" s="453"/>
    </row>
    <row r="120" spans="1:11" ht="12.75">
      <c r="A120" s="257"/>
      <c r="B120" s="257"/>
      <c r="C120" s="257"/>
      <c r="D120" s="257"/>
      <c r="E120" s="257"/>
      <c r="F120" s="257"/>
      <c r="G120" s="257"/>
      <c r="H120" s="257"/>
      <c r="I120" s="257"/>
      <c r="J120" s="257"/>
      <c r="K120" s="257"/>
    </row>
    <row r="121" spans="1:11" ht="12.75">
      <c r="A121" s="453"/>
      <c r="B121" s="453"/>
      <c r="C121" s="453"/>
      <c r="D121" s="453"/>
      <c r="E121" s="453"/>
      <c r="F121" s="453"/>
      <c r="G121" s="453"/>
      <c r="H121" s="453"/>
      <c r="I121" s="453"/>
      <c r="J121" s="453"/>
      <c r="K121" s="453"/>
    </row>
    <row r="122" spans="1:11" ht="12.75">
      <c r="A122" s="257"/>
      <c r="B122" s="257"/>
      <c r="C122" s="257"/>
      <c r="D122" s="257"/>
      <c r="E122" s="257"/>
      <c r="F122" s="257"/>
      <c r="G122" s="257"/>
      <c r="H122" s="257"/>
      <c r="I122" s="257"/>
      <c r="J122" s="257"/>
      <c r="K122" s="257"/>
    </row>
    <row r="123" spans="1:11" ht="12.75">
      <c r="A123" s="453"/>
      <c r="B123" s="453"/>
      <c r="C123" s="453"/>
      <c r="D123" s="453"/>
      <c r="E123" s="453"/>
      <c r="F123" s="453"/>
      <c r="G123" s="453"/>
      <c r="H123" s="453"/>
      <c r="I123" s="453"/>
      <c r="J123" s="453"/>
      <c r="K123" s="453"/>
    </row>
    <row r="124" spans="1:11" ht="12.75">
      <c r="A124" s="257"/>
      <c r="B124" s="257"/>
      <c r="C124" s="257"/>
      <c r="D124" s="257"/>
      <c r="E124" s="257"/>
      <c r="F124" s="257"/>
      <c r="G124" s="257"/>
      <c r="H124" s="257"/>
      <c r="I124" s="257"/>
      <c r="J124" s="257"/>
      <c r="K124" s="257"/>
    </row>
    <row r="125" spans="1:11" ht="12.75">
      <c r="A125" s="453"/>
      <c r="B125" s="453"/>
      <c r="C125" s="453"/>
      <c r="D125" s="453"/>
      <c r="E125" s="453"/>
      <c r="F125" s="453"/>
      <c r="G125" s="453"/>
      <c r="H125" s="453"/>
      <c r="I125" s="453"/>
      <c r="J125" s="453"/>
      <c r="K125" s="453"/>
    </row>
    <row r="126" spans="1:11" ht="12.75">
      <c r="A126" s="257"/>
      <c r="B126" s="257"/>
      <c r="C126" s="257"/>
      <c r="D126" s="257"/>
      <c r="E126" s="257"/>
      <c r="F126" s="257"/>
      <c r="G126" s="257"/>
      <c r="H126" s="257"/>
      <c r="I126" s="257"/>
      <c r="J126" s="257"/>
      <c r="K126" s="257"/>
    </row>
    <row r="127" spans="1:11" ht="12.75">
      <c r="A127" s="453"/>
      <c r="B127" s="453"/>
      <c r="C127" s="453"/>
      <c r="D127" s="453"/>
      <c r="E127" s="453"/>
      <c r="F127" s="453"/>
      <c r="G127" s="453"/>
      <c r="H127" s="453"/>
      <c r="I127" s="453"/>
      <c r="J127" s="453"/>
      <c r="K127" s="453"/>
    </row>
    <row r="128" spans="1:11" ht="12.75">
      <c r="A128" s="257"/>
      <c r="B128" s="257"/>
      <c r="C128" s="257"/>
      <c r="D128" s="257"/>
      <c r="E128" s="257"/>
      <c r="F128" s="257"/>
      <c r="G128" s="257"/>
      <c r="H128" s="257"/>
      <c r="I128" s="257"/>
      <c r="J128" s="257"/>
      <c r="K128" s="257"/>
    </row>
    <row r="129" spans="1:11" ht="12.75">
      <c r="A129" s="453"/>
      <c r="B129" s="453"/>
      <c r="C129" s="453"/>
      <c r="D129" s="453"/>
      <c r="E129" s="453"/>
      <c r="F129" s="453"/>
      <c r="G129" s="453"/>
      <c r="H129" s="453"/>
      <c r="I129" s="453"/>
      <c r="J129" s="453"/>
      <c r="K129" s="453"/>
    </row>
    <row r="130" spans="1:11" ht="12.75">
      <c r="A130" s="257"/>
      <c r="B130" s="257"/>
      <c r="C130" s="257"/>
      <c r="D130" s="257"/>
      <c r="E130" s="257"/>
      <c r="F130" s="257"/>
      <c r="G130" s="257"/>
      <c r="H130" s="257"/>
      <c r="I130" s="257"/>
      <c r="J130" s="257"/>
      <c r="K130" s="257"/>
    </row>
    <row r="131" spans="1:11" ht="12.75">
      <c r="A131" s="453"/>
      <c r="B131" s="453"/>
      <c r="C131" s="453"/>
      <c r="D131" s="453"/>
      <c r="E131" s="453"/>
      <c r="F131" s="453"/>
      <c r="G131" s="453"/>
      <c r="H131" s="453"/>
      <c r="I131" s="453"/>
      <c r="J131" s="453"/>
      <c r="K131" s="453"/>
    </row>
    <row r="132" spans="1:11" ht="12.75">
      <c r="A132" s="257"/>
      <c r="B132" s="257"/>
      <c r="C132" s="257"/>
      <c r="D132" s="257"/>
      <c r="E132" s="257"/>
      <c r="F132" s="257"/>
      <c r="G132" s="257"/>
      <c r="H132" s="257"/>
      <c r="I132" s="257"/>
      <c r="J132" s="257"/>
      <c r="K132" s="257"/>
    </row>
    <row r="133" spans="1:11" ht="12.75">
      <c r="A133" s="453"/>
      <c r="B133" s="453"/>
      <c r="C133" s="453"/>
      <c r="D133" s="453"/>
      <c r="E133" s="453"/>
      <c r="F133" s="453"/>
      <c r="G133" s="453"/>
      <c r="H133" s="453"/>
      <c r="I133" s="453"/>
      <c r="J133" s="453"/>
      <c r="K133" s="453"/>
    </row>
    <row r="135" spans="1:11" ht="12.75">
      <c r="A135" s="453"/>
      <c r="B135" s="453"/>
      <c r="C135" s="453"/>
      <c r="D135" s="453"/>
      <c r="E135" s="453"/>
      <c r="F135" s="453"/>
      <c r="G135" s="453"/>
      <c r="H135" s="453"/>
      <c r="I135" s="453"/>
      <c r="J135" s="453"/>
      <c r="K135" s="453"/>
    </row>
    <row r="137" spans="1:11" ht="12.75">
      <c r="A137" s="453"/>
      <c r="B137" s="453"/>
      <c r="C137" s="453"/>
      <c r="D137" s="453"/>
      <c r="E137" s="453"/>
      <c r="F137" s="453"/>
      <c r="G137" s="453"/>
      <c r="H137" s="453"/>
      <c r="I137" s="453"/>
      <c r="J137" s="453"/>
      <c r="K137" s="453"/>
    </row>
    <row r="139" spans="1:11" ht="12.75">
      <c r="A139" s="453"/>
      <c r="B139" s="453"/>
      <c r="C139" s="453"/>
      <c r="D139" s="453"/>
      <c r="E139" s="453"/>
      <c r="F139" s="453"/>
      <c r="G139" s="453"/>
      <c r="H139" s="453"/>
      <c r="I139" s="453"/>
      <c r="J139" s="453"/>
      <c r="K139" s="453"/>
    </row>
    <row r="141" spans="1:11" ht="12.75">
      <c r="A141" s="453"/>
      <c r="B141" s="453"/>
      <c r="C141" s="453"/>
      <c r="D141" s="453"/>
      <c r="E141" s="453"/>
      <c r="F141" s="453"/>
      <c r="G141" s="453"/>
      <c r="H141" s="453"/>
      <c r="I141" s="453"/>
      <c r="J141" s="453"/>
      <c r="K141" s="453"/>
    </row>
    <row r="143" spans="1:11" ht="12.75">
      <c r="A143" s="453"/>
      <c r="B143" s="453"/>
      <c r="C143" s="453"/>
      <c r="D143" s="453"/>
      <c r="E143" s="453"/>
      <c r="F143" s="453"/>
      <c r="G143" s="453"/>
      <c r="H143" s="453"/>
      <c r="I143" s="453"/>
      <c r="J143" s="453"/>
      <c r="K143" s="453"/>
    </row>
    <row r="145" spans="1:11" ht="12.75">
      <c r="A145" s="453"/>
      <c r="B145" s="453"/>
      <c r="C145" s="453"/>
      <c r="D145" s="453"/>
      <c r="E145" s="453"/>
      <c r="F145" s="453"/>
      <c r="G145" s="453"/>
      <c r="H145" s="453"/>
      <c r="I145" s="453"/>
      <c r="J145" s="453"/>
      <c r="K145" s="453"/>
    </row>
    <row r="146" spans="1:11" ht="12.75">
      <c r="A146" s="257"/>
      <c r="B146" s="257"/>
      <c r="C146" s="257"/>
      <c r="D146" s="257"/>
      <c r="E146" s="257"/>
      <c r="F146" s="257"/>
      <c r="G146" s="257"/>
      <c r="H146" s="257"/>
      <c r="I146" s="257"/>
      <c r="J146" s="257"/>
      <c r="K146" s="257"/>
    </row>
    <row r="147" spans="1:11" ht="12.75">
      <c r="A147" s="453"/>
      <c r="B147" s="453"/>
      <c r="C147" s="453"/>
      <c r="D147" s="453"/>
      <c r="E147" s="453"/>
      <c r="F147" s="453"/>
      <c r="G147" s="453"/>
      <c r="H147" s="453"/>
      <c r="I147" s="453"/>
      <c r="J147" s="453"/>
      <c r="K147" s="453"/>
    </row>
    <row r="148" spans="1:11" ht="12.75">
      <c r="A148" s="257"/>
      <c r="B148" s="257"/>
      <c r="C148" s="257"/>
      <c r="D148" s="257"/>
      <c r="E148" s="257"/>
      <c r="F148" s="257"/>
      <c r="G148" s="257"/>
      <c r="H148" s="257"/>
      <c r="I148" s="257"/>
      <c r="J148" s="257"/>
      <c r="K148" s="257"/>
    </row>
    <row r="149" spans="1:11" ht="12.75">
      <c r="A149" s="453"/>
      <c r="B149" s="453"/>
      <c r="C149" s="453"/>
      <c r="D149" s="453"/>
      <c r="E149" s="453"/>
      <c r="F149" s="453"/>
      <c r="G149" s="453"/>
      <c r="H149" s="453"/>
      <c r="I149" s="453"/>
      <c r="J149" s="453"/>
      <c r="K149" s="453"/>
    </row>
    <row r="150" spans="1:11" ht="12.75">
      <c r="A150" s="257"/>
      <c r="B150" s="257"/>
      <c r="C150" s="257"/>
      <c r="D150" s="257"/>
      <c r="E150" s="257"/>
      <c r="F150" s="257"/>
      <c r="G150" s="257"/>
      <c r="H150" s="257"/>
      <c r="I150" s="257"/>
      <c r="J150" s="257"/>
      <c r="K150" s="257"/>
    </row>
    <row r="151" spans="1:11" ht="12.75">
      <c r="A151" s="453"/>
      <c r="B151" s="453"/>
      <c r="C151" s="453"/>
      <c r="D151" s="453"/>
      <c r="E151" s="453"/>
      <c r="F151" s="453"/>
      <c r="G151" s="453"/>
      <c r="H151" s="453"/>
      <c r="I151" s="453"/>
      <c r="J151" s="453"/>
      <c r="K151" s="453"/>
    </row>
    <row r="152" spans="1:11" ht="12.75">
      <c r="A152" s="257"/>
      <c r="B152" s="257"/>
      <c r="C152" s="257"/>
      <c r="D152" s="257"/>
      <c r="E152" s="257"/>
      <c r="F152" s="257"/>
      <c r="G152" s="257"/>
      <c r="H152" s="257"/>
      <c r="I152" s="257"/>
      <c r="J152" s="257"/>
      <c r="K152" s="257"/>
    </row>
    <row r="153" spans="1:11" ht="12.75">
      <c r="A153" s="453"/>
      <c r="B153" s="453"/>
      <c r="C153" s="453"/>
      <c r="D153" s="453"/>
      <c r="E153" s="453"/>
      <c r="F153" s="453"/>
      <c r="G153" s="453"/>
      <c r="H153" s="453"/>
      <c r="I153" s="453"/>
      <c r="J153" s="453"/>
      <c r="K153" s="453"/>
    </row>
    <row r="154" spans="1:11" ht="12.75">
      <c r="A154" s="257"/>
      <c r="B154" s="257"/>
      <c r="C154" s="257"/>
      <c r="D154" s="257"/>
      <c r="E154" s="257"/>
      <c r="F154" s="257"/>
      <c r="G154" s="257"/>
      <c r="H154" s="257"/>
      <c r="I154" s="257"/>
      <c r="J154" s="257"/>
      <c r="K154" s="257"/>
    </row>
    <row r="155" spans="1:11" ht="12.75">
      <c r="A155" s="453"/>
      <c r="B155" s="453"/>
      <c r="C155" s="453"/>
      <c r="D155" s="453"/>
      <c r="E155" s="453"/>
      <c r="F155" s="453"/>
      <c r="G155" s="453"/>
      <c r="H155" s="453"/>
      <c r="I155" s="453"/>
      <c r="J155" s="453"/>
      <c r="K155" s="453"/>
    </row>
    <row r="156" spans="1:11" ht="12.75">
      <c r="A156" s="257"/>
      <c r="B156" s="257"/>
      <c r="C156" s="257"/>
      <c r="D156" s="257"/>
      <c r="E156" s="257"/>
      <c r="F156" s="257"/>
      <c r="G156" s="257"/>
      <c r="H156" s="257"/>
      <c r="I156" s="257"/>
      <c r="J156" s="257"/>
      <c r="K156" s="257"/>
    </row>
    <row r="157" spans="1:11" ht="12.75">
      <c r="A157" s="453"/>
      <c r="B157" s="453"/>
      <c r="C157" s="453"/>
      <c r="D157" s="453"/>
      <c r="E157" s="453"/>
      <c r="F157" s="453"/>
      <c r="G157" s="453"/>
      <c r="H157" s="453"/>
      <c r="I157" s="453"/>
      <c r="J157" s="453"/>
      <c r="K157" s="453"/>
    </row>
    <row r="158" spans="1:11" ht="12.75">
      <c r="A158" s="257"/>
      <c r="B158" s="257"/>
      <c r="C158" s="257"/>
      <c r="D158" s="257"/>
      <c r="E158" s="257"/>
      <c r="F158" s="257"/>
      <c r="G158" s="257"/>
      <c r="H158" s="257"/>
      <c r="I158" s="257"/>
      <c r="J158" s="257"/>
      <c r="K158" s="257"/>
    </row>
    <row r="159" spans="1:11" ht="12.75">
      <c r="A159" s="453"/>
      <c r="B159" s="453"/>
      <c r="C159" s="453"/>
      <c r="D159" s="453"/>
      <c r="E159" s="453"/>
      <c r="F159" s="453"/>
      <c r="G159" s="453"/>
      <c r="H159" s="453"/>
      <c r="I159" s="453"/>
      <c r="J159" s="453"/>
      <c r="K159" s="453"/>
    </row>
    <row r="160" spans="1:11" ht="12.75">
      <c r="A160" s="257"/>
      <c r="B160" s="257"/>
      <c r="C160" s="257"/>
      <c r="D160" s="257"/>
      <c r="E160" s="257"/>
      <c r="F160" s="257"/>
      <c r="G160" s="257"/>
      <c r="H160" s="257"/>
      <c r="I160" s="257"/>
      <c r="J160" s="257"/>
      <c r="K160" s="257"/>
    </row>
    <row r="161" spans="1:11" ht="12.75">
      <c r="A161" s="453"/>
      <c r="B161" s="453"/>
      <c r="C161" s="453"/>
      <c r="D161" s="453"/>
      <c r="E161" s="453"/>
      <c r="F161" s="453"/>
      <c r="G161" s="453"/>
      <c r="H161" s="453"/>
      <c r="I161" s="453"/>
      <c r="J161" s="453"/>
      <c r="K161" s="453"/>
    </row>
    <row r="162" spans="1:11" ht="12.75">
      <c r="A162" s="257"/>
      <c r="B162" s="257"/>
      <c r="C162" s="257"/>
      <c r="D162" s="257"/>
      <c r="E162" s="257"/>
      <c r="F162" s="257"/>
      <c r="G162" s="257"/>
      <c r="H162" s="257"/>
      <c r="I162" s="257"/>
      <c r="J162" s="257"/>
      <c r="K162" s="257"/>
    </row>
    <row r="163" spans="1:11" ht="12.75">
      <c r="A163" s="453"/>
      <c r="B163" s="453"/>
      <c r="C163" s="453"/>
      <c r="D163" s="453"/>
      <c r="E163" s="453"/>
      <c r="F163" s="453"/>
      <c r="G163" s="453"/>
      <c r="H163" s="453"/>
      <c r="I163" s="453"/>
      <c r="J163" s="453"/>
      <c r="K163" s="453"/>
    </row>
    <row r="164" spans="1:11" ht="12.75">
      <c r="A164" s="257"/>
      <c r="B164" s="257"/>
      <c r="C164" s="257"/>
      <c r="D164" s="257"/>
      <c r="E164" s="257"/>
      <c r="F164" s="257"/>
      <c r="G164" s="257"/>
      <c r="H164" s="257"/>
      <c r="I164" s="257"/>
      <c r="J164" s="257"/>
      <c r="K164" s="257"/>
    </row>
    <row r="165" spans="1:11" ht="12.75">
      <c r="A165" s="453"/>
      <c r="B165" s="453"/>
      <c r="C165" s="453"/>
      <c r="D165" s="453"/>
      <c r="E165" s="453"/>
      <c r="F165" s="453"/>
      <c r="G165" s="453"/>
      <c r="H165" s="453"/>
      <c r="I165" s="453"/>
      <c r="J165" s="453"/>
      <c r="K165" s="453"/>
    </row>
    <row r="167" spans="1:11" ht="12.75">
      <c r="A167" s="453"/>
      <c r="B167" s="453"/>
      <c r="C167" s="453"/>
      <c r="D167" s="453"/>
      <c r="E167" s="453"/>
      <c r="F167" s="453"/>
      <c r="G167" s="453"/>
      <c r="H167" s="453"/>
      <c r="I167" s="453"/>
      <c r="J167" s="453"/>
      <c r="K167" s="453"/>
    </row>
    <row r="169" spans="1:11" ht="12.75">
      <c r="A169" s="453"/>
      <c r="B169" s="453"/>
      <c r="C169" s="453"/>
      <c r="D169" s="453"/>
      <c r="E169" s="453"/>
      <c r="F169" s="453"/>
      <c r="G169" s="453"/>
      <c r="H169" s="453"/>
      <c r="I169" s="453"/>
      <c r="J169" s="453"/>
      <c r="K169" s="453"/>
    </row>
    <row r="171" spans="1:11" ht="12.75">
      <c r="A171" s="453"/>
      <c r="B171" s="453"/>
      <c r="C171" s="453"/>
      <c r="D171" s="453"/>
      <c r="E171" s="453"/>
      <c r="F171" s="453"/>
      <c r="G171" s="453"/>
      <c r="H171" s="453"/>
      <c r="I171" s="453"/>
      <c r="J171" s="453"/>
      <c r="K171" s="453"/>
    </row>
    <row r="173" spans="1:11" ht="12.75">
      <c r="A173" s="453"/>
      <c r="B173" s="453"/>
      <c r="C173" s="453"/>
      <c r="D173" s="453"/>
      <c r="E173" s="453"/>
      <c r="F173" s="453"/>
      <c r="G173" s="453"/>
      <c r="H173" s="453"/>
      <c r="I173" s="453"/>
      <c r="J173" s="453"/>
      <c r="K173" s="453"/>
    </row>
    <row r="175" spans="1:11" ht="12.75">
      <c r="A175" s="453"/>
      <c r="B175" s="453"/>
      <c r="C175" s="453"/>
      <c r="D175" s="453"/>
      <c r="E175" s="453"/>
      <c r="F175" s="453"/>
      <c r="G175" s="453"/>
      <c r="H175" s="453"/>
      <c r="I175" s="453"/>
      <c r="J175" s="453"/>
      <c r="K175" s="453"/>
    </row>
  </sheetData>
  <sheetProtection/>
  <mergeCells count="85">
    <mergeCell ref="A4:I4"/>
    <mergeCell ref="A8:K8"/>
    <mergeCell ref="A10:K10"/>
    <mergeCell ref="A14:K14"/>
    <mergeCell ref="A25:K25"/>
    <mergeCell ref="A27:K27"/>
    <mergeCell ref="A12:K12"/>
    <mergeCell ref="A29:K29"/>
    <mergeCell ref="A31:K31"/>
    <mergeCell ref="A16:K16"/>
    <mergeCell ref="A6:M6"/>
    <mergeCell ref="A19:K19"/>
    <mergeCell ref="A23:K23"/>
    <mergeCell ref="A41:K41"/>
    <mergeCell ref="A43:K43"/>
    <mergeCell ref="A45:K45"/>
    <mergeCell ref="A47:K47"/>
    <mergeCell ref="A33:K33"/>
    <mergeCell ref="A35:K35"/>
    <mergeCell ref="A37:K37"/>
    <mergeCell ref="A39:K39"/>
    <mergeCell ref="A57:K57"/>
    <mergeCell ref="A59:K59"/>
    <mergeCell ref="A61:K61"/>
    <mergeCell ref="A63:K63"/>
    <mergeCell ref="A49:K49"/>
    <mergeCell ref="A51:K51"/>
    <mergeCell ref="A53:K53"/>
    <mergeCell ref="A55:K55"/>
    <mergeCell ref="A73:K73"/>
    <mergeCell ref="A75:K75"/>
    <mergeCell ref="A77:K77"/>
    <mergeCell ref="A79:K79"/>
    <mergeCell ref="A65:K65"/>
    <mergeCell ref="A67:K67"/>
    <mergeCell ref="A69:K69"/>
    <mergeCell ref="A71:K71"/>
    <mergeCell ref="A89:K89"/>
    <mergeCell ref="A91:K91"/>
    <mergeCell ref="A93:K93"/>
    <mergeCell ref="A95:K95"/>
    <mergeCell ref="A81:K81"/>
    <mergeCell ref="A83:K83"/>
    <mergeCell ref="A85:K85"/>
    <mergeCell ref="A87:K87"/>
    <mergeCell ref="A105:K105"/>
    <mergeCell ref="A107:K107"/>
    <mergeCell ref="A109:K109"/>
    <mergeCell ref="A111:K111"/>
    <mergeCell ref="A97:K97"/>
    <mergeCell ref="A99:K99"/>
    <mergeCell ref="A101:K101"/>
    <mergeCell ref="A103:K103"/>
    <mergeCell ref="A121:K121"/>
    <mergeCell ref="A123:K123"/>
    <mergeCell ref="A125:K125"/>
    <mergeCell ref="A127:K127"/>
    <mergeCell ref="A113:K113"/>
    <mergeCell ref="A115:K115"/>
    <mergeCell ref="A117:K117"/>
    <mergeCell ref="A119:K119"/>
    <mergeCell ref="A137:K137"/>
    <mergeCell ref="A139:K139"/>
    <mergeCell ref="A141:K141"/>
    <mergeCell ref="A143:K143"/>
    <mergeCell ref="A129:K129"/>
    <mergeCell ref="A131:K131"/>
    <mergeCell ref="A133:K133"/>
    <mergeCell ref="A135:K135"/>
    <mergeCell ref="A163:K163"/>
    <mergeCell ref="A165:K165"/>
    <mergeCell ref="A145:K145"/>
    <mergeCell ref="A147:K147"/>
    <mergeCell ref="A149:K149"/>
    <mergeCell ref="A151:K151"/>
    <mergeCell ref="A175:K175"/>
    <mergeCell ref="A167:K167"/>
    <mergeCell ref="A169:K169"/>
    <mergeCell ref="A171:K171"/>
    <mergeCell ref="A153:K153"/>
    <mergeCell ref="A155:K155"/>
    <mergeCell ref="A157:K157"/>
    <mergeCell ref="A173:K173"/>
    <mergeCell ref="A159:K159"/>
    <mergeCell ref="A161:K161"/>
  </mergeCells>
  <printOptions/>
  <pageMargins left="0.25" right="0.25" top="0.75" bottom="0.75"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L330"/>
  <sheetViews>
    <sheetView zoomScalePageLayoutView="0" workbookViewId="0" topLeftCell="A1">
      <selection activeCell="A165" sqref="A165:K165"/>
    </sheetView>
  </sheetViews>
  <sheetFormatPr defaultColWidth="9.140625" defaultRowHeight="12.75"/>
  <cols>
    <col min="3" max="3" width="10.57421875" style="0" bestFit="1" customWidth="1"/>
    <col min="4" max="4" width="9.57421875" style="0" bestFit="1" customWidth="1"/>
    <col min="5" max="5" width="11.7109375" style="0" customWidth="1"/>
    <col min="6" max="6" width="6.28125" style="0" customWidth="1"/>
    <col min="7" max="7" width="0.85546875" style="0" customWidth="1"/>
    <col min="8" max="9" width="8.7109375" style="0" customWidth="1"/>
    <col min="10" max="10" width="12.140625" style="0" customWidth="1"/>
    <col min="11" max="11" width="10.8515625" style="0" customWidth="1"/>
  </cols>
  <sheetData>
    <row r="1" spans="1:9" ht="12.75">
      <c r="A1" s="468" t="s">
        <v>507</v>
      </c>
      <c r="B1" s="469"/>
      <c r="C1" s="469"/>
      <c r="D1" s="469"/>
      <c r="E1" s="469"/>
      <c r="F1" s="469"/>
      <c r="G1" s="469"/>
      <c r="H1" s="469"/>
      <c r="I1" s="469"/>
    </row>
    <row r="2" spans="1:9" s="259" customFormat="1" ht="12.75">
      <c r="A2" s="469"/>
      <c r="B2" s="469"/>
      <c r="C2" s="469"/>
      <c r="D2" s="469"/>
      <c r="E2" s="469"/>
      <c r="F2" s="469"/>
      <c r="G2" s="469"/>
      <c r="H2" s="469"/>
      <c r="I2" s="469"/>
    </row>
    <row r="3" spans="1:9" s="259" customFormat="1" ht="12.75">
      <c r="A3" s="469"/>
      <c r="B3" s="469"/>
      <c r="C3" s="469"/>
      <c r="D3" s="469"/>
      <c r="E3" s="469"/>
      <c r="F3" s="469"/>
      <c r="G3" s="469"/>
      <c r="H3" s="469"/>
      <c r="I3" s="469"/>
    </row>
    <row r="4" spans="1:9" ht="12.75">
      <c r="A4" s="469"/>
      <c r="B4" s="469"/>
      <c r="C4" s="469"/>
      <c r="D4" s="469"/>
      <c r="E4" s="469"/>
      <c r="F4" s="469"/>
      <c r="G4" s="469"/>
      <c r="H4" s="469"/>
      <c r="I4" s="469"/>
    </row>
    <row r="6" spans="1:9" ht="15.75">
      <c r="A6" s="456" t="s">
        <v>661</v>
      </c>
      <c r="B6" s="456"/>
      <c r="C6" s="456"/>
      <c r="D6" s="456"/>
      <c r="E6" s="456"/>
      <c r="F6" s="456"/>
      <c r="G6" s="456"/>
      <c r="H6" s="456"/>
      <c r="I6" s="456"/>
    </row>
    <row r="7" spans="1:11" ht="12.75">
      <c r="A7" s="470" t="s">
        <v>523</v>
      </c>
      <c r="B7" s="470"/>
      <c r="C7" s="470"/>
      <c r="D7" s="470"/>
      <c r="E7" s="470"/>
      <c r="F7" s="470"/>
      <c r="G7" s="470"/>
      <c r="H7" s="470"/>
      <c r="I7" s="470"/>
      <c r="J7" s="470"/>
      <c r="K7" s="470"/>
    </row>
    <row r="8" spans="1:11" s="257" customFormat="1" ht="12.75" customHeight="1">
      <c r="A8" s="470"/>
      <c r="B8" s="470"/>
      <c r="C8" s="470"/>
      <c r="D8" s="470"/>
      <c r="E8" s="470"/>
      <c r="F8" s="470"/>
      <c r="G8" s="470"/>
      <c r="H8" s="470"/>
      <c r="I8" s="470"/>
      <c r="J8" s="470"/>
      <c r="K8" s="470"/>
    </row>
    <row r="9" s="257" customFormat="1" ht="12.75"/>
    <row r="10" spans="1:11" s="257" customFormat="1" ht="26.25" customHeight="1">
      <c r="A10" s="453" t="s">
        <v>508</v>
      </c>
      <c r="B10" s="453"/>
      <c r="C10" s="453"/>
      <c r="D10" s="453"/>
      <c r="E10" s="453"/>
      <c r="F10" s="453"/>
      <c r="G10" s="453"/>
      <c r="H10" s="453"/>
      <c r="I10" s="453"/>
      <c r="J10" s="453"/>
      <c r="K10" s="453"/>
    </row>
    <row r="11" s="257" customFormat="1" ht="12.75"/>
    <row r="12" spans="1:11" s="257" customFormat="1" ht="28.5" customHeight="1">
      <c r="A12" s="453" t="s">
        <v>509</v>
      </c>
      <c r="B12" s="453"/>
      <c r="C12" s="453"/>
      <c r="D12" s="453"/>
      <c r="E12" s="453"/>
      <c r="F12" s="453"/>
      <c r="G12" s="453"/>
      <c r="H12" s="453"/>
      <c r="I12" s="453"/>
      <c r="J12" s="453"/>
      <c r="K12" s="453"/>
    </row>
    <row r="13" s="257" customFormat="1" ht="12.75"/>
    <row r="14" spans="1:11" s="257" customFormat="1" ht="23.25" customHeight="1">
      <c r="A14" s="453" t="s">
        <v>510</v>
      </c>
      <c r="B14" s="453"/>
      <c r="C14" s="453"/>
      <c r="D14" s="453"/>
      <c r="E14" s="453"/>
      <c r="F14" s="453"/>
      <c r="G14" s="453"/>
      <c r="H14" s="453"/>
      <c r="I14" s="453"/>
      <c r="J14" s="453"/>
      <c r="K14" s="453"/>
    </row>
    <row r="15" s="257" customFormat="1" ht="12.75"/>
    <row r="16" spans="1:11" s="257" customFormat="1" ht="27.75" customHeight="1">
      <c r="A16" s="453" t="s">
        <v>511</v>
      </c>
      <c r="B16" s="453"/>
      <c r="C16" s="453"/>
      <c r="D16" s="453"/>
      <c r="E16" s="453"/>
      <c r="F16" s="453"/>
      <c r="G16" s="453"/>
      <c r="H16" s="453"/>
      <c r="I16" s="453"/>
      <c r="J16" s="453"/>
      <c r="K16" s="453"/>
    </row>
    <row r="17" s="257" customFormat="1" ht="12.75"/>
    <row r="18" spans="1:11" s="257" customFormat="1" ht="27.75" customHeight="1">
      <c r="A18" s="453" t="s">
        <v>512</v>
      </c>
      <c r="B18" s="453"/>
      <c r="C18" s="453"/>
      <c r="D18" s="453"/>
      <c r="E18" s="453"/>
      <c r="F18" s="453"/>
      <c r="G18" s="453"/>
      <c r="H18" s="453"/>
      <c r="I18" s="453"/>
      <c r="J18" s="453"/>
      <c r="K18" s="453"/>
    </row>
    <row r="19" s="257" customFormat="1" ht="12.75"/>
    <row r="20" spans="1:11" s="257" customFormat="1" ht="14.25">
      <c r="A20" s="466" t="s">
        <v>513</v>
      </c>
      <c r="B20" s="467"/>
      <c r="C20" s="467"/>
      <c r="D20" s="467"/>
      <c r="E20" s="467"/>
      <c r="F20" s="467"/>
      <c r="G20" s="467"/>
      <c r="H20" s="467"/>
      <c r="I20" s="467"/>
      <c r="J20" s="467"/>
      <c r="K20" s="467"/>
    </row>
    <row r="21" s="257" customFormat="1" ht="12.75"/>
    <row r="22" spans="1:11" s="257" customFormat="1" ht="12.75">
      <c r="A22" s="453" t="s">
        <v>514</v>
      </c>
      <c r="B22" s="453"/>
      <c r="C22" s="453"/>
      <c r="D22" s="453"/>
      <c r="E22" s="453"/>
      <c r="F22" s="453"/>
      <c r="G22" s="453"/>
      <c r="H22" s="453"/>
      <c r="I22" s="453"/>
      <c r="J22" s="453"/>
      <c r="K22" s="453"/>
    </row>
    <row r="23" s="257" customFormat="1" ht="12.75"/>
    <row r="24" spans="1:11" s="257" customFormat="1" ht="12.75">
      <c r="A24" s="453" t="s">
        <v>515</v>
      </c>
      <c r="B24" s="453"/>
      <c r="C24" s="453"/>
      <c r="D24" s="453"/>
      <c r="E24" s="453"/>
      <c r="F24" s="453"/>
      <c r="G24" s="453"/>
      <c r="H24" s="453"/>
      <c r="I24" s="453"/>
      <c r="J24" s="453"/>
      <c r="K24" s="453"/>
    </row>
    <row r="25" s="257" customFormat="1" ht="12.75"/>
    <row r="26" spans="1:11" s="257" customFormat="1" ht="12.75">
      <c r="A26" s="453" t="s">
        <v>516</v>
      </c>
      <c r="B26" s="453"/>
      <c r="C26" s="453"/>
      <c r="D26" s="453"/>
      <c r="E26" s="453"/>
      <c r="F26" s="453"/>
      <c r="G26" s="453"/>
      <c r="H26" s="453"/>
      <c r="I26" s="453"/>
      <c r="J26" s="453"/>
      <c r="K26" s="453"/>
    </row>
    <row r="27" s="257" customFormat="1" ht="12.75"/>
    <row r="28" spans="1:11" s="257" customFormat="1" ht="12.75">
      <c r="A28" s="453" t="s">
        <v>517</v>
      </c>
      <c r="B28" s="453"/>
      <c r="C28" s="453"/>
      <c r="D28" s="453"/>
      <c r="E28" s="453"/>
      <c r="F28" s="453"/>
      <c r="G28" s="453"/>
      <c r="H28" s="453"/>
      <c r="I28" s="453"/>
      <c r="J28" s="453"/>
      <c r="K28" s="453"/>
    </row>
    <row r="29" s="257" customFormat="1" ht="12.75"/>
    <row r="30" spans="1:11" s="257" customFormat="1" ht="12.75">
      <c r="A30" s="453" t="s">
        <v>518</v>
      </c>
      <c r="B30" s="453"/>
      <c r="C30" s="453"/>
      <c r="D30" s="453"/>
      <c r="E30" s="453"/>
      <c r="F30" s="453"/>
      <c r="G30" s="453"/>
      <c r="H30" s="453"/>
      <c r="I30" s="453"/>
      <c r="J30" s="453"/>
      <c r="K30" s="453"/>
    </row>
    <row r="31" s="257" customFormat="1" ht="12.75"/>
    <row r="32" spans="1:11" s="257" customFormat="1" ht="12.75">
      <c r="A32" s="453" t="s">
        <v>519</v>
      </c>
      <c r="B32" s="453"/>
      <c r="C32" s="453"/>
      <c r="D32" s="453"/>
      <c r="E32" s="453"/>
      <c r="F32" s="453"/>
      <c r="G32" s="453"/>
      <c r="H32" s="453"/>
      <c r="I32" s="453"/>
      <c r="J32" s="453"/>
      <c r="K32" s="453"/>
    </row>
    <row r="33" s="257" customFormat="1" ht="12.75"/>
    <row r="34" spans="1:11" s="257" customFormat="1" ht="12.75">
      <c r="A34" s="453" t="s">
        <v>520</v>
      </c>
      <c r="B34" s="453"/>
      <c r="C34" s="453"/>
      <c r="D34" s="453"/>
      <c r="E34" s="453"/>
      <c r="F34" s="453"/>
      <c r="G34" s="453"/>
      <c r="H34" s="453"/>
      <c r="I34" s="453"/>
      <c r="J34" s="453"/>
      <c r="K34" s="453"/>
    </row>
    <row r="35" s="257" customFormat="1" ht="12.75"/>
    <row r="36" spans="1:11" s="257" customFormat="1" ht="12.75">
      <c r="A36" s="453" t="s">
        <v>521</v>
      </c>
      <c r="B36" s="453"/>
      <c r="C36" s="453"/>
      <c r="D36" s="453"/>
      <c r="E36" s="453"/>
      <c r="F36" s="453"/>
      <c r="G36" s="453"/>
      <c r="H36" s="453"/>
      <c r="I36" s="453"/>
      <c r="J36" s="453"/>
      <c r="K36" s="453"/>
    </row>
    <row r="37" s="257" customFormat="1" ht="12.75"/>
    <row r="38" spans="1:11" s="257" customFormat="1" ht="12.75">
      <c r="A38" s="453" t="s">
        <v>522</v>
      </c>
      <c r="B38" s="453"/>
      <c r="C38" s="453"/>
      <c r="D38" s="453"/>
      <c r="E38" s="453"/>
      <c r="F38" s="453"/>
      <c r="G38" s="453"/>
      <c r="H38" s="453"/>
      <c r="I38" s="453"/>
      <c r="J38" s="453"/>
      <c r="K38" s="453"/>
    </row>
    <row r="39" s="257" customFormat="1" ht="12.75"/>
    <row r="40" spans="1:11" s="257" customFormat="1" ht="12.75">
      <c r="A40" s="453" t="s">
        <v>601</v>
      </c>
      <c r="B40" s="453"/>
      <c r="C40" s="453"/>
      <c r="D40" s="453"/>
      <c r="E40" s="453"/>
      <c r="F40" s="453"/>
      <c r="G40" s="453"/>
      <c r="H40" s="453"/>
      <c r="I40" s="453"/>
      <c r="J40" s="453"/>
      <c r="K40" s="453"/>
    </row>
    <row r="41" s="257" customFormat="1" ht="12.75"/>
    <row r="42" spans="1:11" s="257" customFormat="1" ht="12.75">
      <c r="A42" s="453" t="s">
        <v>602</v>
      </c>
      <c r="B42" s="453"/>
      <c r="C42" s="453"/>
      <c r="D42" s="453"/>
      <c r="E42" s="453"/>
      <c r="F42" s="453"/>
      <c r="G42" s="453"/>
      <c r="H42" s="453"/>
      <c r="I42" s="453"/>
      <c r="J42" s="453"/>
      <c r="K42" s="453"/>
    </row>
    <row r="43" s="257" customFormat="1" ht="12.75"/>
    <row r="44" spans="1:11" s="257" customFormat="1" ht="12.75">
      <c r="A44" s="453" t="s">
        <v>603</v>
      </c>
      <c r="B44" s="453"/>
      <c r="C44" s="453"/>
      <c r="D44" s="453"/>
      <c r="E44" s="453"/>
      <c r="F44" s="453"/>
      <c r="G44" s="453"/>
      <c r="H44" s="453"/>
      <c r="I44" s="453"/>
      <c r="J44" s="453"/>
      <c r="K44" s="453"/>
    </row>
    <row r="45" s="257" customFormat="1" ht="12.75"/>
    <row r="46" spans="1:11" s="257" customFormat="1" ht="12.75">
      <c r="A46" s="453" t="s">
        <v>604</v>
      </c>
      <c r="B46" s="453"/>
      <c r="C46" s="453"/>
      <c r="D46" s="453"/>
      <c r="E46" s="453"/>
      <c r="F46" s="453"/>
      <c r="G46" s="453"/>
      <c r="H46" s="453"/>
      <c r="I46" s="453"/>
      <c r="J46" s="453"/>
      <c r="K46" s="453"/>
    </row>
    <row r="47" s="257" customFormat="1" ht="12.75"/>
    <row r="48" spans="1:7" s="257" customFormat="1" ht="12.75">
      <c r="A48" s="454" t="s">
        <v>605</v>
      </c>
      <c r="B48" s="454"/>
      <c r="C48" s="454"/>
      <c r="D48" s="454"/>
      <c r="E48" s="454"/>
      <c r="F48" s="454"/>
      <c r="G48" s="454"/>
    </row>
    <row r="49" s="257" customFormat="1" ht="12.75"/>
    <row r="50" spans="1:11" ht="24.75" customHeight="1">
      <c r="A50" s="453" t="s">
        <v>599</v>
      </c>
      <c r="B50" s="453"/>
      <c r="C50" s="453"/>
      <c r="D50" s="453"/>
      <c r="E50" s="453"/>
      <c r="F50" s="453"/>
      <c r="G50" s="453"/>
      <c r="H50" s="453"/>
      <c r="I50" s="453"/>
      <c r="J50" s="453"/>
      <c r="K50" s="453"/>
    </row>
    <row r="52" spans="1:11" ht="12.75">
      <c r="A52" s="453" t="s">
        <v>524</v>
      </c>
      <c r="B52" s="453"/>
      <c r="C52" s="453"/>
      <c r="D52" s="453"/>
      <c r="E52" s="453"/>
      <c r="F52" s="453"/>
      <c r="G52" s="453"/>
      <c r="H52" s="453"/>
      <c r="I52" s="453"/>
      <c r="J52" s="453"/>
      <c r="K52" s="453"/>
    </row>
    <row r="54" spans="1:11" ht="12.75">
      <c r="A54" s="453" t="s">
        <v>525</v>
      </c>
      <c r="B54" s="453"/>
      <c r="C54" s="453"/>
      <c r="D54" s="453"/>
      <c r="E54" s="453"/>
      <c r="F54" s="453"/>
      <c r="G54" s="453"/>
      <c r="H54" s="453"/>
      <c r="I54" s="453"/>
      <c r="J54" s="453"/>
      <c r="K54" s="453"/>
    </row>
    <row r="56" spans="1:11" ht="15.75">
      <c r="A56" s="472" t="s">
        <v>600</v>
      </c>
      <c r="B56" s="472"/>
      <c r="C56" s="472"/>
      <c r="D56" s="472"/>
      <c r="E56" s="472"/>
      <c r="F56" s="472"/>
      <c r="G56" s="472"/>
      <c r="H56" s="472"/>
      <c r="I56" s="472"/>
      <c r="J56" s="472"/>
      <c r="K56" s="472"/>
    </row>
    <row r="58" spans="1:11" ht="12.75">
      <c r="A58" s="453" t="s">
        <v>526</v>
      </c>
      <c r="B58" s="453"/>
      <c r="C58" s="453"/>
      <c r="D58" s="453"/>
      <c r="E58" s="453"/>
      <c r="F58" s="453"/>
      <c r="G58" s="453"/>
      <c r="H58" s="453"/>
      <c r="I58" s="453"/>
      <c r="J58" s="453"/>
      <c r="K58" s="453"/>
    </row>
    <row r="60" spans="1:11" ht="12.75">
      <c r="A60" s="453" t="s">
        <v>527</v>
      </c>
      <c r="B60" s="453"/>
      <c r="C60" s="453"/>
      <c r="D60" s="453"/>
      <c r="E60" s="453"/>
      <c r="F60" s="453"/>
      <c r="G60" s="453"/>
      <c r="H60" s="453"/>
      <c r="I60" s="453"/>
      <c r="J60" s="453"/>
      <c r="K60" s="453"/>
    </row>
    <row r="61" ht="13.5" thickBot="1"/>
    <row r="62" spans="1:11" s="15" customFormat="1" ht="24.75" customHeight="1" thickTop="1">
      <c r="A62" s="278" t="s">
        <v>528</v>
      </c>
      <c r="B62" s="489" t="s">
        <v>531</v>
      </c>
      <c r="C62" s="489"/>
      <c r="D62" s="279" t="s">
        <v>530</v>
      </c>
      <c r="E62" s="489" t="s">
        <v>529</v>
      </c>
      <c r="F62" s="489"/>
      <c r="G62" s="489"/>
      <c r="H62" s="280" t="s">
        <v>532</v>
      </c>
      <c r="I62" s="280" t="s">
        <v>533</v>
      </c>
      <c r="J62" s="490" t="s">
        <v>218</v>
      </c>
      <c r="K62" s="491"/>
    </row>
    <row r="63" spans="1:11" ht="18.75" customHeight="1">
      <c r="A63" s="262">
        <v>1</v>
      </c>
      <c r="B63" s="458" t="s">
        <v>534</v>
      </c>
      <c r="C63" s="458"/>
      <c r="D63" s="263" t="s">
        <v>535</v>
      </c>
      <c r="E63" s="458" t="s">
        <v>219</v>
      </c>
      <c r="F63" s="458"/>
      <c r="G63" s="458"/>
      <c r="H63" s="264">
        <v>169.25</v>
      </c>
      <c r="I63" s="265">
        <v>139.59</v>
      </c>
      <c r="J63" s="480">
        <f>H63*I63</f>
        <v>23625.607500000002</v>
      </c>
      <c r="K63" s="481"/>
    </row>
    <row r="64" spans="1:11" ht="18.75" customHeight="1">
      <c r="A64" s="262">
        <v>2</v>
      </c>
      <c r="B64" s="458" t="s">
        <v>534</v>
      </c>
      <c r="C64" s="458"/>
      <c r="D64" s="263" t="s">
        <v>536</v>
      </c>
      <c r="E64" s="458" t="s">
        <v>537</v>
      </c>
      <c r="F64" s="458"/>
      <c r="G64" s="458"/>
      <c r="H64" s="264"/>
      <c r="I64" s="264"/>
      <c r="J64" s="459">
        <v>310661.51</v>
      </c>
      <c r="K64" s="460"/>
    </row>
    <row r="65" spans="1:11" ht="18.75" customHeight="1">
      <c r="A65" s="262">
        <v>3</v>
      </c>
      <c r="B65" s="458" t="s">
        <v>220</v>
      </c>
      <c r="C65" s="458"/>
      <c r="D65" s="263" t="s">
        <v>535</v>
      </c>
      <c r="E65" s="458">
        <v>41841597</v>
      </c>
      <c r="F65" s="458"/>
      <c r="G65" s="458"/>
      <c r="H65" s="264">
        <v>911.51</v>
      </c>
      <c r="I65" s="265">
        <v>139.59</v>
      </c>
      <c r="J65" s="480">
        <f>H65*I65</f>
        <v>127237.6809</v>
      </c>
      <c r="K65" s="481"/>
    </row>
    <row r="66" spans="1:11" ht="18.75" customHeight="1">
      <c r="A66" s="262">
        <v>4</v>
      </c>
      <c r="B66" s="458" t="s">
        <v>220</v>
      </c>
      <c r="C66" s="458"/>
      <c r="D66" s="263" t="s">
        <v>536</v>
      </c>
      <c r="E66" s="458">
        <v>41841597</v>
      </c>
      <c r="F66" s="458"/>
      <c r="G66" s="458"/>
      <c r="H66" s="264"/>
      <c r="I66" s="264"/>
      <c r="J66" s="459">
        <v>3827.92</v>
      </c>
      <c r="K66" s="460"/>
    </row>
    <row r="67" spans="1:11" ht="18.75" customHeight="1">
      <c r="A67" s="262">
        <v>5</v>
      </c>
      <c r="B67" s="458" t="s">
        <v>659</v>
      </c>
      <c r="C67" s="458"/>
      <c r="D67" s="263" t="s">
        <v>536</v>
      </c>
      <c r="E67" s="458">
        <v>21304</v>
      </c>
      <c r="F67" s="458"/>
      <c r="G67" s="458"/>
      <c r="H67" s="264"/>
      <c r="I67" s="264"/>
      <c r="J67" s="461">
        <v>24010.92</v>
      </c>
      <c r="K67" s="488"/>
    </row>
    <row r="68" spans="1:11" ht="18.75" customHeight="1">
      <c r="A68" s="262">
        <v>6</v>
      </c>
      <c r="B68" s="461" t="s">
        <v>659</v>
      </c>
      <c r="C68" s="462"/>
      <c r="D68" s="263" t="s">
        <v>535</v>
      </c>
      <c r="E68" s="463">
        <v>21304</v>
      </c>
      <c r="F68" s="464"/>
      <c r="G68" s="465"/>
      <c r="H68" s="380">
        <v>29942.38</v>
      </c>
      <c r="I68" s="265">
        <v>139.59</v>
      </c>
      <c r="J68" s="480">
        <f>H68*I68</f>
        <v>4179656.8242</v>
      </c>
      <c r="K68" s="481"/>
    </row>
    <row r="69" spans="1:11" ht="18.75" customHeight="1">
      <c r="A69" s="262">
        <v>7</v>
      </c>
      <c r="B69" s="458" t="s">
        <v>221</v>
      </c>
      <c r="C69" s="458"/>
      <c r="D69" s="263" t="s">
        <v>536</v>
      </c>
      <c r="E69" s="458"/>
      <c r="F69" s="458"/>
      <c r="G69" s="458"/>
      <c r="H69" s="264"/>
      <c r="I69" s="264"/>
      <c r="J69" s="459">
        <v>10000</v>
      </c>
      <c r="K69" s="460"/>
    </row>
    <row r="70" spans="1:11" ht="18.75" customHeight="1">
      <c r="A70" s="262"/>
      <c r="B70" s="458"/>
      <c r="C70" s="458"/>
      <c r="D70" s="263"/>
      <c r="E70" s="458"/>
      <c r="F70" s="458"/>
      <c r="G70" s="458"/>
      <c r="H70" s="264"/>
      <c r="I70" s="264"/>
      <c r="J70" s="459"/>
      <c r="K70" s="460"/>
    </row>
    <row r="71" spans="1:11" ht="18.75" customHeight="1" thickBot="1">
      <c r="A71" s="266" t="s">
        <v>113</v>
      </c>
      <c r="B71" s="487"/>
      <c r="C71" s="487"/>
      <c r="D71" s="267"/>
      <c r="E71" s="487"/>
      <c r="F71" s="487"/>
      <c r="G71" s="487"/>
      <c r="H71" s="268"/>
      <c r="I71" s="268"/>
      <c r="J71" s="482">
        <f>SUM(J63:K69)</f>
        <v>4679020.4626</v>
      </c>
      <c r="K71" s="483"/>
    </row>
    <row r="72" spans="1:11" ht="13.5" thickTop="1">
      <c r="A72" s="473" t="s">
        <v>538</v>
      </c>
      <c r="B72" s="473"/>
      <c r="C72" s="473"/>
      <c r="D72" s="473"/>
      <c r="E72" s="473"/>
      <c r="F72" s="473"/>
      <c r="G72" s="473"/>
      <c r="H72" s="473"/>
      <c r="I72" s="473"/>
      <c r="J72" s="473"/>
      <c r="K72" s="473"/>
    </row>
    <row r="73" spans="1:11" ht="6.75" customHeight="1">
      <c r="A73" s="257"/>
      <c r="B73" s="257"/>
      <c r="C73" s="257"/>
      <c r="D73" s="257"/>
      <c r="E73" s="257"/>
      <c r="F73" s="257"/>
      <c r="G73" s="257"/>
      <c r="H73" s="257"/>
      <c r="I73" s="257"/>
      <c r="J73" s="257"/>
      <c r="K73" s="257"/>
    </row>
    <row r="74" spans="1:11" ht="12.75">
      <c r="A74" s="473" t="s">
        <v>539</v>
      </c>
      <c r="B74" s="453"/>
      <c r="C74" s="453"/>
      <c r="D74" s="453"/>
      <c r="E74" s="453"/>
      <c r="F74" s="453"/>
      <c r="G74" s="453"/>
      <c r="H74" s="453"/>
      <c r="I74" s="453"/>
      <c r="J74" s="453"/>
      <c r="K74" s="453"/>
    </row>
    <row r="75" spans="1:11" ht="6.75" customHeight="1">
      <c r="A75" s="28"/>
      <c r="B75" s="25"/>
      <c r="C75" s="25"/>
      <c r="D75" s="25"/>
      <c r="E75" s="25"/>
      <c r="F75" s="25"/>
      <c r="G75" s="25"/>
      <c r="H75" s="25"/>
      <c r="I75" s="25"/>
      <c r="J75" s="25"/>
      <c r="K75" s="25"/>
    </row>
    <row r="76" spans="1:11" ht="15.75">
      <c r="A76" s="270" t="s">
        <v>540</v>
      </c>
      <c r="B76" s="271"/>
      <c r="C76" s="272"/>
      <c r="D76" s="271"/>
      <c r="E76" s="270" t="s">
        <v>542</v>
      </c>
      <c r="F76" s="269"/>
      <c r="G76" s="269"/>
      <c r="H76" s="269"/>
      <c r="I76" s="269"/>
      <c r="J76" s="269"/>
      <c r="K76" s="269"/>
    </row>
    <row r="77" spans="1:11" ht="12.75">
      <c r="A77" s="275" t="s">
        <v>541</v>
      </c>
      <c r="B77" s="275"/>
      <c r="C77" s="275"/>
      <c r="D77" s="276"/>
      <c r="E77" s="277">
        <v>2963185.82</v>
      </c>
      <c r="F77" s="269"/>
      <c r="G77" s="269"/>
      <c r="H77" s="269"/>
      <c r="I77" s="269"/>
      <c r="J77" s="269"/>
      <c r="K77" s="269"/>
    </row>
    <row r="78" spans="1:11" ht="12.75">
      <c r="A78" s="276"/>
      <c r="B78" s="276"/>
      <c r="C78" s="275"/>
      <c r="D78" s="276"/>
      <c r="E78" s="276"/>
      <c r="F78" s="269"/>
      <c r="G78" s="269"/>
      <c r="H78" s="269"/>
      <c r="I78" s="269"/>
      <c r="J78" s="269"/>
      <c r="K78" s="269"/>
    </row>
    <row r="79" spans="1:11" ht="12.75">
      <c r="A79" s="276" t="s">
        <v>543</v>
      </c>
      <c r="B79" s="276"/>
      <c r="C79" s="275"/>
      <c r="D79" s="276"/>
      <c r="E79" s="276">
        <v>229465.42</v>
      </c>
      <c r="F79" s="269"/>
      <c r="G79" s="269"/>
      <c r="H79" s="269"/>
      <c r="I79" s="269"/>
      <c r="J79" s="269"/>
      <c r="K79" s="269"/>
    </row>
    <row r="80" spans="1:11" ht="12.75">
      <c r="A80" s="276"/>
      <c r="B80" s="276"/>
      <c r="C80" s="275"/>
      <c r="D80" s="276"/>
      <c r="E80" s="276"/>
      <c r="F80" s="269"/>
      <c r="G80" s="269"/>
      <c r="H80" s="269"/>
      <c r="I80" s="269"/>
      <c r="J80" s="269"/>
      <c r="K80" s="269"/>
    </row>
    <row r="81" spans="1:11" ht="12.75">
      <c r="A81" s="276" t="s">
        <v>544</v>
      </c>
      <c r="B81" s="276"/>
      <c r="C81" s="275"/>
      <c r="D81" s="276"/>
      <c r="E81" s="276">
        <v>815387.67</v>
      </c>
      <c r="F81" s="269"/>
      <c r="G81" s="269"/>
      <c r="H81" s="269"/>
      <c r="I81" s="269"/>
      <c r="J81" s="269"/>
      <c r="K81" s="269"/>
    </row>
    <row r="82" spans="1:11" ht="12.75">
      <c r="A82" s="276"/>
      <c r="B82" s="276"/>
      <c r="C82" s="275"/>
      <c r="D82" s="276"/>
      <c r="E82" s="276"/>
      <c r="F82" s="269"/>
      <c r="G82" s="269"/>
      <c r="H82" s="269"/>
      <c r="I82" s="269"/>
      <c r="J82" s="269"/>
      <c r="K82" s="269"/>
    </row>
    <row r="83" spans="1:11" ht="12.75">
      <c r="A83" s="275" t="s">
        <v>608</v>
      </c>
      <c r="B83" s="275"/>
      <c r="C83" s="275"/>
      <c r="D83" s="275"/>
      <c r="E83" s="275">
        <v>3689667.48</v>
      </c>
      <c r="F83" s="256"/>
      <c r="G83" s="256"/>
      <c r="H83" s="256"/>
      <c r="I83" s="256"/>
      <c r="J83" s="256"/>
      <c r="K83" s="256"/>
    </row>
    <row r="84" spans="1:11" ht="12.75">
      <c r="A84" s="276"/>
      <c r="B84" s="276"/>
      <c r="C84" s="276"/>
      <c r="D84" s="276"/>
      <c r="E84" s="276"/>
      <c r="F84" s="269"/>
      <c r="G84" s="269"/>
      <c r="H84" s="269"/>
      <c r="I84" s="269"/>
      <c r="J84" s="269"/>
      <c r="K84" s="269"/>
    </row>
    <row r="85" spans="1:11" ht="12.75">
      <c r="A85" s="275" t="s">
        <v>545</v>
      </c>
      <c r="B85" s="275"/>
      <c r="C85" s="275"/>
      <c r="D85" s="275"/>
      <c r="E85" s="275">
        <v>1250127.82</v>
      </c>
      <c r="F85" s="256"/>
      <c r="G85" s="256"/>
      <c r="H85" s="256"/>
      <c r="I85" s="256"/>
      <c r="J85" s="256"/>
      <c r="K85" s="256"/>
    </row>
    <row r="86" spans="1:11" ht="12.75">
      <c r="A86" s="276"/>
      <c r="B86" s="276"/>
      <c r="C86" s="276"/>
      <c r="D86" s="276"/>
      <c r="E86" s="276"/>
      <c r="F86" s="269"/>
      <c r="G86" s="269"/>
      <c r="H86" s="269"/>
      <c r="I86" s="269"/>
      <c r="J86" s="269"/>
      <c r="K86" s="269"/>
    </row>
    <row r="87" spans="1:11" ht="12.75">
      <c r="A87" s="275" t="s">
        <v>606</v>
      </c>
      <c r="B87" s="275"/>
      <c r="C87" s="275"/>
      <c r="D87" s="275"/>
      <c r="E87" s="275">
        <v>134684.76</v>
      </c>
      <c r="F87" s="256"/>
      <c r="G87" s="256"/>
      <c r="H87" s="256"/>
      <c r="I87" s="256"/>
      <c r="J87" s="256"/>
      <c r="K87" s="256"/>
    </row>
    <row r="88" spans="1:11" ht="12.75">
      <c r="A88" s="276"/>
      <c r="B88" s="276"/>
      <c r="C88" s="276"/>
      <c r="D88" s="276"/>
      <c r="E88" s="276"/>
      <c r="F88" s="269"/>
      <c r="G88" s="269"/>
      <c r="H88" s="269"/>
      <c r="I88" s="269"/>
      <c r="J88" s="269"/>
      <c r="K88" s="269"/>
    </row>
    <row r="89" spans="1:11" ht="12.75">
      <c r="A89" s="276" t="s">
        <v>607</v>
      </c>
      <c r="B89" s="276"/>
      <c r="C89" s="276"/>
      <c r="D89" s="276"/>
      <c r="E89" s="276">
        <v>4672896.09</v>
      </c>
      <c r="F89" s="269"/>
      <c r="G89" s="269"/>
      <c r="H89" s="269"/>
      <c r="I89" s="269"/>
      <c r="J89" s="269"/>
      <c r="K89" s="269"/>
    </row>
    <row r="90" spans="1:11" ht="12.75">
      <c r="A90" s="276"/>
      <c r="B90" s="276"/>
      <c r="C90" s="276"/>
      <c r="D90" s="276"/>
      <c r="E90" s="276"/>
      <c r="F90" s="269"/>
      <c r="G90" s="269"/>
      <c r="H90" s="269"/>
      <c r="I90" s="269"/>
      <c r="J90" s="269"/>
      <c r="K90" s="269"/>
    </row>
    <row r="91" spans="1:11" ht="12.75">
      <c r="A91" s="276" t="s">
        <v>673</v>
      </c>
      <c r="B91" s="276"/>
      <c r="C91" s="276"/>
      <c r="D91" s="276"/>
      <c r="E91" s="276">
        <v>240600</v>
      </c>
      <c r="F91" s="269"/>
      <c r="G91" s="269"/>
      <c r="H91" s="269"/>
      <c r="I91" s="269"/>
      <c r="J91" s="269"/>
      <c r="K91" s="269"/>
    </row>
    <row r="92" spans="1:11" ht="12.75">
      <c r="A92" s="276"/>
      <c r="B92" s="276"/>
      <c r="C92" s="276"/>
      <c r="D92" s="276"/>
      <c r="E92" s="276"/>
      <c r="F92" s="269"/>
      <c r="G92" s="269"/>
      <c r="H92" s="269"/>
      <c r="I92" s="269"/>
      <c r="J92" s="269"/>
      <c r="K92" s="269"/>
    </row>
    <row r="93" spans="1:11" ht="12.75">
      <c r="A93" s="276" t="s">
        <v>674</v>
      </c>
      <c r="B93" s="276"/>
      <c r="C93" s="276"/>
      <c r="D93" s="276"/>
      <c r="E93" s="276">
        <v>1098241.65</v>
      </c>
      <c r="F93" s="269"/>
      <c r="G93" s="269"/>
      <c r="H93" s="269"/>
      <c r="I93" s="269"/>
      <c r="J93" s="269"/>
      <c r="K93" s="269"/>
    </row>
    <row r="94" spans="1:11" ht="12.75">
      <c r="A94" s="276"/>
      <c r="B94" s="276"/>
      <c r="C94" s="276"/>
      <c r="D94" s="276"/>
      <c r="E94" s="276"/>
      <c r="F94" s="269"/>
      <c r="G94" s="269"/>
      <c r="H94" s="269"/>
      <c r="I94" s="269"/>
      <c r="J94" s="269"/>
      <c r="K94" s="269"/>
    </row>
    <row r="95" spans="1:11" ht="12.75">
      <c r="A95" s="276" t="s">
        <v>703</v>
      </c>
      <c r="B95" s="276"/>
      <c r="C95" s="276"/>
      <c r="D95" s="276"/>
      <c r="E95" s="276">
        <v>32455.73</v>
      </c>
      <c r="F95" s="269"/>
      <c r="G95" s="269"/>
      <c r="H95" s="269"/>
      <c r="I95" s="269"/>
      <c r="J95" s="269"/>
      <c r="K95" s="269"/>
    </row>
    <row r="96" spans="1:11" ht="12.75">
      <c r="A96" s="276"/>
      <c r="B96" s="276"/>
      <c r="C96" s="276"/>
      <c r="D96" s="276"/>
      <c r="E96" s="276"/>
      <c r="F96" s="269"/>
      <c r="G96" s="269"/>
      <c r="H96" s="269"/>
      <c r="I96" s="269"/>
      <c r="J96" s="269"/>
      <c r="K96" s="269"/>
    </row>
    <row r="97" spans="1:11" ht="12.75">
      <c r="A97" s="276" t="s">
        <v>675</v>
      </c>
      <c r="B97" s="276"/>
      <c r="C97" s="276"/>
      <c r="D97" s="276"/>
      <c r="E97" s="276">
        <v>356923.8</v>
      </c>
      <c r="F97" s="269"/>
      <c r="G97" s="269"/>
      <c r="H97" s="269"/>
      <c r="I97" s="269"/>
      <c r="J97" s="269"/>
      <c r="K97" s="269"/>
    </row>
    <row r="98" spans="1:11" ht="12.75">
      <c r="A98" s="276"/>
      <c r="B98" s="276"/>
      <c r="C98" s="276"/>
      <c r="D98" s="276"/>
      <c r="E98" s="276"/>
      <c r="F98" s="269"/>
      <c r="G98" s="269"/>
      <c r="H98" s="269"/>
      <c r="I98" s="269"/>
      <c r="J98" s="269"/>
      <c r="K98" s="269"/>
    </row>
    <row r="99" spans="1:11" ht="12.75">
      <c r="A99" s="276" t="s">
        <v>676</v>
      </c>
      <c r="B99" s="276"/>
      <c r="C99" s="276"/>
      <c r="D99" s="276"/>
      <c r="E99" s="276">
        <v>45000</v>
      </c>
      <c r="F99" s="269"/>
      <c r="G99" s="269"/>
      <c r="H99" s="269"/>
      <c r="I99" s="269"/>
      <c r="J99" s="269"/>
      <c r="K99" s="269"/>
    </row>
    <row r="100" spans="1:11" ht="12.75">
      <c r="A100" s="276"/>
      <c r="B100" s="276"/>
      <c r="C100" s="276"/>
      <c r="D100" s="276"/>
      <c r="E100" s="276"/>
      <c r="F100" s="269"/>
      <c r="G100" s="269"/>
      <c r="H100" s="269"/>
      <c r="I100" s="269"/>
      <c r="J100" s="269"/>
      <c r="K100" s="269"/>
    </row>
    <row r="101" spans="1:11" ht="12.75">
      <c r="A101" s="275" t="s">
        <v>113</v>
      </c>
      <c r="B101" s="275"/>
      <c r="C101" s="275"/>
      <c r="D101" s="275"/>
      <c r="E101" s="277">
        <f>SUM(E77:E99)</f>
        <v>15528636.24</v>
      </c>
      <c r="F101" s="256"/>
      <c r="G101" s="256"/>
      <c r="H101" s="256"/>
      <c r="I101" s="256"/>
      <c r="J101" s="256"/>
      <c r="K101" s="256"/>
    </row>
    <row r="102" spans="1:11" ht="12.75">
      <c r="A102" s="453"/>
      <c r="B102" s="453"/>
      <c r="C102" s="453"/>
      <c r="D102" s="453"/>
      <c r="E102" s="453"/>
      <c r="F102" s="453"/>
      <c r="G102" s="453"/>
      <c r="H102" s="453"/>
      <c r="I102" s="453"/>
      <c r="J102" s="453"/>
      <c r="K102" s="453"/>
    </row>
    <row r="103" spans="1:11" ht="25.5" customHeight="1">
      <c r="A103" s="470" t="s">
        <v>609</v>
      </c>
      <c r="B103" s="470"/>
      <c r="C103" s="470"/>
      <c r="D103" s="470"/>
      <c r="E103" s="470"/>
      <c r="F103" s="470"/>
      <c r="G103" s="470"/>
      <c r="H103" s="470"/>
      <c r="I103" s="470"/>
      <c r="J103" s="470"/>
      <c r="K103" s="470"/>
    </row>
    <row r="104" spans="1:11" ht="12.75">
      <c r="A104" s="25"/>
      <c r="B104" s="25"/>
      <c r="C104" s="25"/>
      <c r="D104" s="25"/>
      <c r="E104" s="25"/>
      <c r="F104" s="25"/>
      <c r="G104" s="25"/>
      <c r="H104" s="25"/>
      <c r="I104" s="25"/>
      <c r="J104" s="25"/>
      <c r="K104" s="25"/>
    </row>
    <row r="105" spans="1:12" ht="12.75">
      <c r="A105" s="255" t="s">
        <v>546</v>
      </c>
      <c r="B105" s="269"/>
      <c r="C105" s="269"/>
      <c r="D105" s="269"/>
      <c r="E105" s="269"/>
      <c r="F105" s="269"/>
      <c r="G105" s="269"/>
      <c r="H105" s="269"/>
      <c r="I105" s="269"/>
      <c r="J105" s="269"/>
      <c r="K105" s="269"/>
      <c r="L105" s="256"/>
    </row>
    <row r="106" spans="1:12" ht="12.75">
      <c r="A106" s="255"/>
      <c r="B106" s="269"/>
      <c r="C106" s="269"/>
      <c r="D106" s="269"/>
      <c r="E106" s="269"/>
      <c r="F106" s="269"/>
      <c r="G106" s="269"/>
      <c r="H106" s="269"/>
      <c r="I106" s="269"/>
      <c r="J106" s="269"/>
      <c r="K106" s="269"/>
      <c r="L106" s="256"/>
    </row>
    <row r="107" spans="1:12" ht="12.75">
      <c r="A107" s="269"/>
      <c r="B107" s="269"/>
      <c r="C107" s="269"/>
      <c r="D107" s="269"/>
      <c r="E107" s="269"/>
      <c r="F107" s="269"/>
      <c r="G107" s="269"/>
      <c r="H107" s="269"/>
      <c r="I107" s="269"/>
      <c r="J107" s="269"/>
      <c r="K107" s="269"/>
      <c r="L107" s="256"/>
    </row>
    <row r="108" spans="1:12" ht="12.75">
      <c r="A108" s="477" t="s">
        <v>546</v>
      </c>
      <c r="B108" s="478"/>
      <c r="C108" s="478"/>
      <c r="D108" s="479"/>
      <c r="E108" s="274">
        <v>2012</v>
      </c>
      <c r="F108" s="269"/>
      <c r="G108" s="269"/>
      <c r="H108" s="269"/>
      <c r="I108" s="269"/>
      <c r="J108" s="269"/>
      <c r="K108" s="269"/>
      <c r="L108" s="256"/>
    </row>
    <row r="109" spans="1:12" ht="12.75">
      <c r="A109" s="474" t="s">
        <v>704</v>
      </c>
      <c r="B109" s="475"/>
      <c r="C109" s="475"/>
      <c r="D109" s="476"/>
      <c r="E109" s="274">
        <v>85793.65</v>
      </c>
      <c r="F109" s="269"/>
      <c r="G109" s="269"/>
      <c r="H109" s="269"/>
      <c r="I109" s="269"/>
      <c r="J109" s="269"/>
      <c r="K109" s="269"/>
      <c r="L109" s="256"/>
    </row>
    <row r="110" spans="1:12" ht="12.75">
      <c r="A110" s="391" t="s">
        <v>677</v>
      </c>
      <c r="B110" s="392"/>
      <c r="C110" s="392"/>
      <c r="D110" s="393"/>
      <c r="E110" s="253">
        <v>3929643</v>
      </c>
      <c r="F110" s="269"/>
      <c r="G110" s="269"/>
      <c r="H110" s="269"/>
      <c r="I110" s="269"/>
      <c r="J110" s="269"/>
      <c r="K110" s="269"/>
      <c r="L110" s="256"/>
    </row>
    <row r="111" spans="1:12" ht="12.75">
      <c r="A111" s="391" t="s">
        <v>678</v>
      </c>
      <c r="B111" s="392"/>
      <c r="C111" s="389"/>
      <c r="D111" s="390"/>
      <c r="E111" s="260">
        <v>1683836.03</v>
      </c>
      <c r="F111" s="256"/>
      <c r="G111" s="256"/>
      <c r="H111" s="256"/>
      <c r="I111" s="256"/>
      <c r="J111" s="256"/>
      <c r="K111" s="256"/>
      <c r="L111" s="256"/>
    </row>
    <row r="112" spans="1:12" ht="12.75">
      <c r="A112" s="391" t="s">
        <v>679</v>
      </c>
      <c r="B112" s="392"/>
      <c r="C112" s="389"/>
      <c r="D112" s="390"/>
      <c r="E112" s="260">
        <v>388740</v>
      </c>
      <c r="F112" s="256"/>
      <c r="G112" s="256"/>
      <c r="H112" s="256"/>
      <c r="I112" s="256"/>
      <c r="J112" s="256"/>
      <c r="K112" s="256"/>
      <c r="L112" s="256"/>
    </row>
    <row r="113" spans="1:12" ht="12.75">
      <c r="A113" s="391" t="s">
        <v>680</v>
      </c>
      <c r="B113" s="392"/>
      <c r="C113" s="389"/>
      <c r="D113" s="390"/>
      <c r="E113" s="260">
        <v>3990</v>
      </c>
      <c r="F113" s="256"/>
      <c r="G113" s="256"/>
      <c r="H113" s="256"/>
      <c r="I113" s="256"/>
      <c r="J113" s="256"/>
      <c r="K113" s="256"/>
      <c r="L113" s="256"/>
    </row>
    <row r="114" spans="1:12" ht="12.75">
      <c r="A114" s="391" t="s">
        <v>681</v>
      </c>
      <c r="B114" s="392"/>
      <c r="C114" s="389"/>
      <c r="D114" s="390"/>
      <c r="E114" s="260">
        <v>1086216.81</v>
      </c>
      <c r="F114" s="256"/>
      <c r="G114" s="256"/>
      <c r="H114" s="256"/>
      <c r="I114" s="256"/>
      <c r="J114" s="256"/>
      <c r="K114" s="256"/>
      <c r="L114" s="256"/>
    </row>
    <row r="115" spans="1:12" ht="12.75">
      <c r="A115" s="391" t="s">
        <v>682</v>
      </c>
      <c r="B115" s="392"/>
      <c r="C115" s="389"/>
      <c r="D115" s="390"/>
      <c r="E115" s="260">
        <v>3014.6</v>
      </c>
      <c r="F115" s="256"/>
      <c r="G115" s="256"/>
      <c r="H115" s="256"/>
      <c r="I115" s="256"/>
      <c r="J115" s="256"/>
      <c r="K115" s="256"/>
      <c r="L115" s="256"/>
    </row>
    <row r="116" spans="1:12" ht="12.75">
      <c r="A116" s="391" t="s">
        <v>683</v>
      </c>
      <c r="B116" s="392"/>
      <c r="C116" s="389"/>
      <c r="D116" s="390"/>
      <c r="E116" s="260">
        <v>56000</v>
      </c>
      <c r="F116" s="256"/>
      <c r="G116" s="256"/>
      <c r="H116" s="256"/>
      <c r="I116" s="256"/>
      <c r="J116" s="256"/>
      <c r="K116" s="256"/>
      <c r="L116" s="256"/>
    </row>
    <row r="117" spans="1:11" ht="12.75">
      <c r="A117" s="388" t="s">
        <v>684</v>
      </c>
      <c r="B117" s="389"/>
      <c r="C117" s="389"/>
      <c r="D117" s="390"/>
      <c r="E117" s="260">
        <v>1324300</v>
      </c>
      <c r="F117" s="25"/>
      <c r="G117" s="25"/>
      <c r="H117" s="25"/>
      <c r="I117" s="25"/>
      <c r="J117" s="25"/>
      <c r="K117" s="25"/>
    </row>
    <row r="118" spans="1:11" ht="12.75">
      <c r="A118" s="477" t="s">
        <v>113</v>
      </c>
      <c r="B118" s="478"/>
      <c r="C118" s="478"/>
      <c r="D118" s="479"/>
      <c r="E118" s="273">
        <f>SUM(E109:E117)</f>
        <v>8561534.09</v>
      </c>
      <c r="F118" s="25"/>
      <c r="G118" s="25"/>
      <c r="H118" s="25"/>
      <c r="I118" s="25"/>
      <c r="J118" s="25"/>
      <c r="K118" s="25"/>
    </row>
    <row r="119" spans="1:11" ht="12.75">
      <c r="A119" s="388"/>
      <c r="B119" s="389"/>
      <c r="C119" s="389"/>
      <c r="D119" s="390"/>
      <c r="E119" s="260"/>
      <c r="F119" s="25"/>
      <c r="G119" s="25"/>
      <c r="H119" s="25"/>
      <c r="I119" s="25"/>
      <c r="J119" s="25"/>
      <c r="K119" s="25"/>
    </row>
    <row r="120" spans="1:11" ht="12.75">
      <c r="A120" s="484" t="s">
        <v>685</v>
      </c>
      <c r="B120" s="485"/>
      <c r="C120" s="485"/>
      <c r="D120" s="486"/>
      <c r="E120" s="260">
        <v>2012</v>
      </c>
      <c r="F120" s="25"/>
      <c r="G120" s="25"/>
      <c r="H120" s="25"/>
      <c r="I120" s="25"/>
      <c r="J120" s="25"/>
      <c r="K120" s="25"/>
    </row>
    <row r="121" spans="1:11" ht="12.75">
      <c r="A121" s="388" t="s">
        <v>686</v>
      </c>
      <c r="B121" s="389"/>
      <c r="C121" s="389"/>
      <c r="D121" s="390"/>
      <c r="E121" s="260">
        <v>18139776.34</v>
      </c>
      <c r="F121" s="25"/>
      <c r="G121" s="25"/>
      <c r="H121" s="25"/>
      <c r="I121" s="25"/>
      <c r="J121" s="25"/>
      <c r="K121" s="25"/>
    </row>
    <row r="122" spans="1:11" ht="12.75">
      <c r="A122" s="388" t="s">
        <v>687</v>
      </c>
      <c r="B122" s="389"/>
      <c r="C122" s="389"/>
      <c r="D122" s="390"/>
      <c r="E122" s="260">
        <v>97993</v>
      </c>
      <c r="F122" s="25"/>
      <c r="G122" s="25"/>
      <c r="H122" s="25"/>
      <c r="I122" s="25"/>
      <c r="J122" s="25"/>
      <c r="K122" s="25"/>
    </row>
    <row r="123" spans="1:11" ht="12.75">
      <c r="A123" s="388" t="s">
        <v>688</v>
      </c>
      <c r="B123" s="389"/>
      <c r="C123" s="389"/>
      <c r="D123" s="390"/>
      <c r="E123" s="260">
        <v>2105607.3</v>
      </c>
      <c r="F123" s="25"/>
      <c r="G123" s="25"/>
      <c r="H123" s="25"/>
      <c r="I123" s="25"/>
      <c r="J123" s="25"/>
      <c r="K123" s="25"/>
    </row>
    <row r="124" spans="1:5" ht="12.75">
      <c r="A124" s="477" t="s">
        <v>113</v>
      </c>
      <c r="B124" s="478"/>
      <c r="C124" s="478"/>
      <c r="D124" s="479"/>
      <c r="E124" s="252">
        <f>SUM(E121:E123)</f>
        <v>20343376.64</v>
      </c>
    </row>
    <row r="125" spans="1:4" ht="12.75">
      <c r="A125" s="331"/>
      <c r="B125" s="83"/>
      <c r="C125" s="292"/>
      <c r="D125" s="332"/>
    </row>
    <row r="126" spans="1:11" ht="12.75">
      <c r="A126" s="453"/>
      <c r="B126" s="453"/>
      <c r="C126" s="453"/>
      <c r="D126" s="453"/>
      <c r="E126" s="453"/>
      <c r="F126" s="453"/>
      <c r="G126" s="453"/>
      <c r="H126" s="453"/>
      <c r="I126" s="453"/>
      <c r="J126" s="453"/>
      <c r="K126" s="453"/>
    </row>
    <row r="127" spans="1:11" ht="12.75">
      <c r="A127" s="25"/>
      <c r="B127" s="25"/>
      <c r="C127" s="25"/>
      <c r="D127" s="25"/>
      <c r="E127" s="25"/>
      <c r="F127" s="25"/>
      <c r="G127" s="25"/>
      <c r="H127" s="25"/>
      <c r="I127" s="25"/>
      <c r="J127" s="25"/>
      <c r="K127" s="25"/>
    </row>
    <row r="128" ht="15">
      <c r="A128" s="295" t="s">
        <v>559</v>
      </c>
    </row>
    <row r="129" spans="1:11" ht="12.75">
      <c r="A129" s="453"/>
      <c r="B129" s="453"/>
      <c r="C129" s="453"/>
      <c r="D129" s="453"/>
      <c r="E129" s="453"/>
      <c r="F129" s="453"/>
      <c r="G129" s="453"/>
      <c r="H129" s="453"/>
      <c r="I129" s="453"/>
      <c r="J129" s="453"/>
      <c r="K129" s="453"/>
    </row>
    <row r="130" spans="1:11" ht="12.75">
      <c r="A130" s="391" t="s">
        <v>689</v>
      </c>
      <c r="B130" s="392"/>
      <c r="C130" s="392"/>
      <c r="D130" s="393"/>
      <c r="E130" s="274">
        <v>13483457.71</v>
      </c>
      <c r="F130" s="269"/>
      <c r="G130" s="269"/>
      <c r="H130" s="269"/>
      <c r="I130" s="269"/>
      <c r="J130" s="269"/>
      <c r="K130" s="25"/>
    </row>
    <row r="131" spans="1:11" ht="12.75">
      <c r="A131" s="396"/>
      <c r="B131" s="392"/>
      <c r="C131" s="392"/>
      <c r="D131" s="393"/>
      <c r="E131" s="253"/>
      <c r="F131" s="25"/>
      <c r="G131" s="25"/>
      <c r="H131" s="25"/>
      <c r="I131" s="25"/>
      <c r="J131" s="25"/>
      <c r="K131" s="25"/>
    </row>
    <row r="132" spans="1:11" ht="12.75">
      <c r="A132" s="396" t="s">
        <v>560</v>
      </c>
      <c r="B132" s="392"/>
      <c r="C132" s="392"/>
      <c r="D132" s="393"/>
      <c r="E132" s="253">
        <v>6336460.5</v>
      </c>
      <c r="F132" s="25"/>
      <c r="G132" s="25"/>
      <c r="H132" s="25"/>
      <c r="I132" s="25"/>
      <c r="J132" s="25"/>
      <c r="K132" s="25"/>
    </row>
    <row r="133" spans="1:11" ht="12.75">
      <c r="A133" s="396"/>
      <c r="B133" s="392"/>
      <c r="C133" s="392"/>
      <c r="D133" s="393"/>
      <c r="E133" s="253"/>
      <c r="F133" s="25"/>
      <c r="G133" s="25"/>
      <c r="H133" s="25"/>
      <c r="I133" s="25"/>
      <c r="J133" s="25"/>
      <c r="K133" s="25"/>
    </row>
    <row r="134" spans="1:11" ht="12.75">
      <c r="A134" s="396" t="s">
        <v>561</v>
      </c>
      <c r="B134" s="392"/>
      <c r="C134" s="392"/>
      <c r="D134" s="393"/>
      <c r="E134" s="394">
        <v>7146997.21</v>
      </c>
      <c r="F134" s="25"/>
      <c r="G134" s="25"/>
      <c r="H134" s="25"/>
      <c r="I134" s="25"/>
      <c r="J134" s="25"/>
      <c r="K134" s="25"/>
    </row>
    <row r="135" spans="1:11" ht="12.75">
      <c r="A135" s="396"/>
      <c r="B135" s="392"/>
      <c r="C135" s="392"/>
      <c r="D135" s="393"/>
      <c r="E135" s="253"/>
      <c r="F135" s="269"/>
      <c r="G135" s="269"/>
      <c r="H135" s="269"/>
      <c r="I135" s="269"/>
      <c r="J135" s="269"/>
      <c r="K135" s="269"/>
    </row>
    <row r="136" spans="1:11" ht="14.25">
      <c r="A136" s="406" t="s">
        <v>57</v>
      </c>
      <c r="B136" s="407"/>
      <c r="C136" s="407"/>
      <c r="D136" s="408"/>
      <c r="E136" s="274">
        <v>1617142.79</v>
      </c>
      <c r="F136" s="269"/>
      <c r="G136" s="269"/>
      <c r="H136" s="269"/>
      <c r="I136" s="269"/>
      <c r="J136" s="269"/>
      <c r="K136" s="269"/>
    </row>
    <row r="137" spans="1:11" ht="12.75">
      <c r="A137" s="396"/>
      <c r="B137" s="392"/>
      <c r="C137" s="392"/>
      <c r="D137" s="393"/>
      <c r="E137" s="253"/>
      <c r="F137" s="269"/>
      <c r="G137" s="269"/>
      <c r="H137" s="269"/>
      <c r="I137" s="269"/>
      <c r="J137" s="269"/>
      <c r="K137" s="269"/>
    </row>
    <row r="138" spans="1:11" ht="12.75">
      <c r="A138" s="396" t="s">
        <v>562</v>
      </c>
      <c r="B138" s="392"/>
      <c r="C138" s="392"/>
      <c r="D138" s="393"/>
      <c r="E138" s="253">
        <v>335381.41</v>
      </c>
      <c r="F138" s="269"/>
      <c r="G138" s="269"/>
      <c r="H138" s="269"/>
      <c r="I138" s="269"/>
      <c r="J138" s="269"/>
      <c r="K138" s="269"/>
    </row>
    <row r="139" spans="1:11" ht="12.75">
      <c r="A139" s="396"/>
      <c r="B139" s="392"/>
      <c r="C139" s="392"/>
      <c r="D139" s="393"/>
      <c r="E139" s="253"/>
      <c r="F139" s="269"/>
      <c r="G139" s="269"/>
      <c r="H139" s="269"/>
      <c r="I139" s="269"/>
      <c r="J139" s="269"/>
      <c r="K139" s="269"/>
    </row>
    <row r="140" spans="1:11" ht="12.75">
      <c r="A140" s="398" t="s">
        <v>610</v>
      </c>
      <c r="B140" s="392"/>
      <c r="C140" s="392"/>
      <c r="D140" s="393"/>
      <c r="E140" s="276">
        <v>120499</v>
      </c>
      <c r="F140" s="269"/>
      <c r="G140" s="269"/>
      <c r="H140" s="269"/>
      <c r="I140" s="269"/>
      <c r="J140" s="269"/>
      <c r="K140" s="269"/>
    </row>
    <row r="141" spans="1:11" ht="12.75">
      <c r="A141" s="398"/>
      <c r="B141" s="392"/>
      <c r="C141" s="392"/>
      <c r="D141" s="393"/>
      <c r="E141" s="276"/>
      <c r="F141" s="269"/>
      <c r="G141" s="269"/>
      <c r="H141" s="269"/>
      <c r="I141" s="269"/>
      <c r="J141" s="269"/>
      <c r="K141" s="269"/>
    </row>
    <row r="142" spans="1:11" ht="12.75">
      <c r="A142" s="398"/>
      <c r="B142" s="392"/>
      <c r="C142" s="392"/>
      <c r="D142" s="393"/>
      <c r="E142" s="253">
        <f>SUM(E136:E140)</f>
        <v>2073023.2</v>
      </c>
      <c r="F142" s="269"/>
      <c r="G142" s="269"/>
      <c r="H142" s="269"/>
      <c r="I142" s="269"/>
      <c r="J142" s="269"/>
      <c r="K142" s="269"/>
    </row>
    <row r="143" spans="1:11" ht="12.75">
      <c r="A143" s="398"/>
      <c r="B143" s="392"/>
      <c r="C143" s="392"/>
      <c r="D143" s="393"/>
      <c r="E143" s="253"/>
      <c r="F143" s="269"/>
      <c r="G143" s="269"/>
      <c r="H143" s="409"/>
      <c r="I143" s="269"/>
      <c r="J143" s="269"/>
      <c r="K143" s="269"/>
    </row>
    <row r="144" spans="1:11" ht="12.75">
      <c r="A144" s="388"/>
      <c r="B144" s="389"/>
      <c r="C144" s="389"/>
      <c r="D144" s="390"/>
      <c r="E144" s="273"/>
      <c r="F144" s="256"/>
      <c r="G144" s="256"/>
      <c r="H144" s="256"/>
      <c r="I144" s="256"/>
      <c r="J144" s="256"/>
      <c r="K144" s="256"/>
    </row>
    <row r="145" spans="1:11" ht="12.75">
      <c r="A145" s="453"/>
      <c r="B145" s="453"/>
      <c r="C145" s="453"/>
      <c r="D145" s="453"/>
      <c r="E145" s="453"/>
      <c r="F145" s="453"/>
      <c r="G145" s="453"/>
      <c r="H145" s="453"/>
      <c r="I145" s="453"/>
      <c r="J145" s="453"/>
      <c r="K145" s="453"/>
    </row>
    <row r="146" spans="1:11" ht="18.75" customHeight="1">
      <c r="A146" s="253" t="s">
        <v>563</v>
      </c>
      <c r="B146" s="396"/>
      <c r="C146" s="392"/>
      <c r="D146" s="393"/>
      <c r="E146" s="253">
        <v>3044693.74</v>
      </c>
      <c r="F146" s="25"/>
      <c r="G146" s="25"/>
      <c r="H146" s="25"/>
      <c r="I146" s="25"/>
      <c r="J146" s="25"/>
      <c r="K146" s="25"/>
    </row>
    <row r="147" spans="1:11" ht="18.75" customHeight="1">
      <c r="A147" s="253" t="s">
        <v>564</v>
      </c>
      <c r="B147" s="396"/>
      <c r="C147" s="392"/>
      <c r="D147" s="393"/>
      <c r="E147" s="253">
        <v>297368</v>
      </c>
      <c r="F147" s="25"/>
      <c r="G147" s="25"/>
      <c r="H147" s="25"/>
      <c r="I147" s="25"/>
      <c r="J147" s="25"/>
      <c r="K147" s="25"/>
    </row>
    <row r="148" spans="1:11" ht="18.75" customHeight="1">
      <c r="A148" s="253" t="s">
        <v>565</v>
      </c>
      <c r="B148" s="396"/>
      <c r="C148" s="392"/>
      <c r="D148" s="393"/>
      <c r="E148" s="253">
        <f>E146+E147</f>
        <v>3342061.74</v>
      </c>
      <c r="F148" s="25"/>
      <c r="G148" s="25"/>
      <c r="H148" s="25"/>
      <c r="I148" s="25"/>
      <c r="J148" s="25"/>
      <c r="K148" s="25"/>
    </row>
    <row r="149" spans="1:11" ht="18.75" customHeight="1">
      <c r="A149" s="253" t="s">
        <v>566</v>
      </c>
      <c r="B149" s="396"/>
      <c r="C149" s="392"/>
      <c r="D149" s="393"/>
      <c r="E149" s="253">
        <f>E148*0.1</f>
        <v>334206.17400000006</v>
      </c>
      <c r="F149" s="25"/>
      <c r="G149" s="25"/>
      <c r="H149" s="25"/>
      <c r="I149" s="25"/>
      <c r="J149" s="25"/>
      <c r="K149" s="25"/>
    </row>
    <row r="150" spans="1:5" ht="12.75">
      <c r="A150" s="395" t="s">
        <v>690</v>
      </c>
      <c r="B150" s="175"/>
      <c r="C150" s="397"/>
      <c r="D150" s="176"/>
      <c r="E150" s="66">
        <f>E146-E149</f>
        <v>2710487.566</v>
      </c>
    </row>
    <row r="151" spans="1:11" ht="24" customHeight="1">
      <c r="A151" s="471" t="s">
        <v>705</v>
      </c>
      <c r="B151" s="453"/>
      <c r="C151" s="453"/>
      <c r="D151" s="453"/>
      <c r="E151" s="453"/>
      <c r="F151" s="453"/>
      <c r="G151" s="453"/>
      <c r="H151" s="453"/>
      <c r="I151" s="453"/>
      <c r="J151" s="453"/>
      <c r="K151" s="453"/>
    </row>
    <row r="152" spans="1:11" ht="12.75">
      <c r="A152" s="257"/>
      <c r="B152" s="257"/>
      <c r="C152" s="257"/>
      <c r="D152" s="257"/>
      <c r="E152" s="257"/>
      <c r="F152" s="257"/>
      <c r="G152" s="257"/>
      <c r="H152" s="257"/>
      <c r="I152" s="257"/>
      <c r="J152" s="257"/>
      <c r="K152" s="257"/>
    </row>
    <row r="153" spans="1:11" ht="27.75" customHeight="1">
      <c r="A153" s="471" t="s">
        <v>706</v>
      </c>
      <c r="B153" s="453"/>
      <c r="C153" s="453"/>
      <c r="D153" s="453"/>
      <c r="E153" s="453"/>
      <c r="F153" s="453"/>
      <c r="G153" s="453"/>
      <c r="H153" s="453"/>
      <c r="I153" s="453"/>
      <c r="J153" s="453"/>
      <c r="K153" s="453"/>
    </row>
    <row r="154" spans="1:11" ht="12.75">
      <c r="A154" s="257"/>
      <c r="B154" s="257"/>
      <c r="C154" s="257"/>
      <c r="D154" s="257"/>
      <c r="E154" s="257"/>
      <c r="F154" s="257"/>
      <c r="G154" s="257"/>
      <c r="H154" s="257"/>
      <c r="I154" s="257"/>
      <c r="J154" s="257"/>
      <c r="K154" s="257"/>
    </row>
    <row r="155" spans="1:11" ht="42.75" customHeight="1">
      <c r="A155" s="471" t="s">
        <v>691</v>
      </c>
      <c r="B155" s="453"/>
      <c r="C155" s="453"/>
      <c r="D155" s="453"/>
      <c r="E155" s="453"/>
      <c r="F155" s="453"/>
      <c r="G155" s="453"/>
      <c r="H155" s="453"/>
      <c r="I155" s="453"/>
      <c r="J155" s="453"/>
      <c r="K155" s="453"/>
    </row>
    <row r="156" spans="1:11" ht="12.75">
      <c r="A156" s="257"/>
      <c r="B156" s="257"/>
      <c r="C156" s="257"/>
      <c r="D156" s="257"/>
      <c r="E156" s="257"/>
      <c r="F156" s="257"/>
      <c r="G156" s="257"/>
      <c r="H156" s="257"/>
      <c r="I156" s="257"/>
      <c r="J156" s="257"/>
      <c r="K156" s="257"/>
    </row>
    <row r="157" spans="1:11" ht="30" customHeight="1">
      <c r="A157" s="471" t="s">
        <v>614</v>
      </c>
      <c r="B157" s="453"/>
      <c r="C157" s="453"/>
      <c r="D157" s="453"/>
      <c r="E157" s="453"/>
      <c r="F157" s="453"/>
      <c r="G157" s="453"/>
      <c r="H157" s="453"/>
      <c r="I157" s="453"/>
      <c r="J157" s="453"/>
      <c r="K157" s="453"/>
    </row>
    <row r="158" spans="1:11" ht="12.75">
      <c r="A158" s="257"/>
      <c r="B158" s="257"/>
      <c r="C158" s="257"/>
      <c r="D158" s="257"/>
      <c r="E158" s="257"/>
      <c r="F158" s="257"/>
      <c r="G158" s="257"/>
      <c r="H158" s="257"/>
      <c r="I158" s="257"/>
      <c r="J158" s="257"/>
      <c r="K158" s="257"/>
    </row>
    <row r="159" spans="1:11" ht="57.75" customHeight="1">
      <c r="A159" s="471" t="s">
        <v>692</v>
      </c>
      <c r="B159" s="453"/>
      <c r="C159" s="453"/>
      <c r="D159" s="453"/>
      <c r="E159" s="453"/>
      <c r="F159" s="453"/>
      <c r="G159" s="453"/>
      <c r="H159" s="453"/>
      <c r="I159" s="453"/>
      <c r="J159" s="453"/>
      <c r="K159" s="453"/>
    </row>
    <row r="160" spans="1:11" ht="12.75">
      <c r="A160" s="257"/>
      <c r="B160" s="257"/>
      <c r="C160" s="257"/>
      <c r="D160" s="257"/>
      <c r="E160" s="257"/>
      <c r="F160" s="257"/>
      <c r="G160" s="257"/>
      <c r="H160" s="257"/>
      <c r="I160" s="257"/>
      <c r="J160" s="257"/>
      <c r="K160" s="257"/>
    </row>
    <row r="161" spans="1:11" ht="64.5" customHeight="1">
      <c r="A161" s="471" t="s">
        <v>611</v>
      </c>
      <c r="B161" s="453"/>
      <c r="C161" s="453"/>
      <c r="D161" s="453"/>
      <c r="E161" s="453"/>
      <c r="F161" s="453"/>
      <c r="G161" s="453"/>
      <c r="H161" s="453"/>
      <c r="I161" s="453"/>
      <c r="J161" s="453"/>
      <c r="K161" s="453"/>
    </row>
    <row r="162" spans="1:11" ht="12.75">
      <c r="A162" s="257"/>
      <c r="B162" s="257"/>
      <c r="C162" s="257"/>
      <c r="D162" s="257"/>
      <c r="E162" s="257"/>
      <c r="F162" s="257"/>
      <c r="G162" s="257"/>
      <c r="H162" s="257"/>
      <c r="I162" s="257"/>
      <c r="J162" s="257"/>
      <c r="K162" s="257"/>
    </row>
    <row r="163" spans="1:11" ht="51.75" customHeight="1">
      <c r="A163" s="471" t="s">
        <v>693</v>
      </c>
      <c r="B163" s="453"/>
      <c r="C163" s="453"/>
      <c r="D163" s="453"/>
      <c r="E163" s="453"/>
      <c r="F163" s="453"/>
      <c r="G163" s="453"/>
      <c r="H163" s="453"/>
      <c r="I163" s="453"/>
      <c r="J163" s="453"/>
      <c r="K163" s="453"/>
    </row>
    <row r="164" spans="1:11" ht="12.75">
      <c r="A164" s="257"/>
      <c r="B164" s="257"/>
      <c r="C164" s="257"/>
      <c r="D164" s="257"/>
      <c r="E164" s="257"/>
      <c r="F164" s="257"/>
      <c r="G164" s="257"/>
      <c r="H164" s="257"/>
      <c r="I164" s="257"/>
      <c r="J164" s="257"/>
      <c r="K164" s="257"/>
    </row>
    <row r="165" spans="1:11" ht="69" customHeight="1">
      <c r="A165" s="471" t="s">
        <v>694</v>
      </c>
      <c r="B165" s="453"/>
      <c r="C165" s="453"/>
      <c r="D165" s="453"/>
      <c r="E165" s="453"/>
      <c r="F165" s="453"/>
      <c r="G165" s="453"/>
      <c r="H165" s="453"/>
      <c r="I165" s="453"/>
      <c r="J165" s="453"/>
      <c r="K165" s="453"/>
    </row>
    <row r="168" spans="1:11" ht="12.75">
      <c r="A168" s="473" t="s">
        <v>567</v>
      </c>
      <c r="B168" s="453"/>
      <c r="C168" s="453"/>
      <c r="D168" s="453"/>
      <c r="E168" s="453"/>
      <c r="F168" s="453"/>
      <c r="G168" s="453"/>
      <c r="H168" s="453"/>
      <c r="I168" s="453"/>
      <c r="J168" s="453"/>
      <c r="K168" s="453"/>
    </row>
    <row r="170" spans="1:11" ht="26.25" customHeight="1">
      <c r="A170" s="453" t="s">
        <v>568</v>
      </c>
      <c r="B170" s="453"/>
      <c r="C170" s="453"/>
      <c r="D170" s="453"/>
      <c r="E170" s="453"/>
      <c r="F170" s="453"/>
      <c r="G170" s="453"/>
      <c r="H170" s="453"/>
      <c r="I170" s="453"/>
      <c r="J170" s="453"/>
      <c r="K170" s="453"/>
    </row>
    <row r="171" spans="1:11" ht="12.75">
      <c r="A171" s="257"/>
      <c r="B171" s="257"/>
      <c r="C171" s="257"/>
      <c r="D171" s="257"/>
      <c r="E171" s="257"/>
      <c r="F171" s="257"/>
      <c r="G171" s="257"/>
      <c r="H171" s="257"/>
      <c r="I171" s="257"/>
      <c r="J171" s="257"/>
      <c r="K171" s="257"/>
    </row>
    <row r="172" spans="1:11" ht="31.5" customHeight="1">
      <c r="A172" s="453" t="s">
        <v>569</v>
      </c>
      <c r="B172" s="453"/>
      <c r="C172" s="453"/>
      <c r="D172" s="453"/>
      <c r="E172" s="453"/>
      <c r="F172" s="453"/>
      <c r="G172" s="453"/>
      <c r="H172" s="453"/>
      <c r="I172" s="453"/>
      <c r="J172" s="453"/>
      <c r="K172" s="453"/>
    </row>
    <row r="173" spans="1:11" ht="12.75">
      <c r="A173" s="257"/>
      <c r="B173" s="257"/>
      <c r="C173" s="257"/>
      <c r="D173" s="257"/>
      <c r="E173" s="257"/>
      <c r="F173" s="257"/>
      <c r="G173" s="257"/>
      <c r="H173" s="257"/>
      <c r="I173" s="257"/>
      <c r="J173" s="257"/>
      <c r="K173" s="257"/>
    </row>
    <row r="174" spans="1:11" ht="12.75">
      <c r="A174" s="453"/>
      <c r="B174" s="453"/>
      <c r="C174" s="453"/>
      <c r="D174" s="453"/>
      <c r="E174" s="453"/>
      <c r="F174" s="453"/>
      <c r="G174" s="453"/>
      <c r="H174" s="453"/>
      <c r="I174" s="453"/>
      <c r="J174" s="453"/>
      <c r="K174" s="453"/>
    </row>
    <row r="175" spans="1:11" ht="12.75">
      <c r="A175" s="258"/>
      <c r="B175" s="258"/>
      <c r="C175" s="258" t="s">
        <v>570</v>
      </c>
      <c r="D175" s="258"/>
      <c r="E175" s="258"/>
      <c r="F175" s="258"/>
      <c r="G175" s="258"/>
      <c r="H175" s="258"/>
      <c r="I175" s="254" t="s">
        <v>210</v>
      </c>
      <c r="J175" s="258"/>
      <c r="K175" s="258"/>
    </row>
    <row r="176" spans="1:11" ht="12.75">
      <c r="A176" s="258"/>
      <c r="B176" s="258"/>
      <c r="C176" s="258"/>
      <c r="D176" s="258"/>
      <c r="E176" s="258"/>
      <c r="F176" s="258"/>
      <c r="G176" s="258"/>
      <c r="H176" s="258"/>
      <c r="I176" s="254"/>
      <c r="J176" s="258"/>
      <c r="K176" s="258"/>
    </row>
    <row r="177" spans="1:11" ht="12.75">
      <c r="A177" s="296"/>
      <c r="B177" s="296"/>
      <c r="C177" s="55" t="s">
        <v>572</v>
      </c>
      <c r="D177" s="55"/>
      <c r="E177" s="55"/>
      <c r="F177" s="55"/>
      <c r="G177" s="55"/>
      <c r="H177" s="55"/>
      <c r="I177" s="55" t="s">
        <v>506</v>
      </c>
      <c r="J177" s="55"/>
      <c r="K177" s="296"/>
    </row>
    <row r="178" spans="1:11" ht="12.75">
      <c r="A178" s="455"/>
      <c r="B178" s="455"/>
      <c r="C178" s="455"/>
      <c r="D178" s="455"/>
      <c r="E178" s="455"/>
      <c r="F178" s="455"/>
      <c r="G178" s="455"/>
      <c r="H178" s="455"/>
      <c r="I178" s="455"/>
      <c r="J178" s="455"/>
      <c r="K178" s="455"/>
    </row>
    <row r="179" spans="1:11" ht="12.75">
      <c r="A179" s="257"/>
      <c r="B179" s="257"/>
      <c r="C179" s="257"/>
      <c r="D179" s="257"/>
      <c r="E179" s="257"/>
      <c r="F179" s="257"/>
      <c r="G179" s="257"/>
      <c r="H179" s="257"/>
      <c r="I179" s="257"/>
      <c r="J179" s="257"/>
      <c r="K179" s="257"/>
    </row>
    <row r="180" spans="1:11" ht="12.75">
      <c r="A180" s="453"/>
      <c r="B180" s="453"/>
      <c r="C180" s="453"/>
      <c r="D180" s="453"/>
      <c r="E180" s="453"/>
      <c r="F180" s="453"/>
      <c r="G180" s="453"/>
      <c r="H180" s="453"/>
      <c r="I180" s="453"/>
      <c r="J180" s="453"/>
      <c r="K180" s="453"/>
    </row>
    <row r="181" spans="1:11" ht="12.75">
      <c r="A181" s="257"/>
      <c r="B181" s="257"/>
      <c r="C181" s="257"/>
      <c r="D181" s="257"/>
      <c r="E181" s="257"/>
      <c r="F181" s="257"/>
      <c r="G181" s="257"/>
      <c r="H181" s="257"/>
      <c r="I181" s="257"/>
      <c r="J181" s="257"/>
      <c r="K181" s="257"/>
    </row>
    <row r="182" spans="1:11" ht="12.75">
      <c r="A182" s="453"/>
      <c r="B182" s="453"/>
      <c r="C182" s="453"/>
      <c r="D182" s="453"/>
      <c r="E182" s="453"/>
      <c r="F182" s="453"/>
      <c r="G182" s="453"/>
      <c r="H182" s="453"/>
      <c r="I182" s="453"/>
      <c r="J182" s="453"/>
      <c r="K182" s="453"/>
    </row>
    <row r="183" spans="1:11" ht="12.75">
      <c r="A183" s="257"/>
      <c r="B183" s="257"/>
      <c r="C183" s="257"/>
      <c r="D183" s="257"/>
      <c r="E183" s="257"/>
      <c r="F183" s="257"/>
      <c r="G183" s="257"/>
      <c r="H183" s="257"/>
      <c r="I183" s="257"/>
      <c r="J183" s="257"/>
      <c r="K183" s="257"/>
    </row>
    <row r="184" spans="1:11" ht="12.75">
      <c r="A184" s="453"/>
      <c r="B184" s="453"/>
      <c r="C184" s="453"/>
      <c r="D184" s="453"/>
      <c r="E184" s="453"/>
      <c r="F184" s="453"/>
      <c r="G184" s="453"/>
      <c r="H184" s="453"/>
      <c r="I184" s="453"/>
      <c r="J184" s="453"/>
      <c r="K184" s="453"/>
    </row>
    <row r="185" spans="1:11" ht="12.75">
      <c r="A185" s="257"/>
      <c r="B185" s="257"/>
      <c r="C185" s="257"/>
      <c r="D185" s="257"/>
      <c r="E185" s="257"/>
      <c r="F185" s="257"/>
      <c r="G185" s="257"/>
      <c r="H185" s="257"/>
      <c r="I185" s="257"/>
      <c r="J185" s="257"/>
      <c r="K185" s="257"/>
    </row>
    <row r="186" spans="1:11" ht="12.75">
      <c r="A186" s="453"/>
      <c r="B186" s="453"/>
      <c r="C186" s="453"/>
      <c r="D186" s="453"/>
      <c r="E186" s="453"/>
      <c r="F186" s="453"/>
      <c r="G186" s="453"/>
      <c r="H186" s="453"/>
      <c r="I186" s="453"/>
      <c r="J186" s="453"/>
      <c r="K186" s="453"/>
    </row>
    <row r="187" spans="1:11" ht="12.75">
      <c r="A187" s="257"/>
      <c r="B187" s="257"/>
      <c r="C187" s="257"/>
      <c r="D187" s="257"/>
      <c r="E187" s="257"/>
      <c r="F187" s="257"/>
      <c r="G187" s="257"/>
      <c r="H187" s="257"/>
      <c r="I187" s="257"/>
      <c r="J187" s="257"/>
      <c r="K187" s="257"/>
    </row>
    <row r="188" spans="1:11" ht="12.75">
      <c r="A188" s="453"/>
      <c r="B188" s="453"/>
      <c r="C188" s="453"/>
      <c r="D188" s="453"/>
      <c r="E188" s="453"/>
      <c r="F188" s="453"/>
      <c r="G188" s="453"/>
      <c r="H188" s="453"/>
      <c r="I188" s="453"/>
      <c r="J188" s="453"/>
      <c r="K188" s="453"/>
    </row>
    <row r="189" spans="1:11" ht="12.75">
      <c r="A189" s="257"/>
      <c r="B189" s="257"/>
      <c r="C189" s="257"/>
      <c r="D189" s="257"/>
      <c r="E189" s="257"/>
      <c r="F189" s="257"/>
      <c r="G189" s="257"/>
      <c r="H189" s="257"/>
      <c r="I189" s="257"/>
      <c r="J189" s="257"/>
      <c r="K189" s="257"/>
    </row>
    <row r="190" spans="1:11" ht="12.75">
      <c r="A190" s="453"/>
      <c r="B190" s="453"/>
      <c r="C190" s="453"/>
      <c r="D190" s="453"/>
      <c r="E190" s="453"/>
      <c r="F190" s="453"/>
      <c r="G190" s="453"/>
      <c r="H190" s="453"/>
      <c r="I190" s="453"/>
      <c r="J190" s="453"/>
      <c r="K190" s="453"/>
    </row>
    <row r="191" spans="1:11" ht="12.75">
      <c r="A191" s="257"/>
      <c r="B191" s="257"/>
      <c r="C191" s="257"/>
      <c r="D191" s="257"/>
      <c r="E191" s="257"/>
      <c r="F191" s="257"/>
      <c r="G191" s="257"/>
      <c r="H191" s="257"/>
      <c r="I191" s="257"/>
      <c r="J191" s="257"/>
      <c r="K191" s="257"/>
    </row>
    <row r="192" spans="1:11" ht="12.75">
      <c r="A192" s="453"/>
      <c r="B192" s="453"/>
      <c r="C192" s="453"/>
      <c r="D192" s="453"/>
      <c r="E192" s="453"/>
      <c r="F192" s="453"/>
      <c r="G192" s="453"/>
      <c r="H192" s="453"/>
      <c r="I192" s="453"/>
      <c r="J192" s="453"/>
      <c r="K192" s="453"/>
    </row>
    <row r="194" spans="1:11" ht="12.75">
      <c r="A194" s="453"/>
      <c r="B194" s="453"/>
      <c r="C194" s="453"/>
      <c r="D194" s="453"/>
      <c r="E194" s="453"/>
      <c r="F194" s="453"/>
      <c r="G194" s="453"/>
      <c r="H194" s="453"/>
      <c r="I194" s="453"/>
      <c r="J194" s="453"/>
      <c r="K194" s="453"/>
    </row>
    <row r="196" spans="1:11" ht="12.75">
      <c r="A196" s="453"/>
      <c r="B196" s="453"/>
      <c r="C196" s="453"/>
      <c r="D196" s="453"/>
      <c r="E196" s="453"/>
      <c r="F196" s="453"/>
      <c r="G196" s="453"/>
      <c r="H196" s="453"/>
      <c r="I196" s="453"/>
      <c r="J196" s="453"/>
      <c r="K196" s="453"/>
    </row>
    <row r="198" spans="1:11" ht="12.75">
      <c r="A198" s="453"/>
      <c r="B198" s="453"/>
      <c r="C198" s="453"/>
      <c r="D198" s="453"/>
      <c r="E198" s="453"/>
      <c r="F198" s="453"/>
      <c r="G198" s="453"/>
      <c r="H198" s="453"/>
      <c r="I198" s="453"/>
      <c r="J198" s="453"/>
      <c r="K198" s="453"/>
    </row>
    <row r="200" spans="1:11" ht="12.75">
      <c r="A200" s="453"/>
      <c r="B200" s="453"/>
      <c r="C200" s="453"/>
      <c r="D200" s="453"/>
      <c r="E200" s="453"/>
      <c r="F200" s="453"/>
      <c r="G200" s="453"/>
      <c r="H200" s="453"/>
      <c r="I200" s="453"/>
      <c r="J200" s="453"/>
      <c r="K200" s="453"/>
    </row>
    <row r="202" spans="1:11" ht="12.75">
      <c r="A202" s="453"/>
      <c r="B202" s="453"/>
      <c r="C202" s="453"/>
      <c r="D202" s="453"/>
      <c r="E202" s="453"/>
      <c r="F202" s="453"/>
      <c r="G202" s="453"/>
      <c r="H202" s="453"/>
      <c r="I202" s="453"/>
      <c r="J202" s="453"/>
      <c r="K202" s="453"/>
    </row>
    <row r="204" spans="1:11" ht="12.75">
      <c r="A204" s="453"/>
      <c r="B204" s="453"/>
      <c r="C204" s="453"/>
      <c r="D204" s="453"/>
      <c r="E204" s="453"/>
      <c r="F204" s="453"/>
      <c r="G204" s="453"/>
      <c r="H204" s="453"/>
      <c r="I204" s="453"/>
      <c r="J204" s="453"/>
      <c r="K204" s="453"/>
    </row>
    <row r="205" spans="1:11" ht="12.75">
      <c r="A205" s="257"/>
      <c r="B205" s="257"/>
      <c r="C205" s="257"/>
      <c r="D205" s="257"/>
      <c r="E205" s="257"/>
      <c r="F205" s="257"/>
      <c r="G205" s="257"/>
      <c r="H205" s="257"/>
      <c r="I205" s="257"/>
      <c r="J205" s="257"/>
      <c r="K205" s="257"/>
    </row>
    <row r="206" spans="1:11" ht="12.75">
      <c r="A206" s="453"/>
      <c r="B206" s="453"/>
      <c r="C206" s="453"/>
      <c r="D206" s="453"/>
      <c r="E206" s="453"/>
      <c r="F206" s="453"/>
      <c r="G206" s="453"/>
      <c r="H206" s="453"/>
      <c r="I206" s="453"/>
      <c r="J206" s="453"/>
      <c r="K206" s="453"/>
    </row>
    <row r="207" spans="1:11" ht="12.75">
      <c r="A207" s="257"/>
      <c r="B207" s="257"/>
      <c r="C207" s="257"/>
      <c r="D207" s="257"/>
      <c r="E207" s="257"/>
      <c r="F207" s="257"/>
      <c r="G207" s="257"/>
      <c r="H207" s="257"/>
      <c r="I207" s="257"/>
      <c r="J207" s="257"/>
      <c r="K207" s="257"/>
    </row>
    <row r="208" spans="1:11" ht="12.75">
      <c r="A208" s="453"/>
      <c r="B208" s="453"/>
      <c r="C208" s="453"/>
      <c r="D208" s="453"/>
      <c r="E208" s="453"/>
      <c r="F208" s="453"/>
      <c r="G208" s="453"/>
      <c r="H208" s="453"/>
      <c r="I208" s="453"/>
      <c r="J208" s="453"/>
      <c r="K208" s="453"/>
    </row>
    <row r="209" spans="1:11" ht="12.75">
      <c r="A209" s="257"/>
      <c r="B209" s="257"/>
      <c r="C209" s="257"/>
      <c r="D209" s="257"/>
      <c r="E209" s="257"/>
      <c r="F209" s="257"/>
      <c r="G209" s="257"/>
      <c r="H209" s="257"/>
      <c r="I209" s="257"/>
      <c r="J209" s="257"/>
      <c r="K209" s="257"/>
    </row>
    <row r="210" spans="1:11" ht="12.75">
      <c r="A210" s="453"/>
      <c r="B210" s="453"/>
      <c r="C210" s="453"/>
      <c r="D210" s="453"/>
      <c r="E210" s="453"/>
      <c r="F210" s="453"/>
      <c r="G210" s="453"/>
      <c r="H210" s="453"/>
      <c r="I210" s="453"/>
      <c r="J210" s="453"/>
      <c r="K210" s="453"/>
    </row>
    <row r="211" spans="1:11" ht="12.75">
      <c r="A211" s="257"/>
      <c r="B211" s="257"/>
      <c r="C211" s="257"/>
      <c r="D211" s="257"/>
      <c r="E211" s="257"/>
      <c r="F211" s="257"/>
      <c r="G211" s="257"/>
      <c r="H211" s="257"/>
      <c r="I211" s="257"/>
      <c r="J211" s="257"/>
      <c r="K211" s="257"/>
    </row>
    <row r="212" spans="1:11" ht="12.75">
      <c r="A212" s="453"/>
      <c r="B212" s="453"/>
      <c r="C212" s="453"/>
      <c r="D212" s="453"/>
      <c r="E212" s="453"/>
      <c r="F212" s="453"/>
      <c r="G212" s="453"/>
      <c r="H212" s="453"/>
      <c r="I212" s="453"/>
      <c r="J212" s="453"/>
      <c r="K212" s="453"/>
    </row>
    <row r="213" spans="1:11" ht="12.75">
      <c r="A213" s="257"/>
      <c r="B213" s="257"/>
      <c r="C213" s="257"/>
      <c r="D213" s="257"/>
      <c r="E213" s="257"/>
      <c r="F213" s="257"/>
      <c r="G213" s="257"/>
      <c r="H213" s="257"/>
      <c r="I213" s="257"/>
      <c r="J213" s="257"/>
      <c r="K213" s="257"/>
    </row>
    <row r="214" spans="1:11" ht="12.75">
      <c r="A214" s="453"/>
      <c r="B214" s="453"/>
      <c r="C214" s="453"/>
      <c r="D214" s="453"/>
      <c r="E214" s="453"/>
      <c r="F214" s="453"/>
      <c r="G214" s="453"/>
      <c r="H214" s="453"/>
      <c r="I214" s="453"/>
      <c r="J214" s="453"/>
      <c r="K214" s="453"/>
    </row>
    <row r="215" spans="1:11" ht="12.75">
      <c r="A215" s="257"/>
      <c r="B215" s="257"/>
      <c r="C215" s="257"/>
      <c r="D215" s="257"/>
      <c r="E215" s="257"/>
      <c r="F215" s="257"/>
      <c r="G215" s="257"/>
      <c r="H215" s="257"/>
      <c r="I215" s="257"/>
      <c r="J215" s="257"/>
      <c r="K215" s="257"/>
    </row>
    <row r="216" spans="1:11" ht="12.75">
      <c r="A216" s="453"/>
      <c r="B216" s="453"/>
      <c r="C216" s="453"/>
      <c r="D216" s="453"/>
      <c r="E216" s="453"/>
      <c r="F216" s="453"/>
      <c r="G216" s="453"/>
      <c r="H216" s="453"/>
      <c r="I216" s="453"/>
      <c r="J216" s="453"/>
      <c r="K216" s="453"/>
    </row>
    <row r="217" spans="1:11" ht="12.75">
      <c r="A217" s="257"/>
      <c r="B217" s="257"/>
      <c r="C217" s="257"/>
      <c r="D217" s="257"/>
      <c r="E217" s="257"/>
      <c r="F217" s="257"/>
      <c r="G217" s="257"/>
      <c r="H217" s="257"/>
      <c r="I217" s="257"/>
      <c r="J217" s="257"/>
      <c r="K217" s="257"/>
    </row>
    <row r="218" spans="1:11" ht="12.75">
      <c r="A218" s="453"/>
      <c r="B218" s="453"/>
      <c r="C218" s="453"/>
      <c r="D218" s="453"/>
      <c r="E218" s="453"/>
      <c r="F218" s="453"/>
      <c r="G218" s="453"/>
      <c r="H218" s="453"/>
      <c r="I218" s="453"/>
      <c r="J218" s="453"/>
      <c r="K218" s="453"/>
    </row>
    <row r="219" spans="1:11" ht="12.75">
      <c r="A219" s="257"/>
      <c r="B219" s="257"/>
      <c r="C219" s="257"/>
      <c r="D219" s="257"/>
      <c r="E219" s="257"/>
      <c r="F219" s="257"/>
      <c r="G219" s="257"/>
      <c r="H219" s="257"/>
      <c r="I219" s="257"/>
      <c r="J219" s="257"/>
      <c r="K219" s="257"/>
    </row>
    <row r="220" spans="1:11" ht="12.75">
      <c r="A220" s="453"/>
      <c r="B220" s="453"/>
      <c r="C220" s="453"/>
      <c r="D220" s="453"/>
      <c r="E220" s="453"/>
      <c r="F220" s="453"/>
      <c r="G220" s="453"/>
      <c r="H220" s="453"/>
      <c r="I220" s="453"/>
      <c r="J220" s="453"/>
      <c r="K220" s="453"/>
    </row>
    <row r="221" spans="1:11" ht="12.75">
      <c r="A221" s="257"/>
      <c r="B221" s="257"/>
      <c r="C221" s="257"/>
      <c r="D221" s="257"/>
      <c r="E221" s="257"/>
      <c r="F221" s="257"/>
      <c r="G221" s="257"/>
      <c r="H221" s="257"/>
      <c r="I221" s="257"/>
      <c r="J221" s="257"/>
      <c r="K221" s="257"/>
    </row>
    <row r="222" spans="1:11" ht="12.75">
      <c r="A222" s="453"/>
      <c r="B222" s="453"/>
      <c r="C222" s="453"/>
      <c r="D222" s="453"/>
      <c r="E222" s="453"/>
      <c r="F222" s="453"/>
      <c r="G222" s="453"/>
      <c r="H222" s="453"/>
      <c r="I222" s="453"/>
      <c r="J222" s="453"/>
      <c r="K222" s="453"/>
    </row>
    <row r="223" spans="1:11" ht="12.75">
      <c r="A223" s="257"/>
      <c r="B223" s="257"/>
      <c r="C223" s="257"/>
      <c r="D223" s="257"/>
      <c r="E223" s="257"/>
      <c r="F223" s="257"/>
      <c r="G223" s="257"/>
      <c r="H223" s="257"/>
      <c r="I223" s="257"/>
      <c r="J223" s="257"/>
      <c r="K223" s="257"/>
    </row>
    <row r="224" spans="1:11" ht="12.75">
      <c r="A224" s="453"/>
      <c r="B224" s="453"/>
      <c r="C224" s="453"/>
      <c r="D224" s="453"/>
      <c r="E224" s="453"/>
      <c r="F224" s="453"/>
      <c r="G224" s="453"/>
      <c r="H224" s="453"/>
      <c r="I224" s="453"/>
      <c r="J224" s="453"/>
      <c r="K224" s="453"/>
    </row>
    <row r="226" spans="1:11" ht="12.75">
      <c r="A226" s="453"/>
      <c r="B226" s="453"/>
      <c r="C226" s="453"/>
      <c r="D226" s="453"/>
      <c r="E226" s="453"/>
      <c r="F226" s="453"/>
      <c r="G226" s="453"/>
      <c r="H226" s="453"/>
      <c r="I226" s="453"/>
      <c r="J226" s="453"/>
      <c r="K226" s="453"/>
    </row>
    <row r="228" spans="1:11" ht="12.75">
      <c r="A228" s="453"/>
      <c r="B228" s="453"/>
      <c r="C228" s="453"/>
      <c r="D228" s="453"/>
      <c r="E228" s="453"/>
      <c r="F228" s="453"/>
      <c r="G228" s="453"/>
      <c r="H228" s="453"/>
      <c r="I228" s="453"/>
      <c r="J228" s="453"/>
      <c r="K228" s="453"/>
    </row>
    <row r="230" spans="1:11" ht="12.75">
      <c r="A230" s="453"/>
      <c r="B230" s="453"/>
      <c r="C230" s="453"/>
      <c r="D230" s="453"/>
      <c r="E230" s="453"/>
      <c r="F230" s="453"/>
      <c r="G230" s="453"/>
      <c r="H230" s="453"/>
      <c r="I230" s="453"/>
      <c r="J230" s="453"/>
      <c r="K230" s="453"/>
    </row>
    <row r="232" spans="1:11" ht="12.75">
      <c r="A232" s="453"/>
      <c r="B232" s="453"/>
      <c r="C232" s="453"/>
      <c r="D232" s="453"/>
      <c r="E232" s="453"/>
      <c r="F232" s="453"/>
      <c r="G232" s="453"/>
      <c r="H232" s="453"/>
      <c r="I232" s="453"/>
      <c r="J232" s="453"/>
      <c r="K232" s="453"/>
    </row>
    <row r="234" spans="1:11" ht="12.75">
      <c r="A234" s="453"/>
      <c r="B234" s="453"/>
      <c r="C234" s="453"/>
      <c r="D234" s="453"/>
      <c r="E234" s="453"/>
      <c r="F234" s="453"/>
      <c r="G234" s="453"/>
      <c r="H234" s="453"/>
      <c r="I234" s="453"/>
      <c r="J234" s="453"/>
      <c r="K234" s="453"/>
    </row>
    <row r="236" spans="1:11" ht="12.75">
      <c r="A236" s="453"/>
      <c r="B236" s="453"/>
      <c r="C236" s="453"/>
      <c r="D236" s="453"/>
      <c r="E236" s="453"/>
      <c r="F236" s="453"/>
      <c r="G236" s="453"/>
      <c r="H236" s="453"/>
      <c r="I236" s="453"/>
      <c r="J236" s="453"/>
      <c r="K236" s="453"/>
    </row>
    <row r="237" spans="1:11" ht="12.75">
      <c r="A237" s="257"/>
      <c r="B237" s="257"/>
      <c r="C237" s="257"/>
      <c r="D237" s="257"/>
      <c r="E237" s="257"/>
      <c r="F237" s="257"/>
      <c r="G237" s="257"/>
      <c r="H237" s="257"/>
      <c r="I237" s="257"/>
      <c r="J237" s="257"/>
      <c r="K237" s="257"/>
    </row>
    <row r="238" spans="1:11" ht="12.75">
      <c r="A238" s="453"/>
      <c r="B238" s="453"/>
      <c r="C238" s="453"/>
      <c r="D238" s="453"/>
      <c r="E238" s="453"/>
      <c r="F238" s="453"/>
      <c r="G238" s="453"/>
      <c r="H238" s="453"/>
      <c r="I238" s="453"/>
      <c r="J238" s="453"/>
      <c r="K238" s="453"/>
    </row>
    <row r="239" spans="1:11" ht="12.75">
      <c r="A239" s="257"/>
      <c r="B239" s="257"/>
      <c r="C239" s="257"/>
      <c r="D239" s="257"/>
      <c r="E239" s="257"/>
      <c r="F239" s="257"/>
      <c r="G239" s="257"/>
      <c r="H239" s="257"/>
      <c r="I239" s="257"/>
      <c r="J239" s="257"/>
      <c r="K239" s="257"/>
    </row>
    <row r="240" spans="1:11" ht="12.75">
      <c r="A240" s="453"/>
      <c r="B240" s="453"/>
      <c r="C240" s="453"/>
      <c r="D240" s="453"/>
      <c r="E240" s="453"/>
      <c r="F240" s="453"/>
      <c r="G240" s="453"/>
      <c r="H240" s="453"/>
      <c r="I240" s="453"/>
      <c r="J240" s="453"/>
      <c r="K240" s="453"/>
    </row>
    <row r="241" spans="1:11" ht="12.75">
      <c r="A241" s="257"/>
      <c r="B241" s="257"/>
      <c r="C241" s="257"/>
      <c r="D241" s="257"/>
      <c r="E241" s="257"/>
      <c r="F241" s="257"/>
      <c r="G241" s="257"/>
      <c r="H241" s="257"/>
      <c r="I241" s="257"/>
      <c r="J241" s="257"/>
      <c r="K241" s="257"/>
    </row>
    <row r="242" spans="1:11" ht="12.75">
      <c r="A242" s="453"/>
      <c r="B242" s="453"/>
      <c r="C242" s="453"/>
      <c r="D242" s="453"/>
      <c r="E242" s="453"/>
      <c r="F242" s="453"/>
      <c r="G242" s="453"/>
      <c r="H242" s="453"/>
      <c r="I242" s="453"/>
      <c r="J242" s="453"/>
      <c r="K242" s="453"/>
    </row>
    <row r="243" spans="1:11" ht="12.75">
      <c r="A243" s="257"/>
      <c r="B243" s="257"/>
      <c r="C243" s="257"/>
      <c r="D243" s="257"/>
      <c r="E243" s="257"/>
      <c r="F243" s="257"/>
      <c r="G243" s="257"/>
      <c r="H243" s="257"/>
      <c r="I243" s="257"/>
      <c r="J243" s="257"/>
      <c r="K243" s="257"/>
    </row>
    <row r="244" spans="1:11" ht="12.75">
      <c r="A244" s="453"/>
      <c r="B244" s="453"/>
      <c r="C244" s="453"/>
      <c r="D244" s="453"/>
      <c r="E244" s="453"/>
      <c r="F244" s="453"/>
      <c r="G244" s="453"/>
      <c r="H244" s="453"/>
      <c r="I244" s="453"/>
      <c r="J244" s="453"/>
      <c r="K244" s="453"/>
    </row>
    <row r="245" spans="1:11" ht="12.75">
      <c r="A245" s="257"/>
      <c r="B245" s="257"/>
      <c r="C245" s="257"/>
      <c r="D245" s="257"/>
      <c r="E245" s="257"/>
      <c r="F245" s="257"/>
      <c r="G245" s="257"/>
      <c r="H245" s="257"/>
      <c r="I245" s="257"/>
      <c r="J245" s="257"/>
      <c r="K245" s="257"/>
    </row>
    <row r="246" spans="1:11" ht="12.75">
      <c r="A246" s="453"/>
      <c r="B246" s="453"/>
      <c r="C246" s="453"/>
      <c r="D246" s="453"/>
      <c r="E246" s="453"/>
      <c r="F246" s="453"/>
      <c r="G246" s="453"/>
      <c r="H246" s="453"/>
      <c r="I246" s="453"/>
      <c r="J246" s="453"/>
      <c r="K246" s="453"/>
    </row>
    <row r="247" spans="1:11" ht="12.75">
      <c r="A247" s="257"/>
      <c r="B247" s="257"/>
      <c r="C247" s="257"/>
      <c r="D247" s="257"/>
      <c r="E247" s="257"/>
      <c r="F247" s="257"/>
      <c r="G247" s="257"/>
      <c r="H247" s="257"/>
      <c r="I247" s="257"/>
      <c r="J247" s="257"/>
      <c r="K247" s="257"/>
    </row>
    <row r="248" spans="1:11" ht="12.75">
      <c r="A248" s="453"/>
      <c r="B248" s="453"/>
      <c r="C248" s="453"/>
      <c r="D248" s="453"/>
      <c r="E248" s="453"/>
      <c r="F248" s="453"/>
      <c r="G248" s="453"/>
      <c r="H248" s="453"/>
      <c r="I248" s="453"/>
      <c r="J248" s="453"/>
      <c r="K248" s="453"/>
    </row>
    <row r="249" spans="1:11" ht="12.75">
      <c r="A249" s="257"/>
      <c r="B249" s="257"/>
      <c r="C249" s="257"/>
      <c r="D249" s="257"/>
      <c r="E249" s="257"/>
      <c r="F249" s="257"/>
      <c r="G249" s="257"/>
      <c r="H249" s="257"/>
      <c r="I249" s="257"/>
      <c r="J249" s="257"/>
      <c r="K249" s="257"/>
    </row>
    <row r="250" spans="1:11" ht="12.75">
      <c r="A250" s="453"/>
      <c r="B250" s="453"/>
      <c r="C250" s="453"/>
      <c r="D250" s="453"/>
      <c r="E250" s="453"/>
      <c r="F250" s="453"/>
      <c r="G250" s="453"/>
      <c r="H250" s="453"/>
      <c r="I250" s="453"/>
      <c r="J250" s="453"/>
      <c r="K250" s="453"/>
    </row>
    <row r="251" spans="1:11" ht="12.75">
      <c r="A251" s="257"/>
      <c r="B251" s="257"/>
      <c r="C251" s="257"/>
      <c r="D251" s="257"/>
      <c r="E251" s="257"/>
      <c r="F251" s="257"/>
      <c r="G251" s="257"/>
      <c r="H251" s="257"/>
      <c r="I251" s="257"/>
      <c r="J251" s="257"/>
      <c r="K251" s="257"/>
    </row>
    <row r="252" spans="1:11" ht="12.75">
      <c r="A252" s="453"/>
      <c r="B252" s="453"/>
      <c r="C252" s="453"/>
      <c r="D252" s="453"/>
      <c r="E252" s="453"/>
      <c r="F252" s="453"/>
      <c r="G252" s="453"/>
      <c r="H252" s="453"/>
      <c r="I252" s="453"/>
      <c r="J252" s="453"/>
      <c r="K252" s="453"/>
    </row>
    <row r="253" spans="1:11" ht="12.75">
      <c r="A253" s="257"/>
      <c r="B253" s="257"/>
      <c r="C253" s="257"/>
      <c r="D253" s="257"/>
      <c r="E253" s="257"/>
      <c r="F253" s="257"/>
      <c r="G253" s="257"/>
      <c r="H253" s="257"/>
      <c r="I253" s="257"/>
      <c r="J253" s="257"/>
      <c r="K253" s="257"/>
    </row>
    <row r="254" spans="1:11" ht="12.75">
      <c r="A254" s="453"/>
      <c r="B254" s="453"/>
      <c r="C254" s="453"/>
      <c r="D254" s="453"/>
      <c r="E254" s="453"/>
      <c r="F254" s="453"/>
      <c r="G254" s="453"/>
      <c r="H254" s="453"/>
      <c r="I254" s="453"/>
      <c r="J254" s="453"/>
      <c r="K254" s="453"/>
    </row>
    <row r="255" spans="1:11" ht="12.75">
      <c r="A255" s="257"/>
      <c r="B255" s="257"/>
      <c r="C255" s="257"/>
      <c r="D255" s="257"/>
      <c r="E255" s="257"/>
      <c r="F255" s="257"/>
      <c r="G255" s="257"/>
      <c r="H255" s="257"/>
      <c r="I255" s="257"/>
      <c r="J255" s="257"/>
      <c r="K255" s="257"/>
    </row>
    <row r="256" spans="1:11" ht="12.75">
      <c r="A256" s="453"/>
      <c r="B256" s="453"/>
      <c r="C256" s="453"/>
      <c r="D256" s="453"/>
      <c r="E256" s="453"/>
      <c r="F256" s="453"/>
      <c r="G256" s="453"/>
      <c r="H256" s="453"/>
      <c r="I256" s="453"/>
      <c r="J256" s="453"/>
      <c r="K256" s="453"/>
    </row>
    <row r="258" spans="1:11" ht="12.75">
      <c r="A258" s="453"/>
      <c r="B258" s="453"/>
      <c r="C258" s="453"/>
      <c r="D258" s="453"/>
      <c r="E258" s="453"/>
      <c r="F258" s="453"/>
      <c r="G258" s="453"/>
      <c r="H258" s="453"/>
      <c r="I258" s="453"/>
      <c r="J258" s="453"/>
      <c r="K258" s="453"/>
    </row>
    <row r="260" spans="1:11" ht="12.75">
      <c r="A260" s="453"/>
      <c r="B260" s="453"/>
      <c r="C260" s="453"/>
      <c r="D260" s="453"/>
      <c r="E260" s="453"/>
      <c r="F260" s="453"/>
      <c r="G260" s="453"/>
      <c r="H260" s="453"/>
      <c r="I260" s="453"/>
      <c r="J260" s="453"/>
      <c r="K260" s="453"/>
    </row>
    <row r="262" spans="1:11" ht="12.75">
      <c r="A262" s="453"/>
      <c r="B262" s="453"/>
      <c r="C262" s="453"/>
      <c r="D262" s="453"/>
      <c r="E262" s="453"/>
      <c r="F262" s="453"/>
      <c r="G262" s="453"/>
      <c r="H262" s="453"/>
      <c r="I262" s="453"/>
      <c r="J262" s="453"/>
      <c r="K262" s="453"/>
    </row>
    <row r="264" spans="1:11" ht="12.75">
      <c r="A264" s="453"/>
      <c r="B264" s="453"/>
      <c r="C264" s="453"/>
      <c r="D264" s="453"/>
      <c r="E264" s="453"/>
      <c r="F264" s="453"/>
      <c r="G264" s="453"/>
      <c r="H264" s="453"/>
      <c r="I264" s="453"/>
      <c r="J264" s="453"/>
      <c r="K264" s="453"/>
    </row>
    <row r="266" spans="1:11" ht="12.75">
      <c r="A266" s="453"/>
      <c r="B266" s="453"/>
      <c r="C266" s="453"/>
      <c r="D266" s="453"/>
      <c r="E266" s="453"/>
      <c r="F266" s="453"/>
      <c r="G266" s="453"/>
      <c r="H266" s="453"/>
      <c r="I266" s="453"/>
      <c r="J266" s="453"/>
      <c r="K266" s="453"/>
    </row>
    <row r="268" spans="1:11" ht="12.75">
      <c r="A268" s="453"/>
      <c r="B268" s="453"/>
      <c r="C268" s="453"/>
      <c r="D268" s="453"/>
      <c r="E268" s="453"/>
      <c r="F268" s="453"/>
      <c r="G268" s="453"/>
      <c r="H268" s="453"/>
      <c r="I268" s="453"/>
      <c r="J268" s="453"/>
      <c r="K268" s="453"/>
    </row>
    <row r="269" spans="1:11" ht="12.75">
      <c r="A269" s="257"/>
      <c r="B269" s="257"/>
      <c r="C269" s="257"/>
      <c r="D269" s="257"/>
      <c r="E269" s="257"/>
      <c r="F269" s="257"/>
      <c r="G269" s="257"/>
      <c r="H269" s="257"/>
      <c r="I269" s="257"/>
      <c r="J269" s="257"/>
      <c r="K269" s="257"/>
    </row>
    <row r="270" spans="1:11" ht="12.75">
      <c r="A270" s="453"/>
      <c r="B270" s="453"/>
      <c r="C270" s="453"/>
      <c r="D270" s="453"/>
      <c r="E270" s="453"/>
      <c r="F270" s="453"/>
      <c r="G270" s="453"/>
      <c r="H270" s="453"/>
      <c r="I270" s="453"/>
      <c r="J270" s="453"/>
      <c r="K270" s="453"/>
    </row>
    <row r="271" spans="1:11" ht="12.75">
      <c r="A271" s="257"/>
      <c r="B271" s="257"/>
      <c r="C271" s="257"/>
      <c r="D271" s="257"/>
      <c r="E271" s="257"/>
      <c r="F271" s="257"/>
      <c r="G271" s="257"/>
      <c r="H271" s="257"/>
      <c r="I271" s="257"/>
      <c r="J271" s="257"/>
      <c r="K271" s="257"/>
    </row>
    <row r="272" spans="1:11" ht="12.75">
      <c r="A272" s="453"/>
      <c r="B272" s="453"/>
      <c r="C272" s="453"/>
      <c r="D272" s="453"/>
      <c r="E272" s="453"/>
      <c r="F272" s="453"/>
      <c r="G272" s="453"/>
      <c r="H272" s="453"/>
      <c r="I272" s="453"/>
      <c r="J272" s="453"/>
      <c r="K272" s="453"/>
    </row>
    <row r="273" spans="1:11" ht="12.75">
      <c r="A273" s="257"/>
      <c r="B273" s="257"/>
      <c r="C273" s="257"/>
      <c r="D273" s="257"/>
      <c r="E273" s="257"/>
      <c r="F273" s="257"/>
      <c r="G273" s="257"/>
      <c r="H273" s="257"/>
      <c r="I273" s="257"/>
      <c r="J273" s="257"/>
      <c r="K273" s="257"/>
    </row>
    <row r="274" spans="1:11" ht="12.75">
      <c r="A274" s="453"/>
      <c r="B274" s="453"/>
      <c r="C274" s="453"/>
      <c r="D274" s="453"/>
      <c r="E274" s="453"/>
      <c r="F274" s="453"/>
      <c r="G274" s="453"/>
      <c r="H274" s="453"/>
      <c r="I274" s="453"/>
      <c r="J274" s="453"/>
      <c r="K274" s="453"/>
    </row>
    <row r="275" spans="1:11" ht="12.75">
      <c r="A275" s="257"/>
      <c r="B275" s="257"/>
      <c r="C275" s="257"/>
      <c r="D275" s="257"/>
      <c r="E275" s="257"/>
      <c r="F275" s="257"/>
      <c r="G275" s="257"/>
      <c r="H275" s="257"/>
      <c r="I275" s="257"/>
      <c r="J275" s="257"/>
      <c r="K275" s="257"/>
    </row>
    <row r="276" spans="1:11" ht="12.75">
      <c r="A276" s="453"/>
      <c r="B276" s="453"/>
      <c r="C276" s="453"/>
      <c r="D276" s="453"/>
      <c r="E276" s="453"/>
      <c r="F276" s="453"/>
      <c r="G276" s="453"/>
      <c r="H276" s="453"/>
      <c r="I276" s="453"/>
      <c r="J276" s="453"/>
      <c r="K276" s="453"/>
    </row>
    <row r="277" spans="1:11" ht="12.75">
      <c r="A277" s="257"/>
      <c r="B277" s="257"/>
      <c r="C277" s="257"/>
      <c r="D277" s="257"/>
      <c r="E277" s="257"/>
      <c r="F277" s="257"/>
      <c r="G277" s="257"/>
      <c r="H277" s="257"/>
      <c r="I277" s="257"/>
      <c r="J277" s="257"/>
      <c r="K277" s="257"/>
    </row>
    <row r="278" spans="1:11" ht="12.75">
      <c r="A278" s="453"/>
      <c r="B278" s="453"/>
      <c r="C278" s="453"/>
      <c r="D278" s="453"/>
      <c r="E278" s="453"/>
      <c r="F278" s="453"/>
      <c r="G278" s="453"/>
      <c r="H278" s="453"/>
      <c r="I278" s="453"/>
      <c r="J278" s="453"/>
      <c r="K278" s="453"/>
    </row>
    <row r="279" spans="1:11" ht="12.75">
      <c r="A279" s="257"/>
      <c r="B279" s="257"/>
      <c r="C279" s="257"/>
      <c r="D279" s="257"/>
      <c r="E279" s="257"/>
      <c r="F279" s="257"/>
      <c r="G279" s="257"/>
      <c r="H279" s="257"/>
      <c r="I279" s="257"/>
      <c r="J279" s="257"/>
      <c r="K279" s="257"/>
    </row>
    <row r="280" spans="1:11" ht="12.75">
      <c r="A280" s="453"/>
      <c r="B280" s="453"/>
      <c r="C280" s="453"/>
      <c r="D280" s="453"/>
      <c r="E280" s="453"/>
      <c r="F280" s="453"/>
      <c r="G280" s="453"/>
      <c r="H280" s="453"/>
      <c r="I280" s="453"/>
      <c r="J280" s="453"/>
      <c r="K280" s="453"/>
    </row>
    <row r="281" spans="1:11" ht="12.75">
      <c r="A281" s="257"/>
      <c r="B281" s="257"/>
      <c r="C281" s="257"/>
      <c r="D281" s="257"/>
      <c r="E281" s="257"/>
      <c r="F281" s="257"/>
      <c r="G281" s="257"/>
      <c r="H281" s="257"/>
      <c r="I281" s="257"/>
      <c r="J281" s="257"/>
      <c r="K281" s="257"/>
    </row>
    <row r="282" spans="1:11" ht="12.75">
      <c r="A282" s="453"/>
      <c r="B282" s="453"/>
      <c r="C282" s="453"/>
      <c r="D282" s="453"/>
      <c r="E282" s="453"/>
      <c r="F282" s="453"/>
      <c r="G282" s="453"/>
      <c r="H282" s="453"/>
      <c r="I282" s="453"/>
      <c r="J282" s="453"/>
      <c r="K282" s="453"/>
    </row>
    <row r="283" spans="1:11" ht="12.75">
      <c r="A283" s="257"/>
      <c r="B283" s="257"/>
      <c r="C283" s="257"/>
      <c r="D283" s="257"/>
      <c r="E283" s="257"/>
      <c r="F283" s="257"/>
      <c r="G283" s="257"/>
      <c r="H283" s="257"/>
      <c r="I283" s="257"/>
      <c r="J283" s="257"/>
      <c r="K283" s="257"/>
    </row>
    <row r="284" spans="1:11" ht="12.75">
      <c r="A284" s="453"/>
      <c r="B284" s="453"/>
      <c r="C284" s="453"/>
      <c r="D284" s="453"/>
      <c r="E284" s="453"/>
      <c r="F284" s="453"/>
      <c r="G284" s="453"/>
      <c r="H284" s="453"/>
      <c r="I284" s="453"/>
      <c r="J284" s="453"/>
      <c r="K284" s="453"/>
    </row>
    <row r="285" spans="1:11" ht="12.75">
      <c r="A285" s="257"/>
      <c r="B285" s="257"/>
      <c r="C285" s="257"/>
      <c r="D285" s="257"/>
      <c r="E285" s="257"/>
      <c r="F285" s="257"/>
      <c r="G285" s="257"/>
      <c r="H285" s="257"/>
      <c r="I285" s="257"/>
      <c r="J285" s="257"/>
      <c r="K285" s="257"/>
    </row>
    <row r="286" spans="1:11" ht="12.75">
      <c r="A286" s="453"/>
      <c r="B286" s="453"/>
      <c r="C286" s="453"/>
      <c r="D286" s="453"/>
      <c r="E286" s="453"/>
      <c r="F286" s="453"/>
      <c r="G286" s="453"/>
      <c r="H286" s="453"/>
      <c r="I286" s="453"/>
      <c r="J286" s="453"/>
      <c r="K286" s="453"/>
    </row>
    <row r="287" spans="1:11" ht="12.75">
      <c r="A287" s="257"/>
      <c r="B287" s="257"/>
      <c r="C287" s="257"/>
      <c r="D287" s="257"/>
      <c r="E287" s="257"/>
      <c r="F287" s="257"/>
      <c r="G287" s="257"/>
      <c r="H287" s="257"/>
      <c r="I287" s="257"/>
      <c r="J287" s="257"/>
      <c r="K287" s="257"/>
    </row>
    <row r="288" spans="1:11" ht="12.75">
      <c r="A288" s="453"/>
      <c r="B288" s="453"/>
      <c r="C288" s="453"/>
      <c r="D288" s="453"/>
      <c r="E288" s="453"/>
      <c r="F288" s="453"/>
      <c r="G288" s="453"/>
      <c r="H288" s="453"/>
      <c r="I288" s="453"/>
      <c r="J288" s="453"/>
      <c r="K288" s="453"/>
    </row>
    <row r="290" spans="1:11" ht="12.75">
      <c r="A290" s="453"/>
      <c r="B290" s="453"/>
      <c r="C290" s="453"/>
      <c r="D290" s="453"/>
      <c r="E290" s="453"/>
      <c r="F290" s="453"/>
      <c r="G290" s="453"/>
      <c r="H290" s="453"/>
      <c r="I290" s="453"/>
      <c r="J290" s="453"/>
      <c r="K290" s="453"/>
    </row>
    <row r="292" spans="1:11" ht="12.75">
      <c r="A292" s="453"/>
      <c r="B292" s="453"/>
      <c r="C292" s="453"/>
      <c r="D292" s="453"/>
      <c r="E292" s="453"/>
      <c r="F292" s="453"/>
      <c r="G292" s="453"/>
      <c r="H292" s="453"/>
      <c r="I292" s="453"/>
      <c r="J292" s="453"/>
      <c r="K292" s="453"/>
    </row>
    <row r="294" spans="1:11" ht="12.75">
      <c r="A294" s="453"/>
      <c r="B294" s="453"/>
      <c r="C294" s="453"/>
      <c r="D294" s="453"/>
      <c r="E294" s="453"/>
      <c r="F294" s="453"/>
      <c r="G294" s="453"/>
      <c r="H294" s="453"/>
      <c r="I294" s="453"/>
      <c r="J294" s="453"/>
      <c r="K294" s="453"/>
    </row>
    <row r="296" spans="1:11" ht="12.75">
      <c r="A296" s="453"/>
      <c r="B296" s="453"/>
      <c r="C296" s="453"/>
      <c r="D296" s="453"/>
      <c r="E296" s="453"/>
      <c r="F296" s="453"/>
      <c r="G296" s="453"/>
      <c r="H296" s="453"/>
      <c r="I296" s="453"/>
      <c r="J296" s="453"/>
      <c r="K296" s="453"/>
    </row>
    <row r="298" spans="1:11" ht="12.75">
      <c r="A298" s="453"/>
      <c r="B298" s="453"/>
      <c r="C298" s="453"/>
      <c r="D298" s="453"/>
      <c r="E298" s="453"/>
      <c r="F298" s="453"/>
      <c r="G298" s="453"/>
      <c r="H298" s="453"/>
      <c r="I298" s="453"/>
      <c r="J298" s="453"/>
      <c r="K298" s="453"/>
    </row>
    <row r="300" spans="1:11" ht="12.75">
      <c r="A300" s="453"/>
      <c r="B300" s="453"/>
      <c r="C300" s="453"/>
      <c r="D300" s="453"/>
      <c r="E300" s="453"/>
      <c r="F300" s="453"/>
      <c r="G300" s="453"/>
      <c r="H300" s="453"/>
      <c r="I300" s="453"/>
      <c r="J300" s="453"/>
      <c r="K300" s="453"/>
    </row>
    <row r="301" spans="1:11" ht="12.75">
      <c r="A301" s="257"/>
      <c r="B301" s="257"/>
      <c r="C301" s="257"/>
      <c r="D301" s="257"/>
      <c r="E301" s="257"/>
      <c r="F301" s="257"/>
      <c r="G301" s="257"/>
      <c r="H301" s="257"/>
      <c r="I301" s="257"/>
      <c r="J301" s="257"/>
      <c r="K301" s="257"/>
    </row>
    <row r="302" spans="1:11" ht="12.75">
      <c r="A302" s="453"/>
      <c r="B302" s="453"/>
      <c r="C302" s="453"/>
      <c r="D302" s="453"/>
      <c r="E302" s="453"/>
      <c r="F302" s="453"/>
      <c r="G302" s="453"/>
      <c r="H302" s="453"/>
      <c r="I302" s="453"/>
      <c r="J302" s="453"/>
      <c r="K302" s="453"/>
    </row>
    <row r="303" spans="1:11" ht="12.75">
      <c r="A303" s="257"/>
      <c r="B303" s="257"/>
      <c r="C303" s="257"/>
      <c r="D303" s="257"/>
      <c r="E303" s="257"/>
      <c r="F303" s="257"/>
      <c r="G303" s="257"/>
      <c r="H303" s="257"/>
      <c r="I303" s="257"/>
      <c r="J303" s="257"/>
      <c r="K303" s="257"/>
    </row>
    <row r="304" spans="1:11" ht="12.75">
      <c r="A304" s="453"/>
      <c r="B304" s="453"/>
      <c r="C304" s="453"/>
      <c r="D304" s="453"/>
      <c r="E304" s="453"/>
      <c r="F304" s="453"/>
      <c r="G304" s="453"/>
      <c r="H304" s="453"/>
      <c r="I304" s="453"/>
      <c r="J304" s="453"/>
      <c r="K304" s="453"/>
    </row>
    <row r="305" spans="1:11" ht="12.75">
      <c r="A305" s="257"/>
      <c r="B305" s="257"/>
      <c r="C305" s="257"/>
      <c r="D305" s="257"/>
      <c r="E305" s="257"/>
      <c r="F305" s="257"/>
      <c r="G305" s="257"/>
      <c r="H305" s="257"/>
      <c r="I305" s="257"/>
      <c r="J305" s="257"/>
      <c r="K305" s="257"/>
    </row>
    <row r="306" spans="1:11" ht="12.75">
      <c r="A306" s="453"/>
      <c r="B306" s="453"/>
      <c r="C306" s="453"/>
      <c r="D306" s="453"/>
      <c r="E306" s="453"/>
      <c r="F306" s="453"/>
      <c r="G306" s="453"/>
      <c r="H306" s="453"/>
      <c r="I306" s="453"/>
      <c r="J306" s="453"/>
      <c r="K306" s="453"/>
    </row>
    <row r="307" spans="1:11" ht="12.75">
      <c r="A307" s="257"/>
      <c r="B307" s="257"/>
      <c r="C307" s="257"/>
      <c r="D307" s="257"/>
      <c r="E307" s="257"/>
      <c r="F307" s="257"/>
      <c r="G307" s="257"/>
      <c r="H307" s="257"/>
      <c r="I307" s="257"/>
      <c r="J307" s="257"/>
      <c r="K307" s="257"/>
    </row>
    <row r="308" spans="1:11" ht="12.75">
      <c r="A308" s="453"/>
      <c r="B308" s="453"/>
      <c r="C308" s="453"/>
      <c r="D308" s="453"/>
      <c r="E308" s="453"/>
      <c r="F308" s="453"/>
      <c r="G308" s="453"/>
      <c r="H308" s="453"/>
      <c r="I308" s="453"/>
      <c r="J308" s="453"/>
      <c r="K308" s="453"/>
    </row>
    <row r="309" spans="1:11" ht="12.75">
      <c r="A309" s="257"/>
      <c r="B309" s="257"/>
      <c r="C309" s="257"/>
      <c r="D309" s="257"/>
      <c r="E309" s="257"/>
      <c r="F309" s="257"/>
      <c r="G309" s="257"/>
      <c r="H309" s="257"/>
      <c r="I309" s="257"/>
      <c r="J309" s="257"/>
      <c r="K309" s="257"/>
    </row>
    <row r="310" spans="1:11" ht="12.75">
      <c r="A310" s="453"/>
      <c r="B310" s="453"/>
      <c r="C310" s="453"/>
      <c r="D310" s="453"/>
      <c r="E310" s="453"/>
      <c r="F310" s="453"/>
      <c r="G310" s="453"/>
      <c r="H310" s="453"/>
      <c r="I310" s="453"/>
      <c r="J310" s="453"/>
      <c r="K310" s="453"/>
    </row>
    <row r="311" spans="1:11" ht="12.75">
      <c r="A311" s="257"/>
      <c r="B311" s="257"/>
      <c r="C311" s="257"/>
      <c r="D311" s="257"/>
      <c r="E311" s="257"/>
      <c r="F311" s="257"/>
      <c r="G311" s="257"/>
      <c r="H311" s="257"/>
      <c r="I311" s="257"/>
      <c r="J311" s="257"/>
      <c r="K311" s="257"/>
    </row>
    <row r="312" spans="1:11" ht="12.75">
      <c r="A312" s="453"/>
      <c r="B312" s="453"/>
      <c r="C312" s="453"/>
      <c r="D312" s="453"/>
      <c r="E312" s="453"/>
      <c r="F312" s="453"/>
      <c r="G312" s="453"/>
      <c r="H312" s="453"/>
      <c r="I312" s="453"/>
      <c r="J312" s="453"/>
      <c r="K312" s="453"/>
    </row>
    <row r="313" spans="1:11" ht="12.75">
      <c r="A313" s="257"/>
      <c r="B313" s="257"/>
      <c r="C313" s="257"/>
      <c r="D313" s="257"/>
      <c r="E313" s="257"/>
      <c r="F313" s="257"/>
      <c r="G313" s="257"/>
      <c r="H313" s="257"/>
      <c r="I313" s="257"/>
      <c r="J313" s="257"/>
      <c r="K313" s="257"/>
    </row>
    <row r="314" spans="1:11" ht="12.75">
      <c r="A314" s="453"/>
      <c r="B314" s="453"/>
      <c r="C314" s="453"/>
      <c r="D314" s="453"/>
      <c r="E314" s="453"/>
      <c r="F314" s="453"/>
      <c r="G314" s="453"/>
      <c r="H314" s="453"/>
      <c r="I314" s="453"/>
      <c r="J314" s="453"/>
      <c r="K314" s="453"/>
    </row>
    <row r="315" spans="1:11" ht="12.75">
      <c r="A315" s="257"/>
      <c r="B315" s="257"/>
      <c r="C315" s="257"/>
      <c r="D315" s="257"/>
      <c r="E315" s="257"/>
      <c r="F315" s="257"/>
      <c r="G315" s="257"/>
      <c r="H315" s="257"/>
      <c r="I315" s="257"/>
      <c r="J315" s="257"/>
      <c r="K315" s="257"/>
    </row>
    <row r="316" spans="1:11" ht="12.75">
      <c r="A316" s="453"/>
      <c r="B316" s="453"/>
      <c r="C316" s="453"/>
      <c r="D316" s="453"/>
      <c r="E316" s="453"/>
      <c r="F316" s="453"/>
      <c r="G316" s="453"/>
      <c r="H316" s="453"/>
      <c r="I316" s="453"/>
      <c r="J316" s="453"/>
      <c r="K316" s="453"/>
    </row>
    <row r="317" spans="1:11" ht="12.75">
      <c r="A317" s="257"/>
      <c r="B317" s="257"/>
      <c r="C317" s="257"/>
      <c r="D317" s="257"/>
      <c r="E317" s="257"/>
      <c r="F317" s="257"/>
      <c r="G317" s="257"/>
      <c r="H317" s="257"/>
      <c r="I317" s="257"/>
      <c r="J317" s="257"/>
      <c r="K317" s="257"/>
    </row>
    <row r="318" spans="1:11" ht="12.75">
      <c r="A318" s="453"/>
      <c r="B318" s="453"/>
      <c r="C318" s="453"/>
      <c r="D318" s="453"/>
      <c r="E318" s="453"/>
      <c r="F318" s="453"/>
      <c r="G318" s="453"/>
      <c r="H318" s="453"/>
      <c r="I318" s="453"/>
      <c r="J318" s="453"/>
      <c r="K318" s="453"/>
    </row>
    <row r="319" spans="1:11" ht="12.75">
      <c r="A319" s="257"/>
      <c r="B319" s="257"/>
      <c r="C319" s="257"/>
      <c r="D319" s="257"/>
      <c r="E319" s="257"/>
      <c r="F319" s="257"/>
      <c r="G319" s="257"/>
      <c r="H319" s="257"/>
      <c r="I319" s="257"/>
      <c r="J319" s="257"/>
      <c r="K319" s="257"/>
    </row>
    <row r="320" spans="1:11" ht="12.75">
      <c r="A320" s="453"/>
      <c r="B320" s="453"/>
      <c r="C320" s="453"/>
      <c r="D320" s="453"/>
      <c r="E320" s="453"/>
      <c r="F320" s="453"/>
      <c r="G320" s="453"/>
      <c r="H320" s="453"/>
      <c r="I320" s="453"/>
      <c r="J320" s="453"/>
      <c r="K320" s="453"/>
    </row>
    <row r="322" spans="1:11" ht="12.75">
      <c r="A322" s="453"/>
      <c r="B322" s="453"/>
      <c r="C322" s="453"/>
      <c r="D322" s="453"/>
      <c r="E322" s="453"/>
      <c r="F322" s="453"/>
      <c r="G322" s="453"/>
      <c r="H322" s="453"/>
      <c r="I322" s="453"/>
      <c r="J322" s="453"/>
      <c r="K322" s="453"/>
    </row>
    <row r="324" spans="1:11" ht="12.75">
      <c r="A324" s="453"/>
      <c r="B324" s="453"/>
      <c r="C324" s="453"/>
      <c r="D324" s="453"/>
      <c r="E324" s="453"/>
      <c r="F324" s="453"/>
      <c r="G324" s="453"/>
      <c r="H324" s="453"/>
      <c r="I324" s="453"/>
      <c r="J324" s="453"/>
      <c r="K324" s="453"/>
    </row>
    <row r="326" spans="1:11" ht="12.75">
      <c r="A326" s="453"/>
      <c r="B326" s="453"/>
      <c r="C326" s="453"/>
      <c r="D326" s="453"/>
      <c r="E326" s="453"/>
      <c r="F326" s="453"/>
      <c r="G326" s="453"/>
      <c r="H326" s="453"/>
      <c r="I326" s="453"/>
      <c r="J326" s="453"/>
      <c r="K326" s="453"/>
    </row>
    <row r="328" spans="1:11" ht="12.75">
      <c r="A328" s="453"/>
      <c r="B328" s="453"/>
      <c r="C328" s="453"/>
      <c r="D328" s="453"/>
      <c r="E328" s="453"/>
      <c r="F328" s="453"/>
      <c r="G328" s="453"/>
      <c r="H328" s="453"/>
      <c r="I328" s="453"/>
      <c r="J328" s="453"/>
      <c r="K328" s="453"/>
    </row>
    <row r="330" spans="1:11" ht="12.75">
      <c r="A330" s="453"/>
      <c r="B330" s="453"/>
      <c r="C330" s="453"/>
      <c r="D330" s="453"/>
      <c r="E330" s="453"/>
      <c r="F330" s="453"/>
      <c r="G330" s="453"/>
      <c r="H330" s="453"/>
      <c r="I330" s="453"/>
      <c r="J330" s="453"/>
      <c r="K330" s="453"/>
    </row>
  </sheetData>
  <sheetProtection/>
  <mergeCells count="160">
    <mergeCell ref="B63:C63"/>
    <mergeCell ref="E70:G70"/>
    <mergeCell ref="J70:K70"/>
    <mergeCell ref="B62:C62"/>
    <mergeCell ref="E62:G62"/>
    <mergeCell ref="J62:K62"/>
    <mergeCell ref="E63:G63"/>
    <mergeCell ref="J63:K63"/>
    <mergeCell ref="B64:C64"/>
    <mergeCell ref="E64:G64"/>
    <mergeCell ref="J64:K64"/>
    <mergeCell ref="J67:K67"/>
    <mergeCell ref="A328:K328"/>
    <mergeCell ref="A314:K314"/>
    <mergeCell ref="A316:K316"/>
    <mergeCell ref="A318:K318"/>
    <mergeCell ref="A320:K320"/>
    <mergeCell ref="J68:K68"/>
    <mergeCell ref="A306:K306"/>
    <mergeCell ref="A308:K308"/>
    <mergeCell ref="A310:K310"/>
    <mergeCell ref="A312:K312"/>
    <mergeCell ref="A322:K322"/>
    <mergeCell ref="A294:K294"/>
    <mergeCell ref="A296:K296"/>
    <mergeCell ref="A298:K298"/>
    <mergeCell ref="A300:K300"/>
    <mergeCell ref="A292:K292"/>
    <mergeCell ref="A290:K290"/>
    <mergeCell ref="A268:K268"/>
    <mergeCell ref="A270:K270"/>
    <mergeCell ref="A272:K272"/>
    <mergeCell ref="B70:C70"/>
    <mergeCell ref="A274:K274"/>
    <mergeCell ref="A276:K276"/>
    <mergeCell ref="B71:C71"/>
    <mergeCell ref="E71:G71"/>
    <mergeCell ref="A330:K330"/>
    <mergeCell ref="A324:K324"/>
    <mergeCell ref="A326:K326"/>
    <mergeCell ref="A302:K302"/>
    <mergeCell ref="A304:K304"/>
    <mergeCell ref="A280:K280"/>
    <mergeCell ref="A282:K282"/>
    <mergeCell ref="A284:K284"/>
    <mergeCell ref="A286:K286"/>
    <mergeCell ref="A288:K288"/>
    <mergeCell ref="A278:K278"/>
    <mergeCell ref="A256:K256"/>
    <mergeCell ref="A258:K258"/>
    <mergeCell ref="A260:K260"/>
    <mergeCell ref="A262:K262"/>
    <mergeCell ref="A264:K264"/>
    <mergeCell ref="A266:K266"/>
    <mergeCell ref="A244:K244"/>
    <mergeCell ref="A246:K246"/>
    <mergeCell ref="A248:K248"/>
    <mergeCell ref="A250:K250"/>
    <mergeCell ref="A252:K252"/>
    <mergeCell ref="A254:K254"/>
    <mergeCell ref="A232:K232"/>
    <mergeCell ref="A234:K234"/>
    <mergeCell ref="A236:K236"/>
    <mergeCell ref="A238:K238"/>
    <mergeCell ref="A240:K240"/>
    <mergeCell ref="A242:K242"/>
    <mergeCell ref="A220:K220"/>
    <mergeCell ref="A222:K222"/>
    <mergeCell ref="A224:K224"/>
    <mergeCell ref="A226:K226"/>
    <mergeCell ref="A228:K228"/>
    <mergeCell ref="A230:K230"/>
    <mergeCell ref="A208:K208"/>
    <mergeCell ref="A210:K210"/>
    <mergeCell ref="A212:K212"/>
    <mergeCell ref="A214:K214"/>
    <mergeCell ref="A216:K216"/>
    <mergeCell ref="A218:K218"/>
    <mergeCell ref="A196:K196"/>
    <mergeCell ref="A198:K198"/>
    <mergeCell ref="A200:K200"/>
    <mergeCell ref="A202:K202"/>
    <mergeCell ref="A204:K204"/>
    <mergeCell ref="A206:K206"/>
    <mergeCell ref="A184:K184"/>
    <mergeCell ref="A186:K186"/>
    <mergeCell ref="A188:K188"/>
    <mergeCell ref="A190:K190"/>
    <mergeCell ref="A192:K192"/>
    <mergeCell ref="A194:K194"/>
    <mergeCell ref="A182:K182"/>
    <mergeCell ref="A151:K151"/>
    <mergeCell ref="A153:K153"/>
    <mergeCell ref="A168:K168"/>
    <mergeCell ref="A170:K170"/>
    <mergeCell ref="A172:K172"/>
    <mergeCell ref="A159:K159"/>
    <mergeCell ref="A163:K163"/>
    <mergeCell ref="A155:K155"/>
    <mergeCell ref="A165:K165"/>
    <mergeCell ref="A180:K180"/>
    <mergeCell ref="B67:C67"/>
    <mergeCell ref="E67:G67"/>
    <mergeCell ref="J71:K71"/>
    <mergeCell ref="A108:D108"/>
    <mergeCell ref="A157:K157"/>
    <mergeCell ref="A120:D120"/>
    <mergeCell ref="B66:C66"/>
    <mergeCell ref="E66:G66"/>
    <mergeCell ref="J66:K66"/>
    <mergeCell ref="J65:K65"/>
    <mergeCell ref="A174:K174"/>
    <mergeCell ref="A178:K178"/>
    <mergeCell ref="A129:K129"/>
    <mergeCell ref="A74:K74"/>
    <mergeCell ref="A109:D109"/>
    <mergeCell ref="A126:K126"/>
    <mergeCell ref="A102:K102"/>
    <mergeCell ref="E65:G65"/>
    <mergeCell ref="A124:D124"/>
    <mergeCell ref="A118:D118"/>
    <mergeCell ref="A103:K103"/>
    <mergeCell ref="A72:K72"/>
    <mergeCell ref="A161:K161"/>
    <mergeCell ref="A145:K145"/>
    <mergeCell ref="A50:K50"/>
    <mergeCell ref="A30:K30"/>
    <mergeCell ref="A32:K32"/>
    <mergeCell ref="A22:K22"/>
    <mergeCell ref="A34:K34"/>
    <mergeCell ref="A36:K36"/>
    <mergeCell ref="A38:K38"/>
    <mergeCell ref="A48:G48"/>
    <mergeCell ref="A1:I4"/>
    <mergeCell ref="A6:I6"/>
    <mergeCell ref="A10:K10"/>
    <mergeCell ref="A58:K58"/>
    <mergeCell ref="A60:K60"/>
    <mergeCell ref="A7:K8"/>
    <mergeCell ref="A12:K12"/>
    <mergeCell ref="A24:K24"/>
    <mergeCell ref="A44:K44"/>
    <mergeCell ref="A26:K26"/>
    <mergeCell ref="A28:K28"/>
    <mergeCell ref="A40:K40"/>
    <mergeCell ref="A42:K42"/>
    <mergeCell ref="A14:K14"/>
    <mergeCell ref="A16:K16"/>
    <mergeCell ref="A18:K18"/>
    <mergeCell ref="A20:K20"/>
    <mergeCell ref="A46:K46"/>
    <mergeCell ref="B69:C69"/>
    <mergeCell ref="E69:G69"/>
    <mergeCell ref="J69:K69"/>
    <mergeCell ref="A52:K52"/>
    <mergeCell ref="A54:K54"/>
    <mergeCell ref="B65:C65"/>
    <mergeCell ref="B68:C68"/>
    <mergeCell ref="E68:G68"/>
    <mergeCell ref="A56:K56"/>
  </mergeCells>
  <printOptions/>
  <pageMargins left="0.2362204724409449" right="0.03937007874015748" top="0.7480314960629921" bottom="0.7480314960629921"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54"/>
  <sheetViews>
    <sheetView zoomScalePageLayoutView="0" workbookViewId="0" topLeftCell="A4">
      <selection activeCell="E17" sqref="E17"/>
    </sheetView>
  </sheetViews>
  <sheetFormatPr defaultColWidth="9.140625" defaultRowHeight="12.75"/>
  <cols>
    <col min="1" max="1" width="7.140625" style="0" customWidth="1"/>
    <col min="2" max="7" width="13.140625" style="0" customWidth="1"/>
  </cols>
  <sheetData>
    <row r="1" ht="15">
      <c r="B1" s="234" t="s">
        <v>475</v>
      </c>
    </row>
    <row r="2" ht="12.75">
      <c r="B2" s="32" t="s">
        <v>476</v>
      </c>
    </row>
    <row r="3" ht="12.75">
      <c r="B3" s="32"/>
    </row>
    <row r="4" spans="2:7" ht="15.75">
      <c r="B4" s="492" t="s">
        <v>627</v>
      </c>
      <c r="C4" s="492"/>
      <c r="D4" s="492"/>
      <c r="E4" s="492"/>
      <c r="F4" s="492"/>
      <c r="G4" s="492"/>
    </row>
    <row r="6" spans="1:7" ht="12.75">
      <c r="A6" s="493" t="s">
        <v>87</v>
      </c>
      <c r="B6" s="495" t="s">
        <v>477</v>
      </c>
      <c r="C6" s="493" t="s">
        <v>478</v>
      </c>
      <c r="D6" s="235" t="s">
        <v>479</v>
      </c>
      <c r="E6" s="493" t="s">
        <v>480</v>
      </c>
      <c r="F6" s="493" t="s">
        <v>481</v>
      </c>
      <c r="G6" s="235" t="s">
        <v>479</v>
      </c>
    </row>
    <row r="7" spans="1:7" ht="12.75">
      <c r="A7" s="494"/>
      <c r="B7" s="496"/>
      <c r="C7" s="494"/>
      <c r="D7" s="236">
        <v>40909</v>
      </c>
      <c r="E7" s="494"/>
      <c r="F7" s="494"/>
      <c r="G7" s="236">
        <v>41274</v>
      </c>
    </row>
    <row r="8" spans="1:9" ht="12.75">
      <c r="A8" s="68">
        <v>1</v>
      </c>
      <c r="B8" s="165" t="s">
        <v>38</v>
      </c>
      <c r="C8" s="68"/>
      <c r="D8" s="237">
        <v>0</v>
      </c>
      <c r="E8" s="237"/>
      <c r="F8" s="237"/>
      <c r="G8" s="237">
        <f aca="true" t="shared" si="0" ref="G8:G16">D8+E8-F8</f>
        <v>0</v>
      </c>
      <c r="I8" s="367"/>
    </row>
    <row r="9" spans="1:9" ht="12.75">
      <c r="A9" s="68">
        <v>2</v>
      </c>
      <c r="B9" s="165" t="s">
        <v>482</v>
      </c>
      <c r="C9" s="68"/>
      <c r="D9" s="237">
        <v>0</v>
      </c>
      <c r="E9" s="237"/>
      <c r="F9" s="237"/>
      <c r="G9" s="237">
        <f t="shared" si="0"/>
        <v>0</v>
      </c>
      <c r="I9" s="367"/>
    </row>
    <row r="10" spans="1:9" ht="12.75">
      <c r="A10" s="68">
        <v>3</v>
      </c>
      <c r="B10" s="238" t="s">
        <v>483</v>
      </c>
      <c r="C10" s="68"/>
      <c r="D10" s="320">
        <v>5848739</v>
      </c>
      <c r="E10" s="369">
        <v>750169.42</v>
      </c>
      <c r="F10" s="320"/>
      <c r="G10" s="320">
        <f t="shared" si="0"/>
        <v>6598908.42</v>
      </c>
      <c r="I10" s="368"/>
    </row>
    <row r="11" spans="1:9" ht="12.75">
      <c r="A11" s="68">
        <v>4</v>
      </c>
      <c r="B11" s="238" t="s">
        <v>484</v>
      </c>
      <c r="C11" s="68"/>
      <c r="D11" s="320">
        <v>0</v>
      </c>
      <c r="E11" s="320">
        <v>602569</v>
      </c>
      <c r="F11" s="320"/>
      <c r="G11" s="320">
        <f t="shared" si="0"/>
        <v>602569</v>
      </c>
      <c r="I11" s="368"/>
    </row>
    <row r="12" spans="1:9" ht="12.75">
      <c r="A12" s="68">
        <v>5</v>
      </c>
      <c r="B12" s="238" t="s">
        <v>485</v>
      </c>
      <c r="C12" s="68"/>
      <c r="D12" s="320">
        <v>1331056.4</v>
      </c>
      <c r="E12" s="169">
        <v>369582.67</v>
      </c>
      <c r="F12" s="320"/>
      <c r="G12" s="320">
        <f t="shared" si="0"/>
        <v>1700639.0699999998</v>
      </c>
      <c r="I12" s="368"/>
    </row>
    <row r="13" spans="1:9" ht="12.75">
      <c r="A13" s="68">
        <v>1</v>
      </c>
      <c r="B13" s="250" t="s">
        <v>630</v>
      </c>
      <c r="C13" s="68"/>
      <c r="D13" s="320">
        <v>1323411</v>
      </c>
      <c r="E13" s="320">
        <v>1413096.9</v>
      </c>
      <c r="F13" s="320"/>
      <c r="G13" s="320">
        <f t="shared" si="0"/>
        <v>2736507.9</v>
      </c>
      <c r="I13" s="368"/>
    </row>
    <row r="14" spans="1:9" ht="12.75">
      <c r="A14" s="68">
        <v>2</v>
      </c>
      <c r="B14" s="66"/>
      <c r="C14" s="68"/>
      <c r="D14" s="320">
        <v>0</v>
      </c>
      <c r="E14" s="320"/>
      <c r="F14" s="320"/>
      <c r="G14" s="320">
        <f t="shared" si="0"/>
        <v>0</v>
      </c>
      <c r="I14" s="368"/>
    </row>
    <row r="15" spans="1:9" ht="12.75">
      <c r="A15" s="68">
        <v>3</v>
      </c>
      <c r="B15" s="66"/>
      <c r="C15" s="68"/>
      <c r="D15" s="320">
        <v>0</v>
      </c>
      <c r="E15" s="320"/>
      <c r="F15" s="320"/>
      <c r="G15" s="320">
        <f t="shared" si="0"/>
        <v>0</v>
      </c>
      <c r="I15" s="368"/>
    </row>
    <row r="16" spans="1:9" ht="13.5" thickBot="1">
      <c r="A16" s="239">
        <v>4</v>
      </c>
      <c r="B16" s="174"/>
      <c r="C16" s="239"/>
      <c r="D16" s="321">
        <v>0</v>
      </c>
      <c r="E16" s="321"/>
      <c r="F16" s="321"/>
      <c r="G16" s="321">
        <f t="shared" si="0"/>
        <v>0</v>
      </c>
      <c r="I16" s="368"/>
    </row>
    <row r="17" spans="1:7" ht="13.5" thickBot="1">
      <c r="A17" s="240"/>
      <c r="B17" s="241" t="s">
        <v>487</v>
      </c>
      <c r="C17" s="242"/>
      <c r="D17" s="243">
        <f>SUM(D8:D16)</f>
        <v>8503206.4</v>
      </c>
      <c r="E17" s="243">
        <f>SUM(E8:E16)</f>
        <v>3135417.9899999998</v>
      </c>
      <c r="F17" s="243">
        <f>SUM(F8:F16)</f>
        <v>0</v>
      </c>
      <c r="G17" s="244">
        <f>SUM(G8:G16)</f>
        <v>11638624.39</v>
      </c>
    </row>
    <row r="20" spans="2:7" ht="15.75">
      <c r="B20" s="492" t="s">
        <v>628</v>
      </c>
      <c r="C20" s="492"/>
      <c r="D20" s="492"/>
      <c r="E20" s="492"/>
      <c r="F20" s="492"/>
      <c r="G20" s="492"/>
    </row>
    <row r="22" spans="1:7" ht="12.75">
      <c r="A22" s="493" t="s">
        <v>87</v>
      </c>
      <c r="B22" s="495" t="s">
        <v>477</v>
      </c>
      <c r="C22" s="493" t="s">
        <v>478</v>
      </c>
      <c r="D22" s="235" t="s">
        <v>479</v>
      </c>
      <c r="E22" s="493" t="s">
        <v>480</v>
      </c>
      <c r="F22" s="493" t="s">
        <v>481</v>
      </c>
      <c r="G22" s="235" t="s">
        <v>479</v>
      </c>
    </row>
    <row r="23" spans="1:7" ht="12.75">
      <c r="A23" s="494"/>
      <c r="B23" s="496"/>
      <c r="C23" s="494"/>
      <c r="D23" s="236">
        <v>40909</v>
      </c>
      <c r="E23" s="494"/>
      <c r="F23" s="494"/>
      <c r="G23" s="236">
        <v>41274</v>
      </c>
    </row>
    <row r="24" spans="1:7" ht="12.75">
      <c r="A24" s="68">
        <v>1</v>
      </c>
      <c r="B24" s="165" t="s">
        <v>38</v>
      </c>
      <c r="C24" s="68"/>
      <c r="D24" s="237">
        <v>0</v>
      </c>
      <c r="E24" s="237"/>
      <c r="F24" s="237"/>
      <c r="G24" s="237">
        <f aca="true" t="shared" si="1" ref="G24:G29">D24+E24</f>
        <v>0</v>
      </c>
    </row>
    <row r="25" spans="1:7" ht="12.75">
      <c r="A25" s="68">
        <v>2</v>
      </c>
      <c r="B25" s="165" t="s">
        <v>482</v>
      </c>
      <c r="C25" s="68"/>
      <c r="D25" s="237">
        <v>0</v>
      </c>
      <c r="E25" s="237"/>
      <c r="F25" s="237"/>
      <c r="G25" s="237">
        <f t="shared" si="1"/>
        <v>0</v>
      </c>
    </row>
    <row r="26" spans="1:7" ht="12.75">
      <c r="A26" s="68">
        <v>3</v>
      </c>
      <c r="B26" s="238" t="s">
        <v>488</v>
      </c>
      <c r="C26" s="68"/>
      <c r="D26" s="320">
        <v>377888</v>
      </c>
      <c r="E26" s="98">
        <v>1187217</v>
      </c>
      <c r="F26" s="320"/>
      <c r="G26" s="320">
        <f t="shared" si="1"/>
        <v>1565105</v>
      </c>
    </row>
    <row r="27" spans="1:7" ht="12.75">
      <c r="A27" s="68">
        <v>4</v>
      </c>
      <c r="B27" s="238" t="s">
        <v>484</v>
      </c>
      <c r="C27" s="68"/>
      <c r="D27" s="320">
        <v>0</v>
      </c>
      <c r="E27" s="320">
        <v>88430</v>
      </c>
      <c r="F27" s="320"/>
      <c r="G27" s="320">
        <f t="shared" si="1"/>
        <v>88430</v>
      </c>
    </row>
    <row r="28" spans="1:7" ht="12.75">
      <c r="A28" s="68">
        <v>5</v>
      </c>
      <c r="B28" s="238" t="s">
        <v>485</v>
      </c>
      <c r="C28" s="68"/>
      <c r="D28" s="320">
        <v>289060</v>
      </c>
      <c r="E28" s="98">
        <v>292068</v>
      </c>
      <c r="F28" s="320"/>
      <c r="G28" s="320">
        <f t="shared" si="1"/>
        <v>581128</v>
      </c>
    </row>
    <row r="29" spans="1:7" ht="12.75">
      <c r="A29" s="68">
        <v>1</v>
      </c>
      <c r="B29" s="238" t="s">
        <v>486</v>
      </c>
      <c r="C29" s="68"/>
      <c r="D29" s="320">
        <v>293844</v>
      </c>
      <c r="E29" s="320">
        <v>337617</v>
      </c>
      <c r="F29" s="320"/>
      <c r="G29" s="320">
        <f t="shared" si="1"/>
        <v>631461</v>
      </c>
    </row>
    <row r="30" spans="1:7" ht="12.75">
      <c r="A30" s="68">
        <v>2</v>
      </c>
      <c r="B30" s="66"/>
      <c r="C30" s="68"/>
      <c r="D30" s="320">
        <v>0</v>
      </c>
      <c r="E30" s="320"/>
      <c r="F30" s="320"/>
      <c r="G30" s="320">
        <f>D30+E30-F30</f>
        <v>0</v>
      </c>
    </row>
    <row r="31" spans="1:7" ht="12.75">
      <c r="A31" s="68">
        <v>3</v>
      </c>
      <c r="B31" s="66"/>
      <c r="C31" s="68"/>
      <c r="D31" s="320">
        <v>0</v>
      </c>
      <c r="E31" s="320"/>
      <c r="F31" s="320"/>
      <c r="G31" s="320">
        <f>D31+E31-F31</f>
        <v>0</v>
      </c>
    </row>
    <row r="32" spans="1:7" ht="13.5" thickBot="1">
      <c r="A32" s="239">
        <v>4</v>
      </c>
      <c r="B32" s="174"/>
      <c r="C32" s="239"/>
      <c r="D32" s="321">
        <v>0</v>
      </c>
      <c r="E32" s="321"/>
      <c r="F32" s="321"/>
      <c r="G32" s="321">
        <f>D32+E32-F32</f>
        <v>0</v>
      </c>
    </row>
    <row r="33" spans="1:7" ht="13.5" thickBot="1">
      <c r="A33" s="240"/>
      <c r="B33" s="241" t="s">
        <v>487</v>
      </c>
      <c r="C33" s="242"/>
      <c r="D33" s="243">
        <f>SUM(D24:D32)</f>
        <v>960792</v>
      </c>
      <c r="E33" s="243">
        <f>SUM(E24:E32)</f>
        <v>1905332</v>
      </c>
      <c r="F33" s="243">
        <f>SUM(F24:F32)</f>
        <v>0</v>
      </c>
      <c r="G33" s="244">
        <f>SUM(G24:G32)</f>
        <v>2866124</v>
      </c>
    </row>
    <row r="34" ht="12.75">
      <c r="G34" s="245"/>
    </row>
    <row r="36" spans="2:7" ht="15.75">
      <c r="B36" s="492" t="s">
        <v>629</v>
      </c>
      <c r="C36" s="492"/>
      <c r="D36" s="492"/>
      <c r="E36" s="492"/>
      <c r="F36" s="492"/>
      <c r="G36" s="492"/>
    </row>
    <row r="38" spans="1:7" ht="12.75">
      <c r="A38" s="493" t="s">
        <v>87</v>
      </c>
      <c r="B38" s="495" t="s">
        <v>477</v>
      </c>
      <c r="C38" s="493" t="s">
        <v>478</v>
      </c>
      <c r="D38" s="235" t="s">
        <v>479</v>
      </c>
      <c r="E38" s="493" t="s">
        <v>480</v>
      </c>
      <c r="F38" s="493" t="s">
        <v>481</v>
      </c>
      <c r="G38" s="235" t="s">
        <v>479</v>
      </c>
    </row>
    <row r="39" spans="1:7" ht="12.75">
      <c r="A39" s="494"/>
      <c r="B39" s="496"/>
      <c r="C39" s="494"/>
      <c r="D39" s="236">
        <v>40909</v>
      </c>
      <c r="E39" s="494"/>
      <c r="F39" s="494"/>
      <c r="G39" s="236">
        <v>41274</v>
      </c>
    </row>
    <row r="40" spans="1:7" ht="12.75">
      <c r="A40" s="68">
        <v>1</v>
      </c>
      <c r="B40" s="165" t="s">
        <v>38</v>
      </c>
      <c r="C40" s="68"/>
      <c r="D40" s="237">
        <v>0</v>
      </c>
      <c r="E40" s="237"/>
      <c r="F40" s="237"/>
      <c r="G40" s="237">
        <f aca="true" t="shared" si="2" ref="G40:G48">D40+E40-F40</f>
        <v>0</v>
      </c>
    </row>
    <row r="41" spans="1:7" ht="12.75">
      <c r="A41" s="68">
        <v>2</v>
      </c>
      <c r="B41" s="238" t="s">
        <v>482</v>
      </c>
      <c r="C41" s="68"/>
      <c r="D41" s="237">
        <v>0</v>
      </c>
      <c r="E41" s="237"/>
      <c r="F41" s="237"/>
      <c r="G41" s="237">
        <f t="shared" si="2"/>
        <v>0</v>
      </c>
    </row>
    <row r="42" spans="1:7" ht="12.75">
      <c r="A42" s="68">
        <v>3</v>
      </c>
      <c r="B42" s="238" t="s">
        <v>488</v>
      </c>
      <c r="C42" s="68"/>
      <c r="D42" s="320">
        <v>5470851</v>
      </c>
      <c r="E42" s="369">
        <v>750169.42</v>
      </c>
      <c r="F42" s="98">
        <v>1187217</v>
      </c>
      <c r="G42" s="320">
        <f t="shared" si="2"/>
        <v>5033803.42</v>
      </c>
    </row>
    <row r="43" spans="1:7" ht="12.75">
      <c r="A43" s="68">
        <v>4</v>
      </c>
      <c r="B43" s="238" t="s">
        <v>484</v>
      </c>
      <c r="C43" s="68"/>
      <c r="D43" s="320">
        <v>0</v>
      </c>
      <c r="E43" s="320">
        <v>602569</v>
      </c>
      <c r="F43" s="320">
        <v>88430</v>
      </c>
      <c r="G43" s="320">
        <f t="shared" si="2"/>
        <v>514139</v>
      </c>
    </row>
    <row r="44" spans="1:7" ht="12.75">
      <c r="A44" s="68">
        <v>5</v>
      </c>
      <c r="B44" s="238" t="s">
        <v>485</v>
      </c>
      <c r="C44" s="68"/>
      <c r="D44" s="320">
        <v>1041996.3999999999</v>
      </c>
      <c r="E44" s="169">
        <v>369582.67</v>
      </c>
      <c r="F44" s="98">
        <v>292068</v>
      </c>
      <c r="G44" s="320">
        <f t="shared" si="2"/>
        <v>1119511.0699999998</v>
      </c>
    </row>
    <row r="45" spans="1:7" ht="12.75">
      <c r="A45" s="68">
        <v>1</v>
      </c>
      <c r="B45" s="238" t="s">
        <v>486</v>
      </c>
      <c r="C45" s="68"/>
      <c r="D45" s="320">
        <v>1029567</v>
      </c>
      <c r="E45" s="320">
        <v>1413096.9</v>
      </c>
      <c r="F45" s="320">
        <v>337617</v>
      </c>
      <c r="G45" s="320">
        <f t="shared" si="2"/>
        <v>2105046.9</v>
      </c>
    </row>
    <row r="46" spans="1:7" ht="12.75">
      <c r="A46" s="68">
        <v>2</v>
      </c>
      <c r="B46" s="238"/>
      <c r="C46" s="68"/>
      <c r="D46" s="320">
        <v>0</v>
      </c>
      <c r="E46" s="320"/>
      <c r="F46" s="320"/>
      <c r="G46" s="320">
        <f t="shared" si="2"/>
        <v>0</v>
      </c>
    </row>
    <row r="47" spans="1:7" ht="12.75">
      <c r="A47" s="68">
        <v>3</v>
      </c>
      <c r="B47" s="66"/>
      <c r="C47" s="68"/>
      <c r="D47" s="320">
        <v>0</v>
      </c>
      <c r="E47" s="320"/>
      <c r="F47" s="320"/>
      <c r="G47" s="320">
        <f t="shared" si="2"/>
        <v>0</v>
      </c>
    </row>
    <row r="48" spans="1:7" ht="13.5" thickBot="1">
      <c r="A48" s="239">
        <v>4</v>
      </c>
      <c r="B48" s="174"/>
      <c r="C48" s="239"/>
      <c r="D48" s="321">
        <v>0</v>
      </c>
      <c r="E48" s="321"/>
      <c r="F48" s="321"/>
      <c r="G48" s="321">
        <f t="shared" si="2"/>
        <v>0</v>
      </c>
    </row>
    <row r="49" spans="1:7" ht="13.5" thickBot="1">
      <c r="A49" s="240"/>
      <c r="B49" s="241" t="s">
        <v>487</v>
      </c>
      <c r="C49" s="242"/>
      <c r="D49" s="243">
        <v>7542414.4</v>
      </c>
      <c r="E49" s="243">
        <f>SUM(E40:E48)</f>
        <v>3135417.9899999998</v>
      </c>
      <c r="F49" s="243">
        <f>SUM(F40:F48)</f>
        <v>1905332</v>
      </c>
      <c r="G49" s="370">
        <f>SUM(G40:G48)</f>
        <v>8772500.39</v>
      </c>
    </row>
    <row r="50" spans="1:7" ht="12.75">
      <c r="A50" s="83"/>
      <c r="B50" s="83"/>
      <c r="C50" s="83"/>
      <c r="D50" s="83"/>
      <c r="E50" s="83"/>
      <c r="F50" s="246"/>
      <c r="G50" s="247"/>
    </row>
    <row r="51" spans="4:7" ht="12.75">
      <c r="D51" s="248"/>
      <c r="G51" s="248"/>
    </row>
    <row r="52" spans="2:7" ht="15.75">
      <c r="B52" s="298" t="s">
        <v>570</v>
      </c>
      <c r="E52" s="497" t="s">
        <v>210</v>
      </c>
      <c r="F52" s="497"/>
      <c r="G52" s="497"/>
    </row>
    <row r="54" spans="2:6" ht="12.75">
      <c r="B54" s="298" t="s">
        <v>572</v>
      </c>
      <c r="F54" s="6" t="s">
        <v>506</v>
      </c>
    </row>
  </sheetData>
  <sheetProtection/>
  <mergeCells count="19">
    <mergeCell ref="E52:G52"/>
    <mergeCell ref="B36:G36"/>
    <mergeCell ref="A38:A39"/>
    <mergeCell ref="B38:B39"/>
    <mergeCell ref="C38:C39"/>
    <mergeCell ref="E38:E39"/>
    <mergeCell ref="F38:F39"/>
    <mergeCell ref="B20:G20"/>
    <mergeCell ref="A22:A23"/>
    <mergeCell ref="B22:B23"/>
    <mergeCell ref="C22:C23"/>
    <mergeCell ref="E22:E23"/>
    <mergeCell ref="F22:F23"/>
    <mergeCell ref="B4:G4"/>
    <mergeCell ref="A6:A7"/>
    <mergeCell ref="B6:B7"/>
    <mergeCell ref="C6:C7"/>
    <mergeCell ref="E6:E7"/>
    <mergeCell ref="F6:F7"/>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154"/>
  <sheetViews>
    <sheetView zoomScalePageLayoutView="0" workbookViewId="0" topLeftCell="A7">
      <selection activeCell="I82" sqref="I82"/>
    </sheetView>
  </sheetViews>
  <sheetFormatPr defaultColWidth="9.140625" defaultRowHeight="12.75"/>
  <cols>
    <col min="1" max="1" width="4.57421875" style="15" customWidth="1"/>
    <col min="2" max="6" width="7.28125" style="0" customWidth="1"/>
    <col min="7" max="7" width="10.7109375" style="0" customWidth="1"/>
    <col min="9" max="10" width="12.140625" style="0" customWidth="1"/>
  </cols>
  <sheetData>
    <row r="1" spans="1:10" s="6" customFormat="1" ht="12.75">
      <c r="A1" s="8"/>
      <c r="B1" s="32" t="s">
        <v>266</v>
      </c>
      <c r="C1" s="39"/>
      <c r="D1" s="39"/>
      <c r="E1" s="8"/>
      <c r="F1" s="8"/>
      <c r="G1" s="8"/>
      <c r="H1" s="8"/>
      <c r="I1" s="8"/>
      <c r="J1" s="8"/>
    </row>
    <row r="2" spans="1:10" s="6" customFormat="1" ht="12.75">
      <c r="A2" s="8"/>
      <c r="B2" s="32" t="s">
        <v>267</v>
      </c>
      <c r="C2" s="39"/>
      <c r="D2" s="39"/>
      <c r="E2" s="8"/>
      <c r="F2" s="8"/>
      <c r="G2" s="8"/>
      <c r="H2" s="8"/>
      <c r="I2" s="8"/>
      <c r="J2" s="8"/>
    </row>
    <row r="3" spans="1:10" ht="12.75">
      <c r="A3" s="8"/>
      <c r="B3" s="6"/>
      <c r="C3" s="8"/>
      <c r="D3" s="8"/>
      <c r="E3" s="8"/>
      <c r="F3" s="8"/>
      <c r="G3" s="8"/>
      <c r="H3" s="8"/>
      <c r="I3" s="6" t="s">
        <v>268</v>
      </c>
      <c r="J3" s="8"/>
    </row>
    <row r="4" spans="1:10" ht="12.75">
      <c r="A4" s="8"/>
      <c r="B4" s="6"/>
      <c r="C4" s="8"/>
      <c r="D4" s="8"/>
      <c r="E4" s="8"/>
      <c r="F4" s="8"/>
      <c r="G4" s="8"/>
      <c r="H4" s="8"/>
      <c r="I4" s="8"/>
      <c r="J4" s="8"/>
    </row>
    <row r="5" spans="1:10" ht="12.75">
      <c r="A5" s="80"/>
      <c r="B5" s="80"/>
      <c r="C5" s="80"/>
      <c r="D5" s="80"/>
      <c r="E5" s="80"/>
      <c r="F5" s="80"/>
      <c r="G5" s="80"/>
      <c r="H5" s="80"/>
      <c r="I5" s="101"/>
      <c r="J5" s="102" t="s">
        <v>269</v>
      </c>
    </row>
    <row r="6" spans="1:10" ht="12.75">
      <c r="A6" s="498" t="s">
        <v>270</v>
      </c>
      <c r="B6" s="499"/>
      <c r="C6" s="499"/>
      <c r="D6" s="499"/>
      <c r="E6" s="499"/>
      <c r="F6" s="499"/>
      <c r="G6" s="499"/>
      <c r="H6" s="499"/>
      <c r="I6" s="499"/>
      <c r="J6" s="500"/>
    </row>
    <row r="7" spans="1:10" ht="33" thickBot="1">
      <c r="A7" s="103"/>
      <c r="B7" s="501" t="s">
        <v>271</v>
      </c>
      <c r="C7" s="501"/>
      <c r="D7" s="501"/>
      <c r="E7" s="501"/>
      <c r="F7" s="502"/>
      <c r="G7" s="104" t="s">
        <v>272</v>
      </c>
      <c r="H7" s="104" t="s">
        <v>273</v>
      </c>
      <c r="I7" s="105" t="s">
        <v>623</v>
      </c>
      <c r="J7" s="105" t="s">
        <v>573</v>
      </c>
    </row>
    <row r="8" spans="1:10" ht="12.75">
      <c r="A8" s="106">
        <v>1</v>
      </c>
      <c r="B8" s="503" t="s">
        <v>274</v>
      </c>
      <c r="C8" s="504"/>
      <c r="D8" s="504"/>
      <c r="E8" s="504"/>
      <c r="F8" s="504"/>
      <c r="G8" s="107">
        <v>70</v>
      </c>
      <c r="H8" s="107">
        <v>11100</v>
      </c>
      <c r="I8" s="108">
        <f>SUM(I9:I11)</f>
        <v>57170</v>
      </c>
      <c r="J8" s="108">
        <v>41179</v>
      </c>
    </row>
    <row r="9" spans="1:10" ht="25.5">
      <c r="A9" s="109" t="s">
        <v>275</v>
      </c>
      <c r="B9" s="505" t="s">
        <v>276</v>
      </c>
      <c r="C9" s="505"/>
      <c r="D9" s="505"/>
      <c r="E9" s="505"/>
      <c r="F9" s="506"/>
      <c r="G9" s="110" t="s">
        <v>277</v>
      </c>
      <c r="H9" s="110">
        <v>11101</v>
      </c>
      <c r="I9" s="111">
        <v>2055</v>
      </c>
      <c r="J9" s="111"/>
    </row>
    <row r="10" spans="1:10" ht="12.75">
      <c r="A10" s="112" t="s">
        <v>278</v>
      </c>
      <c r="B10" s="505" t="s">
        <v>279</v>
      </c>
      <c r="C10" s="505"/>
      <c r="D10" s="505"/>
      <c r="E10" s="505"/>
      <c r="F10" s="506"/>
      <c r="G10" s="110">
        <v>704</v>
      </c>
      <c r="H10" s="110">
        <v>11102</v>
      </c>
      <c r="I10" s="113">
        <v>53202</v>
      </c>
      <c r="J10" s="113">
        <v>39955</v>
      </c>
    </row>
    <row r="11" spans="1:10" ht="12.75">
      <c r="A11" s="112" t="s">
        <v>280</v>
      </c>
      <c r="B11" s="505" t="s">
        <v>281</v>
      </c>
      <c r="C11" s="505"/>
      <c r="D11" s="505"/>
      <c r="E11" s="505"/>
      <c r="F11" s="506"/>
      <c r="G11" s="114">
        <v>705</v>
      </c>
      <c r="H11" s="110">
        <v>11103</v>
      </c>
      <c r="I11" s="113">
        <v>1913</v>
      </c>
      <c r="J11" s="113">
        <v>1224</v>
      </c>
    </row>
    <row r="12" spans="1:10" ht="12.75">
      <c r="A12" s="115">
        <v>2</v>
      </c>
      <c r="B12" s="507" t="s">
        <v>282</v>
      </c>
      <c r="C12" s="507"/>
      <c r="D12" s="507"/>
      <c r="E12" s="507"/>
      <c r="F12" s="508"/>
      <c r="G12" s="116">
        <v>708</v>
      </c>
      <c r="H12" s="117">
        <v>11104</v>
      </c>
      <c r="I12" s="111"/>
      <c r="J12" s="111"/>
    </row>
    <row r="13" spans="1:10" ht="12.75">
      <c r="A13" s="118" t="s">
        <v>275</v>
      </c>
      <c r="B13" s="505" t="s">
        <v>283</v>
      </c>
      <c r="C13" s="505"/>
      <c r="D13" s="505"/>
      <c r="E13" s="505"/>
      <c r="F13" s="506"/>
      <c r="G13" s="110">
        <v>7081</v>
      </c>
      <c r="H13" s="119">
        <v>111041</v>
      </c>
      <c r="I13" s="111"/>
      <c r="J13" s="111"/>
    </row>
    <row r="14" spans="1:10" ht="12.75">
      <c r="A14" s="118" t="s">
        <v>284</v>
      </c>
      <c r="B14" s="505" t="s">
        <v>285</v>
      </c>
      <c r="C14" s="505"/>
      <c r="D14" s="505"/>
      <c r="E14" s="505"/>
      <c r="F14" s="506"/>
      <c r="G14" s="110">
        <v>7082</v>
      </c>
      <c r="H14" s="119">
        <v>111042</v>
      </c>
      <c r="I14" s="111"/>
      <c r="J14" s="111"/>
    </row>
    <row r="15" spans="1:10" ht="12.75">
      <c r="A15" s="118" t="s">
        <v>286</v>
      </c>
      <c r="B15" s="505" t="s">
        <v>287</v>
      </c>
      <c r="C15" s="505"/>
      <c r="D15" s="505"/>
      <c r="E15" s="505"/>
      <c r="F15" s="506"/>
      <c r="G15" s="110">
        <v>7083</v>
      </c>
      <c r="H15" s="119">
        <v>111043</v>
      </c>
      <c r="I15" s="111"/>
      <c r="J15" s="111"/>
    </row>
    <row r="16" spans="1:10" ht="12.75">
      <c r="A16" s="120">
        <v>3</v>
      </c>
      <c r="B16" s="507" t="s">
        <v>288</v>
      </c>
      <c r="C16" s="507"/>
      <c r="D16" s="507"/>
      <c r="E16" s="507"/>
      <c r="F16" s="508"/>
      <c r="G16" s="116">
        <v>71</v>
      </c>
      <c r="H16" s="117">
        <v>11201</v>
      </c>
      <c r="I16" s="111"/>
      <c r="J16" s="111"/>
    </row>
    <row r="17" spans="1:10" ht="12.75">
      <c r="A17" s="121"/>
      <c r="B17" s="509" t="s">
        <v>289</v>
      </c>
      <c r="C17" s="509"/>
      <c r="D17" s="509"/>
      <c r="E17" s="509"/>
      <c r="F17" s="510"/>
      <c r="G17" s="122"/>
      <c r="H17" s="110">
        <v>112011</v>
      </c>
      <c r="I17" s="111"/>
      <c r="J17" s="111"/>
    </row>
    <row r="18" spans="1:10" ht="12.75">
      <c r="A18" s="121"/>
      <c r="B18" s="509" t="s">
        <v>290</v>
      </c>
      <c r="C18" s="509"/>
      <c r="D18" s="509"/>
      <c r="E18" s="509"/>
      <c r="F18" s="510"/>
      <c r="G18" s="122"/>
      <c r="H18" s="110">
        <v>112012</v>
      </c>
      <c r="I18" s="111"/>
      <c r="J18" s="111"/>
    </row>
    <row r="19" spans="1:10" ht="12.75">
      <c r="A19" s="123">
        <v>4</v>
      </c>
      <c r="B19" s="507" t="s">
        <v>291</v>
      </c>
      <c r="C19" s="507"/>
      <c r="D19" s="507"/>
      <c r="E19" s="507"/>
      <c r="F19" s="508"/>
      <c r="G19" s="124">
        <v>72</v>
      </c>
      <c r="H19" s="125">
        <v>11300</v>
      </c>
      <c r="I19" s="111"/>
      <c r="J19" s="111"/>
    </row>
    <row r="20" spans="1:10" ht="12.75">
      <c r="A20" s="112"/>
      <c r="B20" s="511" t="s">
        <v>292</v>
      </c>
      <c r="C20" s="512"/>
      <c r="D20" s="512"/>
      <c r="E20" s="512"/>
      <c r="F20" s="512"/>
      <c r="G20" s="71"/>
      <c r="H20" s="126">
        <v>11301</v>
      </c>
      <c r="I20" s="111"/>
      <c r="J20" s="111"/>
    </row>
    <row r="21" spans="1:10" ht="12.75">
      <c r="A21" s="127">
        <v>5</v>
      </c>
      <c r="B21" s="508" t="s">
        <v>293</v>
      </c>
      <c r="C21" s="513"/>
      <c r="D21" s="513"/>
      <c r="E21" s="513"/>
      <c r="F21" s="513"/>
      <c r="G21" s="128">
        <v>73</v>
      </c>
      <c r="H21" s="128">
        <v>11400</v>
      </c>
      <c r="I21" s="113">
        <v>666</v>
      </c>
      <c r="J21" s="113">
        <v>1021</v>
      </c>
    </row>
    <row r="22" spans="1:10" ht="12.75">
      <c r="A22" s="129">
        <v>6</v>
      </c>
      <c r="B22" s="508" t="s">
        <v>294</v>
      </c>
      <c r="C22" s="513"/>
      <c r="D22" s="513"/>
      <c r="E22" s="513"/>
      <c r="F22" s="513"/>
      <c r="G22" s="128">
        <v>75</v>
      </c>
      <c r="H22" s="130">
        <v>11500</v>
      </c>
      <c r="I22" s="113">
        <v>54</v>
      </c>
      <c r="J22" s="113">
        <v>1306</v>
      </c>
    </row>
    <row r="23" spans="1:10" ht="12.75">
      <c r="A23" s="127">
        <v>7</v>
      </c>
      <c r="B23" s="507" t="s">
        <v>295</v>
      </c>
      <c r="C23" s="507"/>
      <c r="D23" s="507"/>
      <c r="E23" s="507"/>
      <c r="F23" s="508"/>
      <c r="G23" s="116">
        <v>77</v>
      </c>
      <c r="H23" s="116">
        <v>11600</v>
      </c>
      <c r="I23" s="111"/>
      <c r="J23" s="111"/>
    </row>
    <row r="24" spans="1:10" ht="13.5" thickBot="1">
      <c r="A24" s="131" t="s">
        <v>296</v>
      </c>
      <c r="B24" s="514" t="s">
        <v>297</v>
      </c>
      <c r="C24" s="514"/>
      <c r="D24" s="514"/>
      <c r="E24" s="514"/>
      <c r="F24" s="514"/>
      <c r="G24" s="132"/>
      <c r="H24" s="132">
        <v>11800</v>
      </c>
      <c r="I24" s="133">
        <f>I8+I21+I22</f>
        <v>57890</v>
      </c>
      <c r="J24" s="133">
        <v>43506</v>
      </c>
    </row>
    <row r="25" spans="1:10" ht="12.75">
      <c r="A25" s="134"/>
      <c r="B25" s="135"/>
      <c r="C25" s="135"/>
      <c r="D25" s="135"/>
      <c r="E25" s="135"/>
      <c r="F25" s="135"/>
      <c r="G25" s="135"/>
      <c r="H25" s="135"/>
      <c r="I25" s="136"/>
      <c r="J25" s="136"/>
    </row>
    <row r="26" spans="1:10" ht="12.75">
      <c r="A26" s="134"/>
      <c r="B26" s="135"/>
      <c r="C26" s="135"/>
      <c r="D26" s="135"/>
      <c r="E26" s="135"/>
      <c r="F26" s="135"/>
      <c r="G26" s="135"/>
      <c r="H26" s="135"/>
      <c r="I26" s="136"/>
      <c r="J26" s="136"/>
    </row>
    <row r="27" spans="1:10" ht="12.75">
      <c r="A27" s="134"/>
      <c r="B27" s="135"/>
      <c r="C27" s="135"/>
      <c r="D27" s="135"/>
      <c r="E27" s="135"/>
      <c r="F27" s="135"/>
      <c r="G27" s="135"/>
      <c r="H27" s="135"/>
      <c r="I27" s="136"/>
      <c r="J27" s="136"/>
    </row>
    <row r="28" spans="1:9" ht="12.75">
      <c r="A28" s="134"/>
      <c r="B28" s="135"/>
      <c r="C28" s="299" t="s">
        <v>570</v>
      </c>
      <c r="D28" s="165"/>
      <c r="E28" s="165"/>
      <c r="F28" s="165"/>
      <c r="G28" s="165"/>
      <c r="H28" s="165"/>
      <c r="I28" s="166" t="s">
        <v>210</v>
      </c>
    </row>
    <row r="29" spans="1:9" ht="15.75">
      <c r="A29" s="134"/>
      <c r="B29" s="135"/>
      <c r="C29" s="55" t="s">
        <v>571</v>
      </c>
      <c r="D29" s="8"/>
      <c r="E29" s="8"/>
      <c r="F29" s="8"/>
      <c r="G29" s="8"/>
      <c r="H29" s="8"/>
      <c r="I29" s="167" t="s">
        <v>4</v>
      </c>
    </row>
    <row r="30" spans="1:10" ht="12.75">
      <c r="A30" s="134"/>
      <c r="B30" s="135"/>
      <c r="C30" s="135"/>
      <c r="D30" s="135"/>
      <c r="E30" s="135"/>
      <c r="F30" s="135"/>
      <c r="G30" s="135"/>
      <c r="H30" s="135"/>
      <c r="I30" s="136"/>
      <c r="J30" s="136"/>
    </row>
    <row r="31" spans="1:10" ht="12.75">
      <c r="A31" s="134"/>
      <c r="B31" s="135"/>
      <c r="C31" s="135"/>
      <c r="D31" s="135"/>
      <c r="E31" s="135"/>
      <c r="F31" s="135"/>
      <c r="G31" s="135"/>
      <c r="H31" s="135"/>
      <c r="I31" s="136"/>
      <c r="J31" s="136"/>
    </row>
    <row r="32" spans="1:10" ht="12.75">
      <c r="A32" s="134"/>
      <c r="B32" s="135"/>
      <c r="C32" s="135"/>
      <c r="D32" s="135"/>
      <c r="E32" s="135"/>
      <c r="F32" s="135"/>
      <c r="G32" s="135"/>
      <c r="H32" s="135"/>
      <c r="I32" s="136"/>
      <c r="J32" s="136"/>
    </row>
    <row r="33" spans="1:10" ht="12.75">
      <c r="A33" s="134"/>
      <c r="B33" s="135"/>
      <c r="C33" s="135"/>
      <c r="D33" s="135"/>
      <c r="E33" s="135"/>
      <c r="F33" s="135"/>
      <c r="G33" s="135"/>
      <c r="H33" s="135"/>
      <c r="I33" s="136"/>
      <c r="J33" s="136"/>
    </row>
    <row r="34" spans="1:10" ht="12.75">
      <c r="A34" s="134"/>
      <c r="B34" s="135"/>
      <c r="C34" s="135"/>
      <c r="D34" s="135"/>
      <c r="E34" s="135"/>
      <c r="F34" s="135"/>
      <c r="G34" s="135"/>
      <c r="H34" s="135"/>
      <c r="I34" s="136"/>
      <c r="J34" s="136"/>
    </row>
    <row r="35" spans="1:10" ht="12.75">
      <c r="A35" s="134"/>
      <c r="B35" s="135"/>
      <c r="C35" s="135"/>
      <c r="D35" s="135"/>
      <c r="E35" s="135"/>
      <c r="F35" s="135"/>
      <c r="G35" s="135"/>
      <c r="H35" s="135"/>
      <c r="I35" s="136"/>
      <c r="J35" s="136"/>
    </row>
    <row r="36" spans="1:10" ht="12.75">
      <c r="A36" s="134"/>
      <c r="B36" s="135"/>
      <c r="C36" s="135"/>
      <c r="D36" s="135"/>
      <c r="E36" s="135"/>
      <c r="F36" s="135"/>
      <c r="G36" s="135"/>
      <c r="H36" s="135"/>
      <c r="I36" s="136"/>
      <c r="J36" s="136"/>
    </row>
    <row r="37" spans="1:10" ht="12.75">
      <c r="A37" s="134"/>
      <c r="B37" s="135"/>
      <c r="C37" s="135"/>
      <c r="D37" s="135"/>
      <c r="E37" s="135"/>
      <c r="F37" s="135"/>
      <c r="G37" s="135"/>
      <c r="H37" s="135"/>
      <c r="I37" s="136"/>
      <c r="J37" s="136"/>
    </row>
    <row r="38" spans="1:10" ht="12.75">
      <c r="A38" s="134"/>
      <c r="B38" s="135"/>
      <c r="C38" s="135"/>
      <c r="D38" s="135"/>
      <c r="E38" s="135"/>
      <c r="F38" s="135"/>
      <c r="G38" s="135"/>
      <c r="H38" s="135"/>
      <c r="I38" s="136"/>
      <c r="J38" s="136"/>
    </row>
    <row r="39" spans="1:10" ht="12.75">
      <c r="A39" s="134"/>
      <c r="B39" s="135"/>
      <c r="C39" s="135"/>
      <c r="D39" s="135"/>
      <c r="E39" s="135"/>
      <c r="F39" s="135"/>
      <c r="G39" s="135"/>
      <c r="H39" s="135"/>
      <c r="I39" s="136"/>
      <c r="J39" s="136"/>
    </row>
    <row r="40" spans="1:10" ht="12.75">
      <c r="A40" s="134"/>
      <c r="B40" s="135"/>
      <c r="C40" s="135"/>
      <c r="D40" s="135"/>
      <c r="E40" s="135"/>
      <c r="F40" s="135"/>
      <c r="G40" s="135"/>
      <c r="H40" s="135"/>
      <c r="I40" s="136"/>
      <c r="J40" s="136"/>
    </row>
    <row r="41" spans="1:10" ht="12.75">
      <c r="A41" s="134"/>
      <c r="B41" s="135"/>
      <c r="C41" s="135"/>
      <c r="D41" s="135"/>
      <c r="E41" s="135"/>
      <c r="F41" s="135"/>
      <c r="G41" s="135"/>
      <c r="H41" s="135"/>
      <c r="I41" s="136"/>
      <c r="J41" s="136"/>
    </row>
    <row r="42" spans="1:10" ht="12.75">
      <c r="A42" s="134"/>
      <c r="B42" s="135"/>
      <c r="C42" s="135"/>
      <c r="D42" s="135"/>
      <c r="E42" s="135"/>
      <c r="F42" s="135"/>
      <c r="G42" s="135"/>
      <c r="H42" s="135"/>
      <c r="I42" s="136"/>
      <c r="J42" s="136"/>
    </row>
    <row r="43" spans="1:10" ht="12.75">
      <c r="A43" s="134"/>
      <c r="B43" s="135"/>
      <c r="C43" s="135"/>
      <c r="D43" s="135"/>
      <c r="E43" s="135"/>
      <c r="F43" s="135"/>
      <c r="G43" s="135"/>
      <c r="H43" s="135"/>
      <c r="I43" s="136"/>
      <c r="J43" s="136"/>
    </row>
    <row r="44" spans="1:10" ht="12.75">
      <c r="A44" s="134"/>
      <c r="B44" s="135"/>
      <c r="C44" s="135"/>
      <c r="D44" s="135"/>
      <c r="E44" s="135"/>
      <c r="F44" s="135"/>
      <c r="G44" s="135"/>
      <c r="H44" s="135"/>
      <c r="I44" s="136"/>
      <c r="J44" s="136"/>
    </row>
    <row r="45" spans="1:10" ht="12.75">
      <c r="A45" s="134"/>
      <c r="B45" s="135"/>
      <c r="C45" s="135"/>
      <c r="D45" s="135"/>
      <c r="E45" s="135"/>
      <c r="F45" s="135"/>
      <c r="G45" s="135"/>
      <c r="H45" s="135"/>
      <c r="I45" s="136"/>
      <c r="J45" s="136"/>
    </row>
    <row r="46" spans="1:10" ht="12.75">
      <c r="A46" s="134"/>
      <c r="B46" s="135"/>
      <c r="C46" s="135"/>
      <c r="D46" s="135"/>
      <c r="E46" s="135"/>
      <c r="F46" s="135"/>
      <c r="G46" s="135"/>
      <c r="H46" s="135"/>
      <c r="I46" s="136"/>
      <c r="J46" s="136"/>
    </row>
    <row r="47" spans="1:10" ht="12.75">
      <c r="A47" s="134"/>
      <c r="B47" s="135"/>
      <c r="C47" s="135"/>
      <c r="D47" s="135"/>
      <c r="E47" s="135"/>
      <c r="F47" s="135"/>
      <c r="G47" s="135"/>
      <c r="H47" s="135"/>
      <c r="I47" s="136"/>
      <c r="J47" s="136"/>
    </row>
    <row r="48" spans="1:10" ht="12.75">
      <c r="A48" s="134"/>
      <c r="B48" s="135"/>
      <c r="C48" s="135"/>
      <c r="D48" s="135"/>
      <c r="E48" s="135"/>
      <c r="F48" s="135"/>
      <c r="G48" s="135"/>
      <c r="H48" s="135"/>
      <c r="I48" s="136"/>
      <c r="J48" s="136"/>
    </row>
    <row r="49" spans="1:10" ht="12.75">
      <c r="A49" s="134"/>
      <c r="B49" s="135"/>
      <c r="C49" s="135"/>
      <c r="D49" s="135"/>
      <c r="E49" s="135"/>
      <c r="F49" s="135"/>
      <c r="G49" s="135"/>
      <c r="H49" s="135"/>
      <c r="I49" s="136"/>
      <c r="J49" s="136"/>
    </row>
    <row r="50" spans="1:10" ht="12.75">
      <c r="A50" s="134"/>
      <c r="B50" s="135"/>
      <c r="C50" s="135"/>
      <c r="D50" s="135"/>
      <c r="E50" s="135"/>
      <c r="F50" s="135"/>
      <c r="G50" s="135"/>
      <c r="H50" s="135"/>
      <c r="I50" s="136"/>
      <c r="J50" s="136"/>
    </row>
    <row r="51" spans="1:10" ht="12.75">
      <c r="A51" s="134"/>
      <c r="B51" s="135"/>
      <c r="C51" s="135"/>
      <c r="D51" s="135"/>
      <c r="E51" s="135"/>
      <c r="F51" s="135"/>
      <c r="G51" s="135"/>
      <c r="H51" s="135"/>
      <c r="I51" s="136"/>
      <c r="J51" s="136"/>
    </row>
    <row r="52" spans="1:10" ht="12.75">
      <c r="A52" s="134"/>
      <c r="B52" s="135"/>
      <c r="C52" s="135"/>
      <c r="D52" s="135"/>
      <c r="E52" s="135"/>
      <c r="F52" s="135"/>
      <c r="G52" s="135"/>
      <c r="H52" s="135"/>
      <c r="I52" s="136"/>
      <c r="J52" s="136"/>
    </row>
    <row r="53" spans="1:10" ht="12.75">
      <c r="A53" s="134"/>
      <c r="B53" s="135"/>
      <c r="C53" s="135"/>
      <c r="D53" s="135"/>
      <c r="E53" s="135"/>
      <c r="F53" s="135"/>
      <c r="G53" s="135"/>
      <c r="H53" s="135"/>
      <c r="I53" s="136"/>
      <c r="J53" s="136"/>
    </row>
    <row r="54" spans="1:10" ht="12.75">
      <c r="A54" s="134"/>
      <c r="B54" s="135"/>
      <c r="C54" s="135"/>
      <c r="D54" s="135"/>
      <c r="E54" s="135"/>
      <c r="F54" s="135"/>
      <c r="G54" s="135"/>
      <c r="H54" s="135"/>
      <c r="I54" s="136"/>
      <c r="J54" s="136"/>
    </row>
    <row r="55" spans="1:10" ht="12.75">
      <c r="A55" s="134"/>
      <c r="B55" s="135"/>
      <c r="C55" s="135"/>
      <c r="D55" s="135"/>
      <c r="E55" s="135"/>
      <c r="F55" s="135"/>
      <c r="G55" s="135"/>
      <c r="H55" s="135"/>
      <c r="I55" s="136"/>
      <c r="J55" s="136"/>
    </row>
    <row r="56" spans="1:10" ht="12.75">
      <c r="A56" s="134"/>
      <c r="B56" s="135"/>
      <c r="C56" s="135"/>
      <c r="D56" s="135"/>
      <c r="E56" s="135"/>
      <c r="F56" s="135"/>
      <c r="G56" s="135"/>
      <c r="H56" s="135"/>
      <c r="I56" s="136"/>
      <c r="J56" s="136"/>
    </row>
    <row r="57" spans="1:10" ht="12.75">
      <c r="A57" s="134"/>
      <c r="B57" s="135"/>
      <c r="C57" s="135"/>
      <c r="D57" s="135"/>
      <c r="E57" s="135"/>
      <c r="F57" s="135"/>
      <c r="G57" s="135"/>
      <c r="H57" s="135"/>
      <c r="I57" s="136"/>
      <c r="J57" s="136"/>
    </row>
    <row r="58" spans="1:10" ht="12.75">
      <c r="A58" s="8"/>
      <c r="B58" s="32" t="s">
        <v>266</v>
      </c>
      <c r="C58" s="39"/>
      <c r="D58" s="39"/>
      <c r="E58" s="8"/>
      <c r="F58" s="8"/>
      <c r="G58" s="8"/>
      <c r="H58" s="8"/>
      <c r="I58" s="8"/>
      <c r="J58" s="8"/>
    </row>
    <row r="59" spans="1:10" ht="12.75" customHeight="1">
      <c r="A59" s="8"/>
      <c r="B59" s="32" t="s">
        <v>267</v>
      </c>
      <c r="C59" s="39"/>
      <c r="D59" s="39"/>
      <c r="E59" s="8"/>
      <c r="F59" s="8"/>
      <c r="G59" s="8"/>
      <c r="H59" s="8"/>
      <c r="I59" s="8"/>
      <c r="J59" s="8"/>
    </row>
    <row r="60" spans="1:10" ht="12.75">
      <c r="A60" s="8"/>
      <c r="B60" s="6"/>
      <c r="C60" s="8"/>
      <c r="D60" s="8"/>
      <c r="E60" s="8"/>
      <c r="F60" s="8"/>
      <c r="G60" s="8"/>
      <c r="H60" s="8"/>
      <c r="I60" s="6" t="s">
        <v>298</v>
      </c>
      <c r="J60" s="8"/>
    </row>
    <row r="61" spans="1:10" ht="12.75" customHeight="1">
      <c r="A61" s="80"/>
      <c r="B61" s="80"/>
      <c r="C61" s="80"/>
      <c r="D61" s="80"/>
      <c r="E61" s="80"/>
      <c r="F61" s="80"/>
      <c r="G61" s="80"/>
      <c r="H61" s="80"/>
      <c r="I61" s="101"/>
      <c r="J61" s="102" t="s">
        <v>269</v>
      </c>
    </row>
    <row r="62" spans="1:10" ht="12.75" customHeight="1">
      <c r="A62" s="498" t="s">
        <v>270</v>
      </c>
      <c r="B62" s="499"/>
      <c r="C62" s="499"/>
      <c r="D62" s="499"/>
      <c r="E62" s="499"/>
      <c r="F62" s="499"/>
      <c r="G62" s="499"/>
      <c r="H62" s="499"/>
      <c r="I62" s="499"/>
      <c r="J62" s="500"/>
    </row>
    <row r="63" spans="1:10" ht="12.75" customHeight="1" thickBot="1">
      <c r="A63" s="137"/>
      <c r="B63" s="515" t="s">
        <v>299</v>
      </c>
      <c r="C63" s="516"/>
      <c r="D63" s="516"/>
      <c r="E63" s="516"/>
      <c r="F63" s="517"/>
      <c r="G63" s="138" t="s">
        <v>272</v>
      </c>
      <c r="H63" s="138" t="s">
        <v>273</v>
      </c>
      <c r="I63" s="139" t="s">
        <v>623</v>
      </c>
      <c r="J63" s="139" t="s">
        <v>573</v>
      </c>
    </row>
    <row r="64" spans="1:10" ht="12.75" customHeight="1">
      <c r="A64" s="140">
        <v>1</v>
      </c>
      <c r="B64" s="518" t="s">
        <v>300</v>
      </c>
      <c r="C64" s="519"/>
      <c r="D64" s="519"/>
      <c r="E64" s="519"/>
      <c r="F64" s="520"/>
      <c r="G64" s="141">
        <v>60</v>
      </c>
      <c r="H64" s="141">
        <v>12100</v>
      </c>
      <c r="I64" s="142">
        <v>8492</v>
      </c>
      <c r="J64" s="142">
        <v>11637</v>
      </c>
    </row>
    <row r="65" spans="1:10" ht="12.75" customHeight="1">
      <c r="A65" s="143" t="s">
        <v>301</v>
      </c>
      <c r="B65" s="144" t="s">
        <v>302</v>
      </c>
      <c r="C65" s="144" t="s">
        <v>303</v>
      </c>
      <c r="D65" s="144"/>
      <c r="E65" s="144"/>
      <c r="F65" s="144"/>
      <c r="G65" s="144" t="s">
        <v>304</v>
      </c>
      <c r="H65" s="144">
        <v>12101</v>
      </c>
      <c r="I65" s="145">
        <v>10078</v>
      </c>
      <c r="J65" s="145">
        <v>11868</v>
      </c>
    </row>
    <row r="66" spans="1:10" ht="12.75" customHeight="1">
      <c r="A66" s="143" t="s">
        <v>278</v>
      </c>
      <c r="B66" s="521" t="s">
        <v>305</v>
      </c>
      <c r="C66" s="522"/>
      <c r="D66" s="522"/>
      <c r="E66" s="522"/>
      <c r="F66" s="523"/>
      <c r="G66" s="144"/>
      <c r="H66" s="146">
        <v>12102</v>
      </c>
      <c r="I66" s="145">
        <f>-(1586)</f>
        <v>-1586</v>
      </c>
      <c r="J66" s="145">
        <v>-748</v>
      </c>
    </row>
    <row r="67" spans="1:10" ht="12.75" customHeight="1">
      <c r="A67" s="143" t="s">
        <v>280</v>
      </c>
      <c r="B67" s="521" t="s">
        <v>306</v>
      </c>
      <c r="C67" s="522"/>
      <c r="D67" s="522"/>
      <c r="E67" s="522"/>
      <c r="F67" s="523"/>
      <c r="G67" s="144" t="s">
        <v>307</v>
      </c>
      <c r="H67" s="144">
        <v>12103</v>
      </c>
      <c r="I67" s="145"/>
      <c r="J67" s="145"/>
    </row>
    <row r="68" spans="1:10" ht="12.75" customHeight="1">
      <c r="A68" s="143" t="s">
        <v>308</v>
      </c>
      <c r="B68" s="402" t="s">
        <v>309</v>
      </c>
      <c r="C68" s="144" t="s">
        <v>303</v>
      </c>
      <c r="D68" s="144"/>
      <c r="E68" s="144"/>
      <c r="F68" s="144"/>
      <c r="G68" s="144"/>
      <c r="H68" s="146">
        <v>12104</v>
      </c>
      <c r="I68" s="145"/>
      <c r="J68" s="145"/>
    </row>
    <row r="69" spans="1:10" ht="12.75" customHeight="1">
      <c r="A69" s="143" t="s">
        <v>310</v>
      </c>
      <c r="B69" s="144" t="s">
        <v>311</v>
      </c>
      <c r="C69" s="144" t="s">
        <v>303</v>
      </c>
      <c r="D69" s="144"/>
      <c r="E69" s="144"/>
      <c r="F69" s="144"/>
      <c r="G69" s="144" t="s">
        <v>312</v>
      </c>
      <c r="H69" s="146">
        <v>12105</v>
      </c>
      <c r="I69" s="145"/>
      <c r="J69" s="382">
        <v>517</v>
      </c>
    </row>
    <row r="70" spans="1:10" ht="12.75" customHeight="1">
      <c r="A70" s="147">
        <v>2</v>
      </c>
      <c r="B70" s="524" t="s">
        <v>313</v>
      </c>
      <c r="C70" s="525"/>
      <c r="D70" s="525"/>
      <c r="E70" s="525"/>
      <c r="F70" s="526"/>
      <c r="G70" s="148">
        <v>64</v>
      </c>
      <c r="H70" s="148">
        <v>12200</v>
      </c>
      <c r="I70" s="149">
        <v>20169</v>
      </c>
      <c r="J70" s="149">
        <v>14059</v>
      </c>
    </row>
    <row r="71" spans="1:10" ht="12.75" customHeight="1">
      <c r="A71" s="150" t="s">
        <v>314</v>
      </c>
      <c r="B71" s="524" t="s">
        <v>315</v>
      </c>
      <c r="C71" s="525"/>
      <c r="D71" s="525"/>
      <c r="E71" s="525"/>
      <c r="F71" s="526"/>
      <c r="G71" s="146">
        <v>641</v>
      </c>
      <c r="H71" s="146">
        <v>12201</v>
      </c>
      <c r="I71" s="145">
        <v>18059</v>
      </c>
      <c r="J71" s="145">
        <v>12790</v>
      </c>
    </row>
    <row r="72" spans="1:10" ht="12.75" customHeight="1">
      <c r="A72" s="150" t="s">
        <v>316</v>
      </c>
      <c r="B72" s="527" t="s">
        <v>317</v>
      </c>
      <c r="C72" s="528"/>
      <c r="D72" s="528"/>
      <c r="E72" s="528"/>
      <c r="F72" s="529"/>
      <c r="G72" s="146">
        <v>644</v>
      </c>
      <c r="H72" s="146">
        <v>12202</v>
      </c>
      <c r="I72" s="145">
        <v>2110</v>
      </c>
      <c r="J72" s="145">
        <v>1269</v>
      </c>
    </row>
    <row r="73" spans="1:10" ht="12.75" customHeight="1">
      <c r="A73" s="147">
        <v>3</v>
      </c>
      <c r="B73" s="524" t="s">
        <v>318</v>
      </c>
      <c r="C73" s="525"/>
      <c r="D73" s="525"/>
      <c r="E73" s="525"/>
      <c r="F73" s="526"/>
      <c r="G73" s="148">
        <v>68</v>
      </c>
      <c r="H73" s="148">
        <v>12300</v>
      </c>
      <c r="I73" s="145">
        <v>2046</v>
      </c>
      <c r="J73" s="145">
        <v>846</v>
      </c>
    </row>
    <row r="74" spans="1:10" ht="12.75" customHeight="1">
      <c r="A74" s="147">
        <v>4</v>
      </c>
      <c r="B74" s="524" t="s">
        <v>319</v>
      </c>
      <c r="C74" s="525"/>
      <c r="D74" s="525"/>
      <c r="E74" s="525"/>
      <c r="F74" s="526"/>
      <c r="G74" s="148">
        <v>61</v>
      </c>
      <c r="H74" s="148">
        <v>12400</v>
      </c>
      <c r="I74" s="111">
        <f>SUM(I75:I89)</f>
        <v>23281</v>
      </c>
      <c r="J74" s="149">
        <v>14592</v>
      </c>
    </row>
    <row r="75" spans="1:10" ht="12.75">
      <c r="A75" s="150" t="s">
        <v>275</v>
      </c>
      <c r="B75" s="530" t="s">
        <v>320</v>
      </c>
      <c r="C75" s="531"/>
      <c r="D75" s="531"/>
      <c r="E75" s="531"/>
      <c r="F75" s="532"/>
      <c r="G75" s="144"/>
      <c r="H75" s="144">
        <v>12401</v>
      </c>
      <c r="I75" s="145"/>
      <c r="J75" s="145"/>
    </row>
    <row r="76" spans="1:10" ht="12.75">
      <c r="A76" s="150" t="s">
        <v>284</v>
      </c>
      <c r="B76" s="530" t="s">
        <v>321</v>
      </c>
      <c r="C76" s="531"/>
      <c r="D76" s="531"/>
      <c r="E76" s="531"/>
      <c r="F76" s="532"/>
      <c r="G76" s="151">
        <v>611</v>
      </c>
      <c r="H76" s="144">
        <v>12402</v>
      </c>
      <c r="I76" s="145">
        <v>2159</v>
      </c>
      <c r="J76" s="145">
        <v>2083</v>
      </c>
    </row>
    <row r="77" spans="1:10" ht="12.75">
      <c r="A77" s="150" t="s">
        <v>286</v>
      </c>
      <c r="B77" s="530" t="s">
        <v>322</v>
      </c>
      <c r="C77" s="531"/>
      <c r="D77" s="531"/>
      <c r="E77" s="531"/>
      <c r="F77" s="532"/>
      <c r="G77" s="144">
        <v>613</v>
      </c>
      <c r="H77" s="144">
        <v>12403</v>
      </c>
      <c r="I77" s="145">
        <v>8300</v>
      </c>
      <c r="J77" s="145">
        <v>6112</v>
      </c>
    </row>
    <row r="78" spans="1:10" ht="12.75" customHeight="1">
      <c r="A78" s="150" t="s">
        <v>323</v>
      </c>
      <c r="B78" s="530" t="s">
        <v>324</v>
      </c>
      <c r="C78" s="531"/>
      <c r="D78" s="531"/>
      <c r="E78" s="531"/>
      <c r="F78" s="532"/>
      <c r="G78" s="151">
        <v>615</v>
      </c>
      <c r="H78" s="144">
        <v>12404</v>
      </c>
      <c r="I78" s="152">
        <v>1784</v>
      </c>
      <c r="J78" s="152">
        <v>925</v>
      </c>
    </row>
    <row r="79" spans="1:10" ht="12.75" customHeight="1">
      <c r="A79" s="150" t="s">
        <v>325</v>
      </c>
      <c r="B79" s="530" t="s">
        <v>326</v>
      </c>
      <c r="C79" s="531"/>
      <c r="D79" s="531"/>
      <c r="E79" s="531"/>
      <c r="F79" s="532"/>
      <c r="G79" s="151">
        <v>616</v>
      </c>
      <c r="H79" s="144">
        <v>12405</v>
      </c>
      <c r="I79" s="145"/>
      <c r="J79" s="145"/>
    </row>
    <row r="80" spans="1:10" ht="12.75" customHeight="1">
      <c r="A80" s="150" t="s">
        <v>327</v>
      </c>
      <c r="B80" s="530" t="s">
        <v>328</v>
      </c>
      <c r="C80" s="531"/>
      <c r="D80" s="531"/>
      <c r="E80" s="531"/>
      <c r="F80" s="532"/>
      <c r="G80" s="151">
        <v>617</v>
      </c>
      <c r="H80" s="144">
        <v>12406</v>
      </c>
      <c r="I80" s="145"/>
      <c r="J80" s="145"/>
    </row>
    <row r="81" spans="1:10" ht="12.75" customHeight="1">
      <c r="A81" s="150" t="s">
        <v>329</v>
      </c>
      <c r="B81" s="144" t="s">
        <v>330</v>
      </c>
      <c r="C81" s="144" t="s">
        <v>303</v>
      </c>
      <c r="D81" s="144"/>
      <c r="E81" s="144"/>
      <c r="F81" s="144"/>
      <c r="G81" s="151">
        <v>618</v>
      </c>
      <c r="H81" s="144">
        <v>12407</v>
      </c>
      <c r="I81" s="145">
        <v>8477</v>
      </c>
      <c r="J81" s="145">
        <v>459</v>
      </c>
    </row>
    <row r="82" spans="1:10" ht="12.75" customHeight="1">
      <c r="A82" s="150" t="s">
        <v>331</v>
      </c>
      <c r="B82" s="521" t="s">
        <v>332</v>
      </c>
      <c r="C82" s="522"/>
      <c r="D82" s="522"/>
      <c r="E82" s="522"/>
      <c r="F82" s="523"/>
      <c r="G82" s="151">
        <v>623</v>
      </c>
      <c r="H82" s="144">
        <v>12408</v>
      </c>
      <c r="I82" s="145"/>
      <c r="J82" s="145"/>
    </row>
    <row r="83" spans="1:10" ht="12.75" customHeight="1">
      <c r="A83" s="150" t="s">
        <v>333</v>
      </c>
      <c r="B83" s="521" t="s">
        <v>334</v>
      </c>
      <c r="C83" s="522"/>
      <c r="D83" s="522"/>
      <c r="E83" s="522"/>
      <c r="F83" s="523"/>
      <c r="G83" s="151">
        <v>624</v>
      </c>
      <c r="H83" s="144">
        <v>12409</v>
      </c>
      <c r="I83" s="145">
        <v>15</v>
      </c>
      <c r="J83" s="145"/>
    </row>
    <row r="84" spans="1:10" ht="12.75" customHeight="1">
      <c r="A84" s="150" t="s">
        <v>335</v>
      </c>
      <c r="B84" s="521" t="s">
        <v>336</v>
      </c>
      <c r="C84" s="522"/>
      <c r="D84" s="522"/>
      <c r="E84" s="522"/>
      <c r="F84" s="523"/>
      <c r="G84" s="151">
        <v>625</v>
      </c>
      <c r="H84" s="144">
        <v>12410</v>
      </c>
      <c r="I84" s="145">
        <v>386</v>
      </c>
      <c r="J84" s="145">
        <v>843</v>
      </c>
    </row>
    <row r="85" spans="1:10" ht="12.75" customHeight="1">
      <c r="A85" s="150" t="s">
        <v>337</v>
      </c>
      <c r="B85" s="521" t="s">
        <v>338</v>
      </c>
      <c r="C85" s="522"/>
      <c r="D85" s="522"/>
      <c r="E85" s="522"/>
      <c r="F85" s="523"/>
      <c r="G85" s="151">
        <v>626</v>
      </c>
      <c r="H85" s="144">
        <v>12411</v>
      </c>
      <c r="I85" s="145">
        <v>704</v>
      </c>
      <c r="J85" s="145">
        <v>598</v>
      </c>
    </row>
    <row r="86" spans="1:10" ht="12.75" customHeight="1">
      <c r="A86" s="153" t="s">
        <v>339</v>
      </c>
      <c r="B86" s="521" t="s">
        <v>340</v>
      </c>
      <c r="C86" s="522"/>
      <c r="D86" s="522"/>
      <c r="E86" s="522"/>
      <c r="F86" s="523"/>
      <c r="G86" s="151">
        <v>627</v>
      </c>
      <c r="H86" s="144">
        <v>12412</v>
      </c>
      <c r="I86" s="145"/>
      <c r="J86" s="145">
        <v>3510</v>
      </c>
    </row>
    <row r="87" spans="1:10" ht="12.75" customHeight="1">
      <c r="A87" s="150"/>
      <c r="B87" s="533" t="s">
        <v>341</v>
      </c>
      <c r="C87" s="534"/>
      <c r="D87" s="534"/>
      <c r="E87" s="534"/>
      <c r="F87" s="535"/>
      <c r="G87" s="151">
        <v>6271</v>
      </c>
      <c r="H87" s="151">
        <v>124121</v>
      </c>
      <c r="I87" s="145">
        <v>936</v>
      </c>
      <c r="J87" s="145">
        <v>1818</v>
      </c>
    </row>
    <row r="88" spans="1:10" ht="12.75" customHeight="1">
      <c r="A88" s="150"/>
      <c r="B88" s="533" t="s">
        <v>342</v>
      </c>
      <c r="C88" s="534"/>
      <c r="D88" s="534"/>
      <c r="E88" s="534"/>
      <c r="F88" s="535"/>
      <c r="G88" s="151">
        <v>6272</v>
      </c>
      <c r="H88" s="151">
        <v>124122</v>
      </c>
      <c r="I88" s="145">
        <v>345</v>
      </c>
      <c r="J88" s="145">
        <v>1692</v>
      </c>
    </row>
    <row r="89" spans="1:10" ht="12.75" customHeight="1">
      <c r="A89" s="150" t="s">
        <v>343</v>
      </c>
      <c r="B89" s="521" t="s">
        <v>344</v>
      </c>
      <c r="C89" s="522"/>
      <c r="D89" s="522"/>
      <c r="E89" s="522"/>
      <c r="F89" s="523"/>
      <c r="G89" s="151">
        <v>628</v>
      </c>
      <c r="H89" s="151">
        <v>12413</v>
      </c>
      <c r="I89" s="145">
        <v>175</v>
      </c>
      <c r="J89" s="145">
        <v>62</v>
      </c>
    </row>
    <row r="90" spans="1:10" ht="12.75" customHeight="1">
      <c r="A90" s="147">
        <v>5</v>
      </c>
      <c r="B90" s="536" t="s">
        <v>700</v>
      </c>
      <c r="C90" s="537"/>
      <c r="D90" s="537"/>
      <c r="E90" s="537"/>
      <c r="F90" s="538"/>
      <c r="G90" s="154">
        <v>63</v>
      </c>
      <c r="H90" s="154">
        <v>12500</v>
      </c>
      <c r="I90" s="149">
        <v>1192</v>
      </c>
      <c r="J90" s="149">
        <v>379</v>
      </c>
    </row>
    <row r="91" spans="1:10" ht="12.75" customHeight="1">
      <c r="A91" s="150" t="s">
        <v>275</v>
      </c>
      <c r="B91" s="521" t="s">
        <v>345</v>
      </c>
      <c r="C91" s="522"/>
      <c r="D91" s="522"/>
      <c r="E91" s="522"/>
      <c r="F91" s="523"/>
      <c r="G91" s="151">
        <v>632</v>
      </c>
      <c r="H91" s="151">
        <v>12501</v>
      </c>
      <c r="I91" s="145">
        <v>346</v>
      </c>
      <c r="J91" s="145">
        <v>29</v>
      </c>
    </row>
    <row r="92" spans="1:10" ht="12.75" customHeight="1">
      <c r="A92" s="150" t="s">
        <v>284</v>
      </c>
      <c r="B92" s="521" t="s">
        <v>346</v>
      </c>
      <c r="C92" s="522"/>
      <c r="D92" s="522"/>
      <c r="E92" s="522"/>
      <c r="F92" s="523"/>
      <c r="G92" s="151">
        <v>633</v>
      </c>
      <c r="H92" s="151">
        <v>12502</v>
      </c>
      <c r="I92" s="145">
        <v>8</v>
      </c>
      <c r="J92" s="145">
        <v>6</v>
      </c>
    </row>
    <row r="93" spans="1:10" ht="12.75" customHeight="1">
      <c r="A93" s="150" t="s">
        <v>286</v>
      </c>
      <c r="B93" s="521" t="s">
        <v>347</v>
      </c>
      <c r="C93" s="522"/>
      <c r="D93" s="522"/>
      <c r="E93" s="522"/>
      <c r="F93" s="523"/>
      <c r="G93" s="151">
        <v>634</v>
      </c>
      <c r="H93" s="151">
        <v>12503</v>
      </c>
      <c r="I93" s="145">
        <v>89</v>
      </c>
      <c r="J93" s="145">
        <v>83</v>
      </c>
    </row>
    <row r="94" spans="1:10" ht="12.75" customHeight="1">
      <c r="A94" s="150" t="s">
        <v>323</v>
      </c>
      <c r="B94" s="521" t="s">
        <v>348</v>
      </c>
      <c r="C94" s="522"/>
      <c r="D94" s="522"/>
      <c r="E94" s="522"/>
      <c r="F94" s="523"/>
      <c r="G94" s="151" t="s">
        <v>349</v>
      </c>
      <c r="H94" s="151">
        <v>12504</v>
      </c>
      <c r="I94" s="145">
        <v>44</v>
      </c>
      <c r="J94" s="382">
        <v>1</v>
      </c>
    </row>
    <row r="95" spans="1:10" ht="12.75" customHeight="1">
      <c r="A95" s="383" t="s">
        <v>325</v>
      </c>
      <c r="B95" s="539" t="s">
        <v>660</v>
      </c>
      <c r="C95" s="540"/>
      <c r="D95" s="540"/>
      <c r="E95" s="540"/>
      <c r="F95" s="541"/>
      <c r="G95" s="151"/>
      <c r="H95" s="151"/>
      <c r="I95" s="145">
        <v>334</v>
      </c>
      <c r="J95" s="382">
        <v>260</v>
      </c>
    </row>
    <row r="96" spans="1:10" ht="12.75" customHeight="1">
      <c r="A96" s="147" t="s">
        <v>350</v>
      </c>
      <c r="B96" s="524" t="s">
        <v>351</v>
      </c>
      <c r="C96" s="525"/>
      <c r="D96" s="525"/>
      <c r="E96" s="525"/>
      <c r="F96" s="526"/>
      <c r="G96" s="151"/>
      <c r="H96" s="151">
        <v>12600</v>
      </c>
      <c r="I96" s="297">
        <f>I64+I70+I73+I74+I90</f>
        <v>55180</v>
      </c>
      <c r="J96" s="297">
        <v>41513</v>
      </c>
    </row>
    <row r="97" spans="1:10" ht="12.75">
      <c r="A97" s="155"/>
      <c r="B97" s="156" t="s">
        <v>352</v>
      </c>
      <c r="C97" s="157"/>
      <c r="D97" s="157"/>
      <c r="E97" s="157"/>
      <c r="F97" s="157"/>
      <c r="G97" s="157"/>
      <c r="H97" s="157"/>
      <c r="I97" s="158" t="s">
        <v>623</v>
      </c>
      <c r="J97" s="158" t="s">
        <v>573</v>
      </c>
    </row>
    <row r="98" spans="1:10" ht="12.75">
      <c r="A98" s="159">
        <v>1</v>
      </c>
      <c r="B98" s="543" t="s">
        <v>353</v>
      </c>
      <c r="C98" s="544"/>
      <c r="D98" s="544"/>
      <c r="E98" s="544"/>
      <c r="F98" s="545"/>
      <c r="G98" s="154"/>
      <c r="H98" s="154">
        <v>14000</v>
      </c>
      <c r="I98" s="145">
        <v>55</v>
      </c>
      <c r="J98" s="154">
        <v>44</v>
      </c>
    </row>
    <row r="99" spans="1:10" ht="12.75">
      <c r="A99" s="159">
        <v>2</v>
      </c>
      <c r="B99" s="543" t="s">
        <v>354</v>
      </c>
      <c r="C99" s="544"/>
      <c r="D99" s="544"/>
      <c r="E99" s="544"/>
      <c r="F99" s="545"/>
      <c r="G99" s="154"/>
      <c r="H99" s="154">
        <v>15000</v>
      </c>
      <c r="I99" s="145">
        <v>2738</v>
      </c>
      <c r="J99" s="154">
        <v>6963</v>
      </c>
    </row>
    <row r="100" spans="1:10" ht="12.75">
      <c r="A100" s="160" t="s">
        <v>275</v>
      </c>
      <c r="B100" s="530" t="s">
        <v>355</v>
      </c>
      <c r="C100" s="531"/>
      <c r="D100" s="531"/>
      <c r="E100" s="531"/>
      <c r="F100" s="532"/>
      <c r="G100" s="154"/>
      <c r="H100" s="151">
        <v>15001</v>
      </c>
      <c r="I100" s="384">
        <v>2738</v>
      </c>
      <c r="J100" s="154">
        <v>6963</v>
      </c>
    </row>
    <row r="101" spans="1:10" ht="12.75">
      <c r="A101" s="160"/>
      <c r="B101" s="546" t="s">
        <v>356</v>
      </c>
      <c r="C101" s="547"/>
      <c r="D101" s="547"/>
      <c r="E101" s="547"/>
      <c r="F101" s="548"/>
      <c r="G101" s="154"/>
      <c r="H101" s="151">
        <v>150011</v>
      </c>
      <c r="I101" s="145">
        <v>2738</v>
      </c>
      <c r="J101" s="154">
        <v>6963</v>
      </c>
    </row>
    <row r="102" spans="1:10" ht="12.75">
      <c r="A102" s="161" t="s">
        <v>284</v>
      </c>
      <c r="B102" s="530" t="s">
        <v>357</v>
      </c>
      <c r="C102" s="531"/>
      <c r="D102" s="531"/>
      <c r="E102" s="531"/>
      <c r="F102" s="532"/>
      <c r="G102" s="154"/>
      <c r="H102" s="151">
        <v>15002</v>
      </c>
      <c r="I102" s="145"/>
      <c r="J102" s="154">
        <v>421</v>
      </c>
    </row>
    <row r="103" spans="1:10" ht="13.5" thickBot="1">
      <c r="A103" s="162"/>
      <c r="B103" s="542" t="s">
        <v>358</v>
      </c>
      <c r="C103" s="542"/>
      <c r="D103" s="542"/>
      <c r="E103" s="542"/>
      <c r="F103" s="542"/>
      <c r="G103" s="163"/>
      <c r="H103" s="164">
        <v>150021</v>
      </c>
      <c r="I103" s="385"/>
      <c r="J103" s="163">
        <v>421</v>
      </c>
    </row>
    <row r="104" spans="1:10" ht="12.75">
      <c r="A104" s="165"/>
      <c r="B104" s="165"/>
      <c r="C104" s="299" t="s">
        <v>570</v>
      </c>
      <c r="D104" s="165"/>
      <c r="E104" s="165"/>
      <c r="F104" s="165"/>
      <c r="G104" s="165"/>
      <c r="H104" s="165"/>
      <c r="I104" s="166" t="s">
        <v>210</v>
      </c>
      <c r="J104" s="166"/>
    </row>
    <row r="105" spans="1:10" ht="15.75">
      <c r="A105" s="8"/>
      <c r="B105" s="8"/>
      <c r="C105" s="55" t="s">
        <v>571</v>
      </c>
      <c r="D105" s="8"/>
      <c r="E105" s="8"/>
      <c r="F105" s="8"/>
      <c r="G105" s="8"/>
      <c r="H105" s="8"/>
      <c r="I105" s="167" t="s">
        <v>4</v>
      </c>
      <c r="J105" s="167"/>
    </row>
    <row r="106" spans="1:10" ht="15.75">
      <c r="A106" s="8"/>
      <c r="B106" s="8"/>
      <c r="C106" s="8"/>
      <c r="D106" s="8"/>
      <c r="E106" s="8"/>
      <c r="F106" s="8"/>
      <c r="G106" s="8"/>
      <c r="H106" s="8"/>
      <c r="I106" s="8"/>
      <c r="J106" s="167"/>
    </row>
    <row r="107" spans="1:10" ht="15.75">
      <c r="A107" s="8"/>
      <c r="B107" s="8"/>
      <c r="C107" s="8"/>
      <c r="D107" s="8"/>
      <c r="E107" s="8"/>
      <c r="F107" s="8"/>
      <c r="G107" s="8"/>
      <c r="H107" s="8"/>
      <c r="I107" s="8"/>
      <c r="J107" s="167"/>
    </row>
    <row r="108" spans="1:10" ht="15.75">
      <c r="A108" s="8"/>
      <c r="B108" s="8"/>
      <c r="C108" s="8"/>
      <c r="D108" s="8"/>
      <c r="E108" s="8"/>
      <c r="F108" s="8"/>
      <c r="G108" s="8"/>
      <c r="H108" s="8"/>
      <c r="I108" s="8"/>
      <c r="J108" s="167"/>
    </row>
    <row r="109" spans="1:10" ht="15.75">
      <c r="A109" s="8"/>
      <c r="B109" s="168"/>
      <c r="C109" s="8"/>
      <c r="D109" s="8"/>
      <c r="E109" s="8"/>
      <c r="F109" s="8"/>
      <c r="G109" s="8"/>
      <c r="H109" s="8"/>
      <c r="I109" s="8"/>
      <c r="J109" s="167"/>
    </row>
    <row r="110" spans="1:10" ht="12.75">
      <c r="A110" s="8"/>
      <c r="B110" s="168"/>
      <c r="C110" s="8"/>
      <c r="D110" s="8"/>
      <c r="E110" s="8"/>
      <c r="F110" s="8"/>
      <c r="G110" s="8"/>
      <c r="H110" s="8"/>
      <c r="I110" s="8"/>
      <c r="J110" s="8"/>
    </row>
    <row r="111" spans="1:10" ht="12.75">
      <c r="A111" s="8"/>
      <c r="B111" s="168"/>
      <c r="C111" s="8"/>
      <c r="D111" s="8"/>
      <c r="E111" s="8"/>
      <c r="F111" s="8"/>
      <c r="G111" s="8"/>
      <c r="H111" s="8"/>
      <c r="I111" s="8"/>
      <c r="J111" s="8"/>
    </row>
    <row r="112" spans="1:10" ht="12.75">
      <c r="A112" s="8"/>
      <c r="B112" s="168"/>
      <c r="C112" s="8"/>
      <c r="D112" s="8"/>
      <c r="E112" s="8"/>
      <c r="F112" s="8"/>
      <c r="G112" s="8"/>
      <c r="H112" s="8"/>
      <c r="I112" s="8"/>
      <c r="J112" s="8"/>
    </row>
    <row r="113" spans="1:10" ht="12.75">
      <c r="A113" s="8"/>
      <c r="B113" s="8"/>
      <c r="C113" s="8"/>
      <c r="D113" s="8"/>
      <c r="E113" s="8"/>
      <c r="F113" s="8"/>
      <c r="G113" s="8"/>
      <c r="H113" s="8"/>
      <c r="I113" s="8"/>
      <c r="J113" s="8"/>
    </row>
    <row r="114" spans="1:10" ht="12.75">
      <c r="A114" s="8"/>
      <c r="B114" s="8"/>
      <c r="C114" s="8"/>
      <c r="D114" s="8"/>
      <c r="E114" s="8"/>
      <c r="F114" s="8"/>
      <c r="G114" s="8"/>
      <c r="H114" s="8"/>
      <c r="I114" s="8"/>
      <c r="J114" s="8"/>
    </row>
    <row r="115" spans="1:10" ht="12.75">
      <c r="A115" s="8"/>
      <c r="B115" s="8"/>
      <c r="C115" s="8"/>
      <c r="D115" s="8"/>
      <c r="E115" s="8"/>
      <c r="F115" s="8"/>
      <c r="G115" s="8"/>
      <c r="H115" s="8"/>
      <c r="I115" s="8"/>
      <c r="J115" s="8"/>
    </row>
    <row r="116" spans="1:10" ht="12.75">
      <c r="A116" s="8"/>
      <c r="B116" s="8"/>
      <c r="C116" s="8"/>
      <c r="D116" s="8"/>
      <c r="E116" s="8"/>
      <c r="F116" s="8"/>
      <c r="G116" s="8"/>
      <c r="H116" s="8"/>
      <c r="I116" s="8"/>
      <c r="J116" s="8"/>
    </row>
    <row r="117" spans="1:10" ht="12.75">
      <c r="A117" s="8"/>
      <c r="B117" s="8"/>
      <c r="C117" s="8"/>
      <c r="D117" s="8"/>
      <c r="E117" s="8"/>
      <c r="F117" s="8"/>
      <c r="G117" s="8"/>
      <c r="H117" s="8"/>
      <c r="I117" s="8"/>
      <c r="J117" s="8"/>
    </row>
    <row r="118" spans="1:10" ht="12.75">
      <c r="A118" s="8"/>
      <c r="B118" s="8"/>
      <c r="C118" s="8"/>
      <c r="D118" s="8"/>
      <c r="E118" s="8"/>
      <c r="F118" s="8"/>
      <c r="G118" s="8"/>
      <c r="H118" s="8"/>
      <c r="I118" s="8"/>
      <c r="J118" s="8"/>
    </row>
    <row r="119" spans="1:10" ht="12.75">
      <c r="A119" s="8"/>
      <c r="B119" s="8"/>
      <c r="C119" s="8"/>
      <c r="D119" s="8"/>
      <c r="E119" s="8"/>
      <c r="F119" s="8"/>
      <c r="G119" s="8"/>
      <c r="H119" s="8"/>
      <c r="I119" s="8"/>
      <c r="J119" s="8"/>
    </row>
    <row r="120" spans="1:10" ht="12.75">
      <c r="A120" s="8"/>
      <c r="B120" s="8"/>
      <c r="C120" s="8"/>
      <c r="D120" s="8"/>
      <c r="E120" s="8"/>
      <c r="F120" s="8"/>
      <c r="G120" s="8"/>
      <c r="H120" s="8"/>
      <c r="I120" s="8"/>
      <c r="J120" s="8"/>
    </row>
    <row r="121" spans="1:10" ht="12.75">
      <c r="A121" s="8"/>
      <c r="B121" s="8"/>
      <c r="C121" s="8"/>
      <c r="D121" s="8"/>
      <c r="E121" s="8"/>
      <c r="F121" s="8"/>
      <c r="G121" s="8"/>
      <c r="H121" s="8"/>
      <c r="I121" s="8"/>
      <c r="J121" s="8"/>
    </row>
    <row r="122" spans="1:10" ht="12.75">
      <c r="A122" s="8"/>
      <c r="B122" s="8"/>
      <c r="C122" s="8"/>
      <c r="D122" s="8"/>
      <c r="E122" s="8"/>
      <c r="F122" s="8"/>
      <c r="G122" s="8"/>
      <c r="H122" s="8"/>
      <c r="I122" s="8"/>
      <c r="J122" s="8"/>
    </row>
    <row r="123" spans="1:10" ht="12.75">
      <c r="A123" s="8"/>
      <c r="B123" s="8"/>
      <c r="C123" s="8"/>
      <c r="D123" s="8"/>
      <c r="E123" s="8"/>
      <c r="F123" s="8"/>
      <c r="G123" s="8"/>
      <c r="H123" s="8"/>
      <c r="I123" s="8"/>
      <c r="J123" s="8"/>
    </row>
    <row r="124" spans="1:10" ht="12.75">
      <c r="A124" s="8"/>
      <c r="B124" s="8"/>
      <c r="C124" s="8"/>
      <c r="D124" s="8"/>
      <c r="E124" s="8"/>
      <c r="F124" s="8"/>
      <c r="G124" s="8"/>
      <c r="H124" s="8"/>
      <c r="I124" s="8"/>
      <c r="J124" s="8"/>
    </row>
    <row r="125" spans="1:10" ht="12.75">
      <c r="A125" s="8"/>
      <c r="B125" s="8"/>
      <c r="C125" s="8"/>
      <c r="D125" s="8"/>
      <c r="E125" s="8"/>
      <c r="F125" s="8"/>
      <c r="G125" s="8"/>
      <c r="H125" s="8"/>
      <c r="I125" s="8"/>
      <c r="J125" s="8"/>
    </row>
    <row r="126" spans="1:10" ht="12.75">
      <c r="A126" s="8"/>
      <c r="B126" s="8"/>
      <c r="C126" s="8"/>
      <c r="D126" s="8"/>
      <c r="E126" s="8"/>
      <c r="F126" s="8"/>
      <c r="G126" s="8"/>
      <c r="H126" s="8"/>
      <c r="I126" s="8"/>
      <c r="J126" s="8"/>
    </row>
    <row r="127" spans="1:10" ht="12.75">
      <c r="A127" s="8"/>
      <c r="B127" s="8"/>
      <c r="C127" s="8"/>
      <c r="D127" s="8"/>
      <c r="E127" s="8"/>
      <c r="F127" s="8"/>
      <c r="G127" s="8"/>
      <c r="H127" s="8"/>
      <c r="I127" s="8"/>
      <c r="J127" s="8"/>
    </row>
    <row r="128" spans="1:10" ht="12.75">
      <c r="A128" s="8"/>
      <c r="B128" s="8"/>
      <c r="C128" s="8"/>
      <c r="D128" s="8"/>
      <c r="E128" s="8"/>
      <c r="F128" s="8"/>
      <c r="G128" s="8"/>
      <c r="H128" s="8"/>
      <c r="I128" s="8"/>
      <c r="J128" s="8"/>
    </row>
    <row r="129" spans="1:10" ht="12.75">
      <c r="A129" s="8"/>
      <c r="B129" s="8"/>
      <c r="C129" s="8"/>
      <c r="D129" s="8"/>
      <c r="E129" s="8"/>
      <c r="F129" s="8"/>
      <c r="G129" s="8"/>
      <c r="H129" s="8"/>
      <c r="I129" s="8"/>
      <c r="J129" s="8"/>
    </row>
    <row r="130" spans="1:10" ht="12.75">
      <c r="A130" s="8"/>
      <c r="B130" s="8"/>
      <c r="C130" s="8"/>
      <c r="D130" s="8"/>
      <c r="E130" s="8"/>
      <c r="F130" s="8"/>
      <c r="G130" s="8"/>
      <c r="H130" s="8"/>
      <c r="I130" s="8"/>
      <c r="J130" s="8"/>
    </row>
    <row r="131" spans="1:10" ht="12.75">
      <c r="A131" s="8"/>
      <c r="B131" s="8"/>
      <c r="C131" s="8"/>
      <c r="D131" s="8"/>
      <c r="E131" s="8"/>
      <c r="F131" s="8"/>
      <c r="G131" s="8"/>
      <c r="H131" s="8"/>
      <c r="I131" s="8"/>
      <c r="J131" s="8"/>
    </row>
    <row r="132" spans="1:10" ht="12.75">
      <c r="A132" s="8"/>
      <c r="B132" s="8"/>
      <c r="C132" s="8"/>
      <c r="D132" s="8"/>
      <c r="E132" s="8"/>
      <c r="F132" s="8"/>
      <c r="G132" s="8"/>
      <c r="H132" s="8"/>
      <c r="I132" s="8"/>
      <c r="J132" s="8"/>
    </row>
    <row r="133" spans="1:10" ht="12.75">
      <c r="A133" s="8"/>
      <c r="B133" s="8"/>
      <c r="C133" s="8"/>
      <c r="D133" s="8"/>
      <c r="E133" s="8"/>
      <c r="F133" s="8"/>
      <c r="G133" s="8"/>
      <c r="H133" s="8"/>
      <c r="I133" s="8"/>
      <c r="J133" s="8"/>
    </row>
    <row r="134" spans="1:10" ht="12.75">
      <c r="A134" s="8"/>
      <c r="B134" s="8"/>
      <c r="C134" s="8"/>
      <c r="D134" s="8"/>
      <c r="E134" s="8"/>
      <c r="F134" s="8"/>
      <c r="G134" s="8"/>
      <c r="H134" s="8"/>
      <c r="I134" s="8"/>
      <c r="J134" s="8"/>
    </row>
    <row r="135" spans="1:10" ht="12.75">
      <c r="A135" s="8"/>
      <c r="B135" s="8"/>
      <c r="C135" s="8"/>
      <c r="D135" s="8"/>
      <c r="E135" s="8"/>
      <c r="F135" s="8"/>
      <c r="G135" s="8"/>
      <c r="H135" s="8"/>
      <c r="I135" s="8"/>
      <c r="J135" s="8"/>
    </row>
    <row r="136" spans="1:10" ht="12.75">
      <c r="A136" s="8"/>
      <c r="B136" s="8"/>
      <c r="C136" s="8"/>
      <c r="D136" s="8"/>
      <c r="E136" s="8"/>
      <c r="F136" s="8"/>
      <c r="G136" s="8"/>
      <c r="H136" s="8"/>
      <c r="I136" s="8"/>
      <c r="J136" s="8"/>
    </row>
    <row r="137" spans="1:10" ht="12.75">
      <c r="A137" s="8"/>
      <c r="B137" s="8"/>
      <c r="C137" s="8"/>
      <c r="D137" s="8"/>
      <c r="E137" s="8"/>
      <c r="F137" s="8"/>
      <c r="G137" s="8"/>
      <c r="H137" s="8"/>
      <c r="I137" s="8"/>
      <c r="J137" s="8"/>
    </row>
    <row r="138" spans="1:10" ht="12.75">
      <c r="A138" s="8"/>
      <c r="B138" s="8"/>
      <c r="C138" s="8"/>
      <c r="D138" s="8"/>
      <c r="E138" s="8"/>
      <c r="F138" s="8"/>
      <c r="G138" s="8"/>
      <c r="H138" s="8"/>
      <c r="I138" s="8"/>
      <c r="J138" s="8"/>
    </row>
    <row r="139" spans="1:10" ht="12.75">
      <c r="A139" s="8"/>
      <c r="B139" s="8"/>
      <c r="C139" s="8"/>
      <c r="D139" s="8"/>
      <c r="E139" s="8"/>
      <c r="F139" s="8"/>
      <c r="G139" s="8"/>
      <c r="H139" s="8"/>
      <c r="I139" s="8"/>
      <c r="J139" s="8"/>
    </row>
    <row r="140" spans="1:10" ht="12.75">
      <c r="A140" s="8"/>
      <c r="B140" s="8"/>
      <c r="C140" s="8"/>
      <c r="D140" s="8"/>
      <c r="E140" s="8"/>
      <c r="F140" s="8"/>
      <c r="G140" s="8"/>
      <c r="H140" s="8"/>
      <c r="I140" s="8"/>
      <c r="J140" s="8"/>
    </row>
    <row r="141" spans="1:10" ht="12.75">
      <c r="A141" s="8"/>
      <c r="B141" s="8"/>
      <c r="C141" s="8"/>
      <c r="D141" s="8"/>
      <c r="E141" s="8"/>
      <c r="F141" s="8"/>
      <c r="G141" s="8"/>
      <c r="H141" s="8"/>
      <c r="I141" s="8"/>
      <c r="J141" s="8"/>
    </row>
    <row r="142" spans="1:10" ht="12.75">
      <c r="A142" s="8"/>
      <c r="B142" s="8"/>
      <c r="C142" s="8"/>
      <c r="D142" s="8"/>
      <c r="E142" s="8"/>
      <c r="F142" s="8"/>
      <c r="G142" s="8"/>
      <c r="H142" s="8"/>
      <c r="I142" s="8"/>
      <c r="J142" s="8"/>
    </row>
    <row r="143" spans="1:10" ht="12.75">
      <c r="A143" s="8"/>
      <c r="B143" s="8"/>
      <c r="C143" s="8"/>
      <c r="D143" s="8"/>
      <c r="E143" s="8"/>
      <c r="F143" s="8"/>
      <c r="G143" s="8"/>
      <c r="H143" s="8"/>
      <c r="I143" s="8"/>
      <c r="J143" s="8"/>
    </row>
    <row r="144" spans="1:10" ht="12.75">
      <c r="A144" s="8"/>
      <c r="B144" s="8"/>
      <c r="C144" s="8"/>
      <c r="D144" s="8"/>
      <c r="E144" s="8"/>
      <c r="F144" s="8"/>
      <c r="G144" s="8"/>
      <c r="H144" s="8"/>
      <c r="I144" s="8"/>
      <c r="J144" s="8"/>
    </row>
    <row r="145" spans="1:10" ht="12.75">
      <c r="A145" s="8"/>
      <c r="B145" s="8"/>
      <c r="C145" s="8"/>
      <c r="D145" s="8"/>
      <c r="E145" s="8"/>
      <c r="F145" s="8"/>
      <c r="G145" s="8"/>
      <c r="H145" s="8"/>
      <c r="I145" s="8"/>
      <c r="J145" s="8"/>
    </row>
    <row r="146" spans="1:10" ht="12.75">
      <c r="A146" s="8"/>
      <c r="B146" s="8"/>
      <c r="C146" s="8"/>
      <c r="D146" s="8"/>
      <c r="E146" s="8"/>
      <c r="F146" s="8"/>
      <c r="G146" s="8"/>
      <c r="H146" s="8"/>
      <c r="I146" s="8"/>
      <c r="J146" s="8"/>
    </row>
    <row r="147" spans="1:10" ht="12.75">
      <c r="A147" s="8"/>
      <c r="B147" s="8"/>
      <c r="C147" s="8"/>
      <c r="D147" s="8"/>
      <c r="E147" s="8"/>
      <c r="F147" s="8"/>
      <c r="G147" s="8"/>
      <c r="H147" s="8"/>
      <c r="I147" s="8"/>
      <c r="J147" s="8"/>
    </row>
    <row r="148" spans="1:10" ht="12.75">
      <c r="A148" s="8"/>
      <c r="B148" s="8"/>
      <c r="C148" s="8"/>
      <c r="D148" s="8"/>
      <c r="E148" s="8"/>
      <c r="F148" s="8"/>
      <c r="G148" s="8"/>
      <c r="H148" s="8"/>
      <c r="I148" s="8"/>
      <c r="J148" s="8"/>
    </row>
    <row r="149" spans="1:10" ht="12.75">
      <c r="A149" s="8"/>
      <c r="B149" s="8"/>
      <c r="C149" s="8"/>
      <c r="D149" s="8"/>
      <c r="E149" s="8"/>
      <c r="F149" s="8"/>
      <c r="G149" s="8"/>
      <c r="H149" s="8"/>
      <c r="I149" s="8"/>
      <c r="J149" s="8"/>
    </row>
    <row r="150" spans="1:10" ht="12.75">
      <c r="A150" s="8"/>
      <c r="B150" s="8"/>
      <c r="C150" s="8"/>
      <c r="D150" s="8"/>
      <c r="E150" s="8"/>
      <c r="F150" s="8"/>
      <c r="G150" s="8"/>
      <c r="H150" s="8"/>
      <c r="I150" s="8"/>
      <c r="J150" s="8"/>
    </row>
    <row r="151" spans="1:10" ht="12.75">
      <c r="A151" s="8"/>
      <c r="B151" s="8"/>
      <c r="C151" s="8"/>
      <c r="D151" s="8"/>
      <c r="E151" s="8"/>
      <c r="F151" s="8"/>
      <c r="G151" s="8"/>
      <c r="H151" s="8"/>
      <c r="I151" s="8"/>
      <c r="J151" s="8"/>
    </row>
    <row r="152" spans="1:10" ht="12.75">
      <c r="A152" s="8"/>
      <c r="B152" s="8"/>
      <c r="C152" s="8"/>
      <c r="D152" s="8"/>
      <c r="E152" s="8"/>
      <c r="F152" s="8"/>
      <c r="G152" s="8"/>
      <c r="H152" s="8"/>
      <c r="I152" s="8"/>
      <c r="J152" s="8"/>
    </row>
    <row r="153" spans="1:10" ht="12.75">
      <c r="A153" s="8"/>
      <c r="B153" s="8"/>
      <c r="C153" s="8"/>
      <c r="D153" s="8"/>
      <c r="E153" s="8"/>
      <c r="F153" s="8"/>
      <c r="G153" s="8"/>
      <c r="H153" s="8"/>
      <c r="I153" s="8"/>
      <c r="J153" s="8"/>
    </row>
    <row r="154" spans="1:10" ht="12.75">
      <c r="A154" s="8"/>
      <c r="B154" s="8"/>
      <c r="C154" s="8"/>
      <c r="D154" s="8"/>
      <c r="E154" s="8"/>
      <c r="F154" s="8"/>
      <c r="G154" s="8"/>
      <c r="H154" s="8"/>
      <c r="I154" s="8"/>
      <c r="J154" s="8"/>
    </row>
  </sheetData>
  <sheetProtection/>
  <mergeCells count="56">
    <mergeCell ref="B103:F103"/>
    <mergeCell ref="B96:F96"/>
    <mergeCell ref="B98:F98"/>
    <mergeCell ref="B99:F99"/>
    <mergeCell ref="B100:F100"/>
    <mergeCell ref="B91:F91"/>
    <mergeCell ref="B92:F92"/>
    <mergeCell ref="B93:F93"/>
    <mergeCell ref="B94:F94"/>
    <mergeCell ref="B101:F101"/>
    <mergeCell ref="B83:F83"/>
    <mergeCell ref="B84:F84"/>
    <mergeCell ref="B102:F102"/>
    <mergeCell ref="B85:F85"/>
    <mergeCell ref="B86:F86"/>
    <mergeCell ref="B87:F87"/>
    <mergeCell ref="B88:F88"/>
    <mergeCell ref="B89:F89"/>
    <mergeCell ref="B90:F90"/>
    <mergeCell ref="B95:F95"/>
    <mergeCell ref="B76:F76"/>
    <mergeCell ref="B77:F77"/>
    <mergeCell ref="B78:F78"/>
    <mergeCell ref="B79:F79"/>
    <mergeCell ref="B80:F80"/>
    <mergeCell ref="B82:F82"/>
    <mergeCell ref="B70:F70"/>
    <mergeCell ref="B71:F71"/>
    <mergeCell ref="B72:F72"/>
    <mergeCell ref="B73:F73"/>
    <mergeCell ref="B74:F74"/>
    <mergeCell ref="B75:F75"/>
    <mergeCell ref="B24:F24"/>
    <mergeCell ref="A62:J62"/>
    <mergeCell ref="B63:F63"/>
    <mergeCell ref="B64:F64"/>
    <mergeCell ref="B66:F66"/>
    <mergeCell ref="B67:F67"/>
    <mergeCell ref="B18:F18"/>
    <mergeCell ref="B19:F19"/>
    <mergeCell ref="B20:F20"/>
    <mergeCell ref="B21:F21"/>
    <mergeCell ref="B22:F22"/>
    <mergeCell ref="B23:F23"/>
    <mergeCell ref="B12:F12"/>
    <mergeCell ref="B13:F13"/>
    <mergeCell ref="B14:F14"/>
    <mergeCell ref="B15:F15"/>
    <mergeCell ref="B16:F16"/>
    <mergeCell ref="B17:F17"/>
    <mergeCell ref="A6:J6"/>
    <mergeCell ref="B7:F7"/>
    <mergeCell ref="B8:F8"/>
    <mergeCell ref="B9:F9"/>
    <mergeCell ref="B10:F10"/>
    <mergeCell ref="B11:F11"/>
  </mergeCells>
  <printOptions/>
  <pageMargins left="0.75" right="0.75" top="0.5" bottom="0"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59"/>
  <sheetViews>
    <sheetView zoomScalePageLayoutView="0" workbookViewId="0" topLeftCell="A13">
      <selection activeCell="H37" sqref="H37"/>
    </sheetView>
  </sheetViews>
  <sheetFormatPr defaultColWidth="9.140625" defaultRowHeight="12.75"/>
  <cols>
    <col min="2" max="2" width="14.57421875" style="0" customWidth="1"/>
    <col min="3" max="3" width="36.00390625" style="0" customWidth="1"/>
    <col min="4" max="4" width="18.421875" style="0" customWidth="1"/>
  </cols>
  <sheetData>
    <row r="1" ht="12.75">
      <c r="B1" s="32" t="s">
        <v>359</v>
      </c>
    </row>
    <row r="2" ht="12.75">
      <c r="B2" s="32" t="s">
        <v>360</v>
      </c>
    </row>
    <row r="3" spans="2:4" ht="12.75">
      <c r="B3" s="32"/>
      <c r="D3" s="6" t="s">
        <v>361</v>
      </c>
    </row>
    <row r="5" spans="1:4" ht="12" customHeight="1">
      <c r="A5" s="66"/>
      <c r="B5" s="66"/>
      <c r="C5" s="71" t="s">
        <v>362</v>
      </c>
      <c r="D5" s="71" t="s">
        <v>363</v>
      </c>
    </row>
    <row r="6" spans="1:4" ht="12" customHeight="1">
      <c r="A6" s="66">
        <v>1</v>
      </c>
      <c r="B6" s="71" t="s">
        <v>364</v>
      </c>
      <c r="C6" s="169" t="s">
        <v>365</v>
      </c>
      <c r="D6" s="169"/>
    </row>
    <row r="7" spans="1:4" ht="12" customHeight="1">
      <c r="A7" s="66">
        <v>2</v>
      </c>
      <c r="B7" s="71" t="s">
        <v>364</v>
      </c>
      <c r="C7" s="169" t="s">
        <v>366</v>
      </c>
      <c r="D7" s="66"/>
    </row>
    <row r="8" spans="1:4" ht="12" customHeight="1">
      <c r="A8" s="66">
        <v>3</v>
      </c>
      <c r="B8" s="71" t="s">
        <v>364</v>
      </c>
      <c r="C8" s="169" t="s">
        <v>367</v>
      </c>
      <c r="D8" s="66"/>
    </row>
    <row r="9" spans="1:4" ht="12" customHeight="1">
      <c r="A9" s="66">
        <v>4</v>
      </c>
      <c r="B9" s="71" t="s">
        <v>364</v>
      </c>
      <c r="C9" s="169" t="s">
        <v>368</v>
      </c>
      <c r="D9" s="66"/>
    </row>
    <row r="10" spans="1:4" ht="12" customHeight="1">
      <c r="A10" s="66">
        <v>5</v>
      </c>
      <c r="B10" s="71" t="s">
        <v>364</v>
      </c>
      <c r="C10" s="169" t="s">
        <v>369</v>
      </c>
      <c r="D10" s="66"/>
    </row>
    <row r="11" spans="1:4" ht="12" customHeight="1">
      <c r="A11" s="66">
        <v>6</v>
      </c>
      <c r="B11" s="71" t="s">
        <v>364</v>
      </c>
      <c r="C11" s="169" t="s">
        <v>370</v>
      </c>
      <c r="D11" s="66"/>
    </row>
    <row r="12" spans="1:4" ht="12" customHeight="1">
      <c r="A12" s="66">
        <v>7</v>
      </c>
      <c r="B12" s="71" t="s">
        <v>364</v>
      </c>
      <c r="C12" s="169" t="s">
        <v>371</v>
      </c>
      <c r="D12" s="66"/>
    </row>
    <row r="13" spans="1:4" ht="12" customHeight="1">
      <c r="A13" s="66">
        <v>8</v>
      </c>
      <c r="B13" s="71" t="s">
        <v>364</v>
      </c>
      <c r="C13" s="169" t="s">
        <v>372</v>
      </c>
      <c r="D13" s="66"/>
    </row>
    <row r="14" spans="1:4" ht="12" customHeight="1">
      <c r="A14" s="71" t="s">
        <v>201</v>
      </c>
      <c r="B14" s="71"/>
      <c r="C14" s="71" t="s">
        <v>373</v>
      </c>
      <c r="D14" s="71"/>
    </row>
    <row r="15" spans="1:4" ht="12" customHeight="1">
      <c r="A15" s="66">
        <v>9</v>
      </c>
      <c r="B15" s="71" t="s">
        <v>374</v>
      </c>
      <c r="C15" s="169" t="s">
        <v>375</v>
      </c>
      <c r="D15" s="66"/>
    </row>
    <row r="16" spans="1:4" ht="12" customHeight="1">
      <c r="A16" s="66">
        <v>10</v>
      </c>
      <c r="B16" s="71" t="s">
        <v>374</v>
      </c>
      <c r="C16" s="169" t="s">
        <v>376</v>
      </c>
      <c r="D16" s="169"/>
    </row>
    <row r="17" spans="1:4" ht="12" customHeight="1">
      <c r="A17" s="66">
        <v>11</v>
      </c>
      <c r="B17" s="71" t="s">
        <v>374</v>
      </c>
      <c r="C17" s="169" t="s">
        <v>377</v>
      </c>
      <c r="D17" s="66"/>
    </row>
    <row r="18" spans="1:4" ht="12" customHeight="1">
      <c r="A18" s="71" t="s">
        <v>202</v>
      </c>
      <c r="B18" s="71"/>
      <c r="C18" s="71" t="s">
        <v>378</v>
      </c>
      <c r="D18" s="71"/>
    </row>
    <row r="19" spans="1:4" ht="12" customHeight="1">
      <c r="A19" s="66">
        <v>12</v>
      </c>
      <c r="B19" s="71" t="s">
        <v>379</v>
      </c>
      <c r="C19" s="169" t="s">
        <v>380</v>
      </c>
      <c r="D19" s="66"/>
    </row>
    <row r="20" spans="1:4" ht="12" customHeight="1">
      <c r="A20" s="66">
        <v>13</v>
      </c>
      <c r="B20" s="71" t="s">
        <v>379</v>
      </c>
      <c r="C20" s="71" t="s">
        <v>381</v>
      </c>
      <c r="D20" s="66">
        <v>57890931.04</v>
      </c>
    </row>
    <row r="21" spans="1:4" ht="12" customHeight="1">
      <c r="A21" s="66">
        <v>14</v>
      </c>
      <c r="B21" s="71" t="s">
        <v>379</v>
      </c>
      <c r="C21" s="169" t="s">
        <v>382</v>
      </c>
      <c r="D21" s="66"/>
    </row>
    <row r="22" spans="1:4" ht="12" customHeight="1">
      <c r="A22" s="66">
        <v>15</v>
      </c>
      <c r="B22" s="71" t="s">
        <v>379</v>
      </c>
      <c r="C22" s="169" t="s">
        <v>383</v>
      </c>
      <c r="D22" s="66"/>
    </row>
    <row r="23" spans="1:4" ht="12" customHeight="1">
      <c r="A23" s="66">
        <v>16</v>
      </c>
      <c r="B23" s="71" t="s">
        <v>379</v>
      </c>
      <c r="C23" s="169" t="s">
        <v>384</v>
      </c>
      <c r="D23" s="66"/>
    </row>
    <row r="24" spans="1:4" ht="12" customHeight="1">
      <c r="A24" s="66">
        <v>17</v>
      </c>
      <c r="B24" s="71" t="s">
        <v>379</v>
      </c>
      <c r="C24" s="169" t="s">
        <v>385</v>
      </c>
      <c r="D24" s="66"/>
    </row>
    <row r="25" spans="1:4" ht="12" customHeight="1">
      <c r="A25" s="66">
        <v>18</v>
      </c>
      <c r="B25" s="71" t="s">
        <v>379</v>
      </c>
      <c r="C25" s="169" t="s">
        <v>386</v>
      </c>
      <c r="D25" s="66"/>
    </row>
    <row r="26" spans="1:4" ht="12" customHeight="1">
      <c r="A26" s="66">
        <v>19</v>
      </c>
      <c r="B26" s="71" t="s">
        <v>379</v>
      </c>
      <c r="C26" s="169" t="s">
        <v>387</v>
      </c>
      <c r="D26" s="66"/>
    </row>
    <row r="27" spans="1:4" ht="12" customHeight="1">
      <c r="A27" s="71" t="s">
        <v>205</v>
      </c>
      <c r="B27" s="71"/>
      <c r="C27" s="71" t="s">
        <v>388</v>
      </c>
      <c r="D27" s="66">
        <v>57890931.04</v>
      </c>
    </row>
    <row r="28" spans="1:4" ht="12" customHeight="1">
      <c r="A28" s="66">
        <v>20</v>
      </c>
      <c r="B28" s="71" t="s">
        <v>389</v>
      </c>
      <c r="C28" s="169" t="s">
        <v>390</v>
      </c>
      <c r="D28" s="66"/>
    </row>
    <row r="29" spans="1:4" ht="12" customHeight="1">
      <c r="A29" s="66">
        <v>21</v>
      </c>
      <c r="B29" s="71" t="s">
        <v>389</v>
      </c>
      <c r="C29" s="169" t="s">
        <v>391</v>
      </c>
      <c r="D29" s="169"/>
    </row>
    <row r="30" spans="1:4" ht="12" customHeight="1">
      <c r="A30" s="66">
        <v>22</v>
      </c>
      <c r="B30" s="71" t="s">
        <v>389</v>
      </c>
      <c r="C30" s="169" t="s">
        <v>392</v>
      </c>
      <c r="D30" s="169"/>
    </row>
    <row r="31" spans="1:4" ht="12" customHeight="1">
      <c r="A31" s="66">
        <v>23</v>
      </c>
      <c r="B31" s="71" t="s">
        <v>389</v>
      </c>
      <c r="C31" s="169" t="s">
        <v>393</v>
      </c>
      <c r="D31" s="66"/>
    </row>
    <row r="32" spans="1:4" ht="12" customHeight="1">
      <c r="A32" s="71" t="s">
        <v>394</v>
      </c>
      <c r="B32" s="71"/>
      <c r="C32" s="71" t="s">
        <v>395</v>
      </c>
      <c r="D32" s="66"/>
    </row>
    <row r="33" spans="1:4" ht="12" customHeight="1">
      <c r="A33" s="66">
        <v>24</v>
      </c>
      <c r="B33" s="71" t="s">
        <v>396</v>
      </c>
      <c r="C33" s="169" t="s">
        <v>397</v>
      </c>
      <c r="D33" s="66"/>
    </row>
    <row r="34" spans="1:4" ht="12" customHeight="1">
      <c r="A34" s="66">
        <v>25</v>
      </c>
      <c r="B34" s="71" t="s">
        <v>396</v>
      </c>
      <c r="C34" s="169" t="s">
        <v>398</v>
      </c>
      <c r="D34" s="66"/>
    </row>
    <row r="35" spans="1:4" ht="12" customHeight="1">
      <c r="A35" s="66">
        <v>26</v>
      </c>
      <c r="B35" s="71" t="s">
        <v>396</v>
      </c>
      <c r="C35" s="169" t="s">
        <v>399</v>
      </c>
      <c r="D35" s="66"/>
    </row>
    <row r="36" spans="1:4" ht="12" customHeight="1">
      <c r="A36" s="66">
        <v>27</v>
      </c>
      <c r="B36" s="71" t="s">
        <v>396</v>
      </c>
      <c r="C36" s="169" t="s">
        <v>400</v>
      </c>
      <c r="D36" s="66"/>
    </row>
    <row r="37" spans="1:4" ht="12" customHeight="1">
      <c r="A37" s="66">
        <v>28</v>
      </c>
      <c r="B37" s="71" t="s">
        <v>396</v>
      </c>
      <c r="C37" s="169" t="s">
        <v>401</v>
      </c>
      <c r="D37" s="169"/>
    </row>
    <row r="38" spans="1:4" ht="12" customHeight="1">
      <c r="A38" s="66">
        <v>29</v>
      </c>
      <c r="B38" s="71" t="s">
        <v>396</v>
      </c>
      <c r="C38" s="170" t="s">
        <v>402</v>
      </c>
      <c r="D38" s="66"/>
    </row>
    <row r="39" spans="1:4" ht="12" customHeight="1">
      <c r="A39" s="66">
        <v>30</v>
      </c>
      <c r="B39" s="71" t="s">
        <v>396</v>
      </c>
      <c r="C39" s="169" t="s">
        <v>403</v>
      </c>
      <c r="D39" s="66"/>
    </row>
    <row r="40" spans="1:4" ht="12" customHeight="1">
      <c r="A40" s="66">
        <v>31</v>
      </c>
      <c r="B40" s="71" t="s">
        <v>396</v>
      </c>
      <c r="C40" s="169" t="s">
        <v>404</v>
      </c>
      <c r="D40" s="66"/>
    </row>
    <row r="41" spans="1:4" ht="12" customHeight="1">
      <c r="A41" s="66">
        <v>32</v>
      </c>
      <c r="B41" s="71" t="s">
        <v>396</v>
      </c>
      <c r="C41" s="169" t="s">
        <v>405</v>
      </c>
      <c r="D41" s="66"/>
    </row>
    <row r="42" spans="1:4" ht="12" customHeight="1">
      <c r="A42" s="66">
        <v>33</v>
      </c>
      <c r="B42" s="71" t="s">
        <v>396</v>
      </c>
      <c r="C42" s="169" t="s">
        <v>406</v>
      </c>
      <c r="D42" s="66"/>
    </row>
    <row r="43" spans="1:4" ht="12" customHeight="1">
      <c r="A43" s="171">
        <v>34</v>
      </c>
      <c r="B43" s="71" t="s">
        <v>396</v>
      </c>
      <c r="C43" s="169" t="s">
        <v>407</v>
      </c>
      <c r="D43" s="66"/>
    </row>
    <row r="44" spans="1:4" ht="12" customHeight="1">
      <c r="A44" s="71" t="s">
        <v>408</v>
      </c>
      <c r="B44" s="66"/>
      <c r="C44" s="71" t="s">
        <v>409</v>
      </c>
      <c r="D44" s="71"/>
    </row>
    <row r="45" spans="1:4" ht="12" customHeight="1">
      <c r="A45" s="66"/>
      <c r="B45" s="66"/>
      <c r="C45" s="71" t="s">
        <v>410</v>
      </c>
      <c r="D45" s="172">
        <f>D27</f>
        <v>57890931.04</v>
      </c>
    </row>
    <row r="46" ht="12" customHeight="1"/>
    <row r="47" ht="12" customHeight="1"/>
    <row r="48" spans="2:4" ht="12" customHeight="1">
      <c r="B48" s="173" t="s">
        <v>597</v>
      </c>
      <c r="C48" s="174"/>
      <c r="D48" s="71" t="s">
        <v>411</v>
      </c>
    </row>
    <row r="49" spans="2:4" ht="12" customHeight="1">
      <c r="B49" s="175"/>
      <c r="C49" s="176"/>
      <c r="D49" s="176"/>
    </row>
    <row r="50" spans="2:4" ht="12" customHeight="1">
      <c r="B50" s="323" t="s">
        <v>671</v>
      </c>
      <c r="C50" s="177"/>
      <c r="D50" s="66">
        <v>38</v>
      </c>
    </row>
    <row r="51" spans="2:4" ht="12" customHeight="1">
      <c r="B51" s="169" t="s">
        <v>672</v>
      </c>
      <c r="C51" s="66"/>
      <c r="D51" s="66">
        <v>10</v>
      </c>
    </row>
    <row r="52" spans="2:4" ht="12" customHeight="1">
      <c r="B52" s="66" t="s">
        <v>412</v>
      </c>
      <c r="C52" s="66"/>
      <c r="D52" s="66">
        <v>3</v>
      </c>
    </row>
    <row r="53" spans="2:4" ht="12" customHeight="1">
      <c r="B53" s="169" t="s">
        <v>595</v>
      </c>
      <c r="C53" s="66"/>
      <c r="D53" s="66">
        <v>0</v>
      </c>
    </row>
    <row r="54" spans="2:4" ht="12" customHeight="1">
      <c r="B54" s="178" t="s">
        <v>596</v>
      </c>
      <c r="C54" s="174"/>
      <c r="D54" s="66">
        <v>4</v>
      </c>
    </row>
    <row r="55" spans="2:4" ht="12" customHeight="1">
      <c r="B55" s="179"/>
      <c r="C55" s="180" t="s">
        <v>113</v>
      </c>
      <c r="D55" s="180">
        <v>55</v>
      </c>
    </row>
    <row r="56" ht="12" customHeight="1"/>
    <row r="57" spans="2:4" ht="12" customHeight="1">
      <c r="B57" s="55" t="s">
        <v>570</v>
      </c>
      <c r="D57" s="55" t="s">
        <v>210</v>
      </c>
    </row>
    <row r="58" spans="2:4" ht="12" customHeight="1">
      <c r="B58" s="55" t="s">
        <v>571</v>
      </c>
      <c r="D58" s="55" t="s">
        <v>4</v>
      </c>
    </row>
    <row r="59" ht="12" customHeight="1">
      <c r="B59" s="6"/>
    </row>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L23"/>
    </sheetView>
  </sheetViews>
  <sheetFormatPr defaultColWidth="9.140625" defaultRowHeight="12.75"/>
  <cols>
    <col min="3" max="3" width="19.8515625" style="0" customWidth="1"/>
    <col min="5" max="7" width="8.57421875" style="0" customWidth="1"/>
  </cols>
  <sheetData>
    <row r="1" spans="1:2" ht="12.75">
      <c r="A1" s="32" t="s">
        <v>266</v>
      </c>
      <c r="B1" s="39"/>
    </row>
    <row r="2" spans="1:2" ht="12.75">
      <c r="A2" s="32" t="s">
        <v>267</v>
      </c>
      <c r="B2" s="39"/>
    </row>
    <row r="3" ht="12.75">
      <c r="D3" s="6" t="s">
        <v>698</v>
      </c>
    </row>
    <row r="4" ht="13.5" thickBot="1"/>
    <row r="5" spans="1:11" ht="39" thickTop="1">
      <c r="A5" s="278" t="s">
        <v>528</v>
      </c>
      <c r="B5" s="489" t="s">
        <v>531</v>
      </c>
      <c r="C5" s="489"/>
      <c r="D5" s="279" t="s">
        <v>530</v>
      </c>
      <c r="E5" s="489" t="s">
        <v>529</v>
      </c>
      <c r="F5" s="489"/>
      <c r="G5" s="489"/>
      <c r="H5" s="280" t="s">
        <v>532</v>
      </c>
      <c r="I5" s="280" t="s">
        <v>533</v>
      </c>
      <c r="J5" s="490" t="s">
        <v>218</v>
      </c>
      <c r="K5" s="491"/>
    </row>
    <row r="6" spans="1:11" ht="12.75">
      <c r="A6" s="262">
        <v>1</v>
      </c>
      <c r="B6" s="458" t="s">
        <v>534</v>
      </c>
      <c r="C6" s="458"/>
      <c r="D6" s="263" t="s">
        <v>535</v>
      </c>
      <c r="E6" s="458" t="s">
        <v>219</v>
      </c>
      <c r="F6" s="458"/>
      <c r="G6" s="458"/>
      <c r="H6" s="264">
        <v>169.25</v>
      </c>
      <c r="I6" s="265">
        <v>139.59</v>
      </c>
      <c r="J6" s="480">
        <f>H6*I6</f>
        <v>23625.607500000002</v>
      </c>
      <c r="K6" s="481"/>
    </row>
    <row r="7" spans="1:11" ht="12.75">
      <c r="A7" s="262">
        <v>2</v>
      </c>
      <c r="B7" s="458" t="s">
        <v>534</v>
      </c>
      <c r="C7" s="458"/>
      <c r="D7" s="263" t="s">
        <v>536</v>
      </c>
      <c r="E7" s="458" t="s">
        <v>537</v>
      </c>
      <c r="F7" s="458"/>
      <c r="G7" s="458"/>
      <c r="H7" s="264"/>
      <c r="I7" s="264"/>
      <c r="J7" s="459">
        <v>310661.51</v>
      </c>
      <c r="K7" s="460"/>
    </row>
    <row r="8" spans="1:11" ht="12.75">
      <c r="A8" s="262">
        <v>3</v>
      </c>
      <c r="B8" s="458" t="s">
        <v>220</v>
      </c>
      <c r="C8" s="458"/>
      <c r="D8" s="263" t="s">
        <v>535</v>
      </c>
      <c r="E8" s="458">
        <v>41841597</v>
      </c>
      <c r="F8" s="458"/>
      <c r="G8" s="458"/>
      <c r="H8" s="264">
        <v>911.51</v>
      </c>
      <c r="I8" s="265">
        <v>139.59</v>
      </c>
      <c r="J8" s="480">
        <f>H8*I8</f>
        <v>127237.6809</v>
      </c>
      <c r="K8" s="481"/>
    </row>
    <row r="9" spans="1:11" ht="12.75">
      <c r="A9" s="262">
        <v>4</v>
      </c>
      <c r="B9" s="458" t="s">
        <v>220</v>
      </c>
      <c r="C9" s="458"/>
      <c r="D9" s="263" t="s">
        <v>536</v>
      </c>
      <c r="E9" s="458">
        <v>41841597</v>
      </c>
      <c r="F9" s="458"/>
      <c r="G9" s="458"/>
      <c r="H9" s="264"/>
      <c r="I9" s="264"/>
      <c r="J9" s="459">
        <v>3827.92</v>
      </c>
      <c r="K9" s="460"/>
    </row>
    <row r="10" spans="1:11" ht="12.75">
      <c r="A10" s="262">
        <v>5</v>
      </c>
      <c r="B10" s="458" t="s">
        <v>659</v>
      </c>
      <c r="C10" s="458"/>
      <c r="D10" s="263" t="s">
        <v>536</v>
      </c>
      <c r="E10" s="458">
        <v>21304</v>
      </c>
      <c r="F10" s="458"/>
      <c r="G10" s="458"/>
      <c r="H10" s="264"/>
      <c r="I10" s="264"/>
      <c r="J10" s="461">
        <v>24010.92</v>
      </c>
      <c r="K10" s="488"/>
    </row>
    <row r="11" spans="1:11" ht="12.75">
      <c r="A11" s="262">
        <v>6</v>
      </c>
      <c r="B11" s="461" t="s">
        <v>659</v>
      </c>
      <c r="C11" s="462"/>
      <c r="D11" s="263" t="s">
        <v>535</v>
      </c>
      <c r="E11" s="463">
        <v>21304</v>
      </c>
      <c r="F11" s="464"/>
      <c r="G11" s="465"/>
      <c r="H11" s="380">
        <v>29942.38</v>
      </c>
      <c r="I11" s="265">
        <v>139.59</v>
      </c>
      <c r="J11" s="480">
        <f>H11*I11</f>
        <v>4179656.8242</v>
      </c>
      <c r="K11" s="481"/>
    </row>
    <row r="12" spans="1:11" ht="12.75">
      <c r="A12" s="262">
        <v>7</v>
      </c>
      <c r="B12" s="458" t="s">
        <v>221</v>
      </c>
      <c r="C12" s="458"/>
      <c r="D12" s="263" t="s">
        <v>536</v>
      </c>
      <c r="E12" s="458"/>
      <c r="F12" s="458"/>
      <c r="G12" s="458"/>
      <c r="H12" s="264"/>
      <c r="I12" s="264"/>
      <c r="J12" s="459">
        <v>10000</v>
      </c>
      <c r="K12" s="460"/>
    </row>
    <row r="13" spans="1:11" ht="12.75">
      <c r="A13" s="262"/>
      <c r="B13" s="458"/>
      <c r="C13" s="458"/>
      <c r="D13" s="263"/>
      <c r="E13" s="458"/>
      <c r="F13" s="458"/>
      <c r="G13" s="458"/>
      <c r="H13" s="264"/>
      <c r="I13" s="264"/>
      <c r="J13" s="459"/>
      <c r="K13" s="460"/>
    </row>
    <row r="14" spans="1:11" ht="13.5" thickBot="1">
      <c r="A14" s="266" t="s">
        <v>113</v>
      </c>
      <c r="B14" s="487"/>
      <c r="C14" s="487"/>
      <c r="D14" s="267"/>
      <c r="E14" s="487"/>
      <c r="F14" s="487"/>
      <c r="G14" s="487"/>
      <c r="H14" s="268"/>
      <c r="I14" s="268"/>
      <c r="J14" s="482">
        <f>SUM(J6:K12)</f>
        <v>4679020.4626</v>
      </c>
      <c r="K14" s="483"/>
    </row>
    <row r="15" ht="13.5" thickTop="1"/>
    <row r="18" spans="3:8" ht="12.75">
      <c r="C18" s="55" t="s">
        <v>570</v>
      </c>
      <c r="H18" s="55" t="s">
        <v>210</v>
      </c>
    </row>
    <row r="19" spans="3:8" ht="12.75">
      <c r="C19" s="55" t="s">
        <v>571</v>
      </c>
      <c r="H19" s="55" t="s">
        <v>4</v>
      </c>
    </row>
  </sheetData>
  <sheetProtection/>
  <mergeCells count="30">
    <mergeCell ref="E13:G13"/>
    <mergeCell ref="J13:K13"/>
    <mergeCell ref="B10:C10"/>
    <mergeCell ref="E10:G10"/>
    <mergeCell ref="J10:K10"/>
    <mergeCell ref="B14:C14"/>
    <mergeCell ref="E14:G14"/>
    <mergeCell ref="J14:K14"/>
    <mergeCell ref="B12:C12"/>
    <mergeCell ref="E12:G12"/>
    <mergeCell ref="J12:K12"/>
    <mergeCell ref="B13:C13"/>
    <mergeCell ref="E7:G7"/>
    <mergeCell ref="J7:K7"/>
    <mergeCell ref="B8:C8"/>
    <mergeCell ref="E8:G8"/>
    <mergeCell ref="J8:K8"/>
    <mergeCell ref="B9:C9"/>
    <mergeCell ref="E9:G9"/>
    <mergeCell ref="J9:K9"/>
    <mergeCell ref="B11:C11"/>
    <mergeCell ref="E11:G11"/>
    <mergeCell ref="J11:K11"/>
    <mergeCell ref="B5:C5"/>
    <mergeCell ref="E5:G5"/>
    <mergeCell ref="J5:K5"/>
    <mergeCell ref="B6:C6"/>
    <mergeCell ref="E6:G6"/>
    <mergeCell ref="J6:K6"/>
    <mergeCell ref="B7:C7"/>
  </mergeCells>
  <printOptions/>
  <pageMargins left="0.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H20"/>
  <sheetViews>
    <sheetView zoomScalePageLayoutView="0" workbookViewId="0" topLeftCell="A1">
      <selection activeCell="Q17" sqref="Q17"/>
    </sheetView>
  </sheetViews>
  <sheetFormatPr defaultColWidth="9.140625" defaultRowHeight="12.75"/>
  <cols>
    <col min="1" max="1" width="4.00390625" style="0" customWidth="1"/>
    <col min="2" max="2" width="18.421875" style="0" customWidth="1"/>
    <col min="3" max="3" width="8.8515625" style="0" customWidth="1"/>
    <col min="6" max="6" width="8.7109375" style="0" customWidth="1"/>
    <col min="7" max="7" width="8.140625" style="0" customWidth="1"/>
    <col min="8" max="8" width="14.28125" style="0" customWidth="1"/>
  </cols>
  <sheetData>
    <row r="1" ht="12.75">
      <c r="A1" s="6" t="s">
        <v>701</v>
      </c>
    </row>
    <row r="2" ht="12.75">
      <c r="A2" s="6" t="s">
        <v>157</v>
      </c>
    </row>
    <row r="3" ht="12.75">
      <c r="A3" s="6"/>
    </row>
    <row r="4" spans="1:2" ht="18">
      <c r="A4" s="6"/>
      <c r="B4" s="386" t="s">
        <v>662</v>
      </c>
    </row>
    <row r="6" spans="1:8" ht="12.75">
      <c r="A6" s="71" t="s">
        <v>489</v>
      </c>
      <c r="B6" s="71" t="s">
        <v>663</v>
      </c>
      <c r="C6" s="71" t="s">
        <v>664</v>
      </c>
      <c r="D6" s="71" t="s">
        <v>665</v>
      </c>
      <c r="E6" s="71" t="s">
        <v>670</v>
      </c>
      <c r="F6" s="71" t="s">
        <v>666</v>
      </c>
      <c r="G6" s="387" t="s">
        <v>667</v>
      </c>
      <c r="H6" s="65" t="s">
        <v>668</v>
      </c>
    </row>
    <row r="7" spans="1:8" ht="20.25" customHeight="1">
      <c r="A7" s="66">
        <v>1</v>
      </c>
      <c r="B7" s="337" t="s">
        <v>669</v>
      </c>
      <c r="C7" s="169"/>
      <c r="D7" s="66"/>
      <c r="E7" s="336" t="s">
        <v>615</v>
      </c>
      <c r="F7" s="336">
        <v>502569</v>
      </c>
      <c r="G7" s="98"/>
      <c r="H7" s="336">
        <v>502569</v>
      </c>
    </row>
    <row r="8" spans="1:8" ht="22.5">
      <c r="A8" s="66">
        <v>2</v>
      </c>
      <c r="B8" s="337" t="s">
        <v>616</v>
      </c>
      <c r="C8" s="66"/>
      <c r="D8" s="66"/>
      <c r="E8" s="336" t="s">
        <v>617</v>
      </c>
      <c r="F8" s="336">
        <v>100000</v>
      </c>
      <c r="G8" s="66"/>
      <c r="H8" s="336">
        <v>100000</v>
      </c>
    </row>
    <row r="9" spans="1:8" ht="12.75">
      <c r="A9" s="66"/>
      <c r="B9" s="169" t="s">
        <v>113</v>
      </c>
      <c r="C9" s="66"/>
      <c r="D9" s="66"/>
      <c r="E9" s="66"/>
      <c r="F9" s="71">
        <f>SUM(F7:F8)</f>
        <v>602569</v>
      </c>
      <c r="G9" s="71"/>
      <c r="H9" s="71">
        <f>SUM(H7:H8)</f>
        <v>602569</v>
      </c>
    </row>
    <row r="10" spans="1:8" ht="12.75">
      <c r="A10" s="66"/>
      <c r="B10" s="66"/>
      <c r="C10" s="66"/>
      <c r="D10" s="66"/>
      <c r="E10" s="66"/>
      <c r="F10" s="71"/>
      <c r="G10" s="71"/>
      <c r="H10" s="71"/>
    </row>
    <row r="11" spans="1:8" ht="12.75">
      <c r="A11" s="66"/>
      <c r="B11" s="66"/>
      <c r="C11" s="66"/>
      <c r="D11" s="66"/>
      <c r="E11" s="66"/>
      <c r="F11" s="66"/>
      <c r="G11" s="66"/>
      <c r="H11" s="66"/>
    </row>
    <row r="12" spans="1:8" ht="12.75">
      <c r="A12" s="66"/>
      <c r="B12" s="66"/>
      <c r="C12" s="66"/>
      <c r="D12" s="66"/>
      <c r="E12" s="66"/>
      <c r="F12" s="66"/>
      <c r="G12" s="66"/>
      <c r="H12" s="66"/>
    </row>
    <row r="13" spans="1:8" ht="12.75">
      <c r="A13" s="66"/>
      <c r="B13" s="66"/>
      <c r="C13" s="66"/>
      <c r="D13" s="66"/>
      <c r="E13" s="66"/>
      <c r="F13" s="66"/>
      <c r="G13" s="66"/>
      <c r="H13" s="66"/>
    </row>
    <row r="14" spans="1:8" ht="12.75">
      <c r="A14" s="66"/>
      <c r="B14" s="66"/>
      <c r="C14" s="66"/>
      <c r="D14" s="66"/>
      <c r="E14" s="66"/>
      <c r="F14" s="66"/>
      <c r="G14" s="66"/>
      <c r="H14" s="66"/>
    </row>
    <row r="17" spans="2:6" ht="12.75">
      <c r="B17" s="55" t="s">
        <v>570</v>
      </c>
      <c r="C17" s="15"/>
      <c r="D17" s="15"/>
      <c r="E17" s="15"/>
      <c r="F17" s="55" t="s">
        <v>210</v>
      </c>
    </row>
    <row r="18" spans="2:6" ht="12.75">
      <c r="B18" s="55"/>
      <c r="C18" s="15"/>
      <c r="D18" s="15"/>
      <c r="E18" s="15"/>
      <c r="F18" s="55"/>
    </row>
    <row r="19" spans="2:6" ht="12.75">
      <c r="B19" s="55" t="s">
        <v>571</v>
      </c>
      <c r="C19" s="15"/>
      <c r="D19" s="15"/>
      <c r="E19" s="15"/>
      <c r="F19" s="55" t="s">
        <v>4</v>
      </c>
    </row>
    <row r="20" spans="2:6" ht="12.75">
      <c r="B20" s="15"/>
      <c r="C20" s="15"/>
      <c r="D20" s="15"/>
      <c r="E20" s="15"/>
      <c r="F20" s="15"/>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56"/>
  <sheetViews>
    <sheetView zoomScalePageLayoutView="0" workbookViewId="0" topLeftCell="A1">
      <selection activeCell="D22" sqref="D22"/>
    </sheetView>
  </sheetViews>
  <sheetFormatPr defaultColWidth="9.140625" defaultRowHeight="12.75"/>
  <cols>
    <col min="1" max="1" width="7.140625" style="15" customWidth="1"/>
    <col min="2" max="2" width="40.00390625" style="0" customWidth="1"/>
    <col min="4" max="4" width="14.7109375" style="0" customWidth="1"/>
    <col min="5" max="5" width="15.00390625" style="0" customWidth="1"/>
  </cols>
  <sheetData>
    <row r="1" spans="1:5" s="6" customFormat="1" ht="12.75">
      <c r="A1" s="20" t="s">
        <v>156</v>
      </c>
      <c r="E1" s="19"/>
    </row>
    <row r="2" spans="1:5" s="6" customFormat="1" ht="12.75">
      <c r="A2" s="6" t="s">
        <v>157</v>
      </c>
      <c r="E2" s="19"/>
    </row>
    <row r="3" spans="1:5" ht="15.75">
      <c r="A3" s="3"/>
      <c r="B3" s="412" t="s">
        <v>164</v>
      </c>
      <c r="C3" s="413"/>
      <c r="D3" s="413"/>
      <c r="E3" s="413"/>
    </row>
    <row r="4" spans="1:5" ht="13.5" thickBot="1">
      <c r="A4" s="3"/>
      <c r="B4" s="410" t="s">
        <v>622</v>
      </c>
      <c r="C4" s="411"/>
      <c r="D4" s="411"/>
      <c r="E4" s="411"/>
    </row>
    <row r="5" spans="1:5" ht="14.25" thickBot="1" thickTop="1">
      <c r="A5" s="3"/>
      <c r="B5" s="6"/>
      <c r="E5" s="61"/>
    </row>
    <row r="6" spans="1:5" ht="13.5" thickTop="1">
      <c r="A6" s="16"/>
      <c r="B6" s="11" t="s">
        <v>51</v>
      </c>
      <c r="C6" s="11" t="s">
        <v>5</v>
      </c>
      <c r="D6" s="11" t="s">
        <v>624</v>
      </c>
      <c r="E6" s="18" t="s">
        <v>573</v>
      </c>
    </row>
    <row r="7" spans="1:5" ht="12.75">
      <c r="A7" s="14"/>
      <c r="B7" s="5"/>
      <c r="C7" s="5"/>
      <c r="D7" s="5"/>
      <c r="E7" s="41"/>
    </row>
    <row r="8" spans="1:5" s="6" customFormat="1" ht="12.75">
      <c r="A8" s="13" t="s">
        <v>7</v>
      </c>
      <c r="B8" s="5" t="s">
        <v>52</v>
      </c>
      <c r="C8" s="5"/>
      <c r="D8" s="5"/>
      <c r="E8" s="5"/>
    </row>
    <row r="9" spans="1:5" ht="12.75">
      <c r="A9" s="13">
        <v>1</v>
      </c>
      <c r="B9" s="5" t="s">
        <v>9</v>
      </c>
      <c r="C9" s="1"/>
      <c r="D9" s="1"/>
      <c r="E9" s="1"/>
    </row>
    <row r="10" spans="1:5" ht="12.75">
      <c r="A10" s="13">
        <v>2</v>
      </c>
      <c r="B10" s="5" t="s">
        <v>53</v>
      </c>
      <c r="C10" s="1"/>
      <c r="D10" s="1"/>
      <c r="E10" s="1"/>
    </row>
    <row r="11" spans="1:5" ht="12.75">
      <c r="A11" s="44" t="s">
        <v>8</v>
      </c>
      <c r="B11" s="4" t="s">
        <v>60</v>
      </c>
      <c r="C11" s="1"/>
      <c r="D11" s="1"/>
      <c r="E11" s="1"/>
    </row>
    <row r="12" spans="1:5" ht="12.75">
      <c r="A12" s="44" t="s">
        <v>10</v>
      </c>
      <c r="B12" s="4" t="s">
        <v>54</v>
      </c>
      <c r="C12" s="1"/>
      <c r="D12" s="1"/>
      <c r="E12" s="1"/>
    </row>
    <row r="13" spans="1:5" ht="12.75">
      <c r="A13" s="44" t="s">
        <v>17</v>
      </c>
      <c r="B13" s="4" t="s">
        <v>55</v>
      </c>
      <c r="C13" s="1"/>
      <c r="D13" s="1"/>
      <c r="E13" s="1"/>
    </row>
    <row r="14" spans="1:5" ht="12.75">
      <c r="A14" s="14"/>
      <c r="B14" s="5" t="s">
        <v>161</v>
      </c>
      <c r="C14" s="1"/>
      <c r="D14" s="1"/>
      <c r="E14" s="1"/>
    </row>
    <row r="15" spans="1:5" ht="12.75">
      <c r="A15" s="13">
        <v>3</v>
      </c>
      <c r="B15" s="5" t="s">
        <v>59</v>
      </c>
      <c r="C15" s="1"/>
      <c r="D15" s="326"/>
      <c r="E15" s="326"/>
    </row>
    <row r="16" spans="1:5" ht="12.75">
      <c r="A16" s="44" t="s">
        <v>8</v>
      </c>
      <c r="B16" s="4" t="s">
        <v>56</v>
      </c>
      <c r="C16" s="1"/>
      <c r="D16" s="326">
        <v>13483457.74</v>
      </c>
      <c r="E16" s="326">
        <v>11503013.41</v>
      </c>
    </row>
    <row r="17" spans="1:5" ht="12.75">
      <c r="A17" s="44" t="s">
        <v>10</v>
      </c>
      <c r="B17" s="4" t="s">
        <v>57</v>
      </c>
      <c r="C17" s="1"/>
      <c r="D17" s="326">
        <v>1617142.79</v>
      </c>
      <c r="E17" s="326">
        <v>1104483</v>
      </c>
    </row>
    <row r="18" spans="1:5" ht="12.75">
      <c r="A18" s="44" t="s">
        <v>17</v>
      </c>
      <c r="B18" s="4" t="s">
        <v>172</v>
      </c>
      <c r="C18" s="1"/>
      <c r="D18" s="326">
        <v>455880.41</v>
      </c>
      <c r="E18" s="326">
        <v>302585.05</v>
      </c>
    </row>
    <row r="19" spans="1:5" ht="12.75">
      <c r="A19" s="44" t="s">
        <v>16</v>
      </c>
      <c r="B19" s="4" t="s">
        <v>58</v>
      </c>
      <c r="C19" s="1"/>
      <c r="D19" s="326">
        <v>2203600.3</v>
      </c>
      <c r="E19" s="326">
        <v>12988520.88</v>
      </c>
    </row>
    <row r="20" spans="1:5" ht="12.75">
      <c r="A20" s="44" t="s">
        <v>24</v>
      </c>
      <c r="B20" s="4" t="s">
        <v>61</v>
      </c>
      <c r="C20" s="1"/>
      <c r="D20" s="326">
        <v>18139776.33</v>
      </c>
      <c r="E20" s="326">
        <v>882535.67</v>
      </c>
    </row>
    <row r="21" spans="1:5" ht="12.75">
      <c r="A21" s="14"/>
      <c r="B21" s="5" t="s">
        <v>162</v>
      </c>
      <c r="C21" s="1"/>
      <c r="D21" s="49">
        <f>SUM(D16:D20)</f>
        <v>35899857.57</v>
      </c>
      <c r="E21" s="49">
        <f>SUM(E16:E20)</f>
        <v>26781138.010000005</v>
      </c>
    </row>
    <row r="22" spans="1:5" ht="12.75">
      <c r="A22" s="13">
        <v>4</v>
      </c>
      <c r="B22" s="5" t="s">
        <v>62</v>
      </c>
      <c r="C22" s="1"/>
      <c r="D22" s="1"/>
      <c r="E22" s="1"/>
    </row>
    <row r="23" spans="1:5" ht="12.75">
      <c r="A23" s="13">
        <v>5</v>
      </c>
      <c r="B23" s="5" t="s">
        <v>63</v>
      </c>
      <c r="C23" s="1"/>
      <c r="D23" s="1"/>
      <c r="E23" s="1"/>
    </row>
    <row r="24" spans="1:5" s="6" customFormat="1" ht="12.75">
      <c r="A24" s="13"/>
      <c r="B24" s="5" t="s">
        <v>64</v>
      </c>
      <c r="C24" s="5"/>
      <c r="D24" s="5"/>
      <c r="E24" s="5"/>
    </row>
    <row r="25" spans="1:5" ht="12.75">
      <c r="A25" s="14"/>
      <c r="B25" s="1"/>
      <c r="C25" s="1"/>
      <c r="D25" s="1"/>
      <c r="E25" s="1"/>
    </row>
    <row r="26" spans="1:5" s="6" customFormat="1" ht="12.75">
      <c r="A26" s="13" t="s">
        <v>31</v>
      </c>
      <c r="B26" s="5" t="s">
        <v>65</v>
      </c>
      <c r="C26" s="5"/>
      <c r="D26" s="5"/>
      <c r="E26" s="5"/>
    </row>
    <row r="27" spans="1:5" ht="12.75">
      <c r="A27" s="13">
        <v>1</v>
      </c>
      <c r="B27" s="5" t="s">
        <v>66</v>
      </c>
      <c r="C27" s="1"/>
      <c r="D27" s="1"/>
      <c r="E27" s="1"/>
    </row>
    <row r="28" spans="1:5" ht="12.75">
      <c r="A28" s="44" t="s">
        <v>8</v>
      </c>
      <c r="B28" s="4" t="s">
        <v>67</v>
      </c>
      <c r="C28" s="1"/>
      <c r="D28" s="1"/>
      <c r="E28" s="1"/>
    </row>
    <row r="29" spans="1:5" ht="12.75">
      <c r="A29" s="44" t="s">
        <v>10</v>
      </c>
      <c r="B29" s="4" t="s">
        <v>68</v>
      </c>
      <c r="C29" s="1"/>
      <c r="D29" s="1"/>
      <c r="E29" s="1"/>
    </row>
    <row r="30" spans="1:5" ht="12.75">
      <c r="A30" s="14"/>
      <c r="B30" s="5" t="s">
        <v>166</v>
      </c>
      <c r="C30" s="1"/>
      <c r="D30" s="1"/>
      <c r="E30" s="1"/>
    </row>
    <row r="31" spans="1:5" ht="12.75">
      <c r="A31" s="13">
        <v>2</v>
      </c>
      <c r="B31" s="5" t="s">
        <v>69</v>
      </c>
      <c r="C31" s="1"/>
      <c r="D31" s="1"/>
      <c r="E31" s="1"/>
    </row>
    <row r="32" spans="1:5" ht="12.75">
      <c r="A32" s="13">
        <v>3</v>
      </c>
      <c r="B32" s="5" t="s">
        <v>70</v>
      </c>
      <c r="C32" s="1"/>
      <c r="D32" s="1"/>
      <c r="E32" s="1"/>
    </row>
    <row r="33" spans="1:5" ht="12.75">
      <c r="A33" s="13">
        <v>4</v>
      </c>
      <c r="B33" s="5" t="s">
        <v>62</v>
      </c>
      <c r="C33" s="1"/>
      <c r="D33" s="1"/>
      <c r="E33" s="1"/>
    </row>
    <row r="34" spans="1:5" ht="12.75">
      <c r="A34" s="14"/>
      <c r="B34" s="5" t="s">
        <v>71</v>
      </c>
      <c r="C34" s="1"/>
      <c r="D34" s="1"/>
      <c r="E34" s="1"/>
    </row>
    <row r="35" spans="1:5" s="6" customFormat="1" ht="12.75">
      <c r="A35" s="13"/>
      <c r="B35" s="5" t="s">
        <v>72</v>
      </c>
      <c r="C35" s="5"/>
      <c r="D35" s="312">
        <f>D14+D21+D30</f>
        <v>35899857.57</v>
      </c>
      <c r="E35" s="312">
        <f>E21</f>
        <v>26781138.010000005</v>
      </c>
    </row>
    <row r="36" spans="1:5" ht="10.5" customHeight="1">
      <c r="A36" s="14"/>
      <c r="B36" s="1"/>
      <c r="C36" s="1"/>
      <c r="D36" s="1"/>
      <c r="E36" s="1"/>
    </row>
    <row r="37" spans="1:5" s="6" customFormat="1" ht="12.75">
      <c r="A37" s="13" t="s">
        <v>73</v>
      </c>
      <c r="B37" s="5" t="s">
        <v>74</v>
      </c>
      <c r="C37" s="5"/>
      <c r="D37" s="5"/>
      <c r="E37" s="5"/>
    </row>
    <row r="38" spans="1:5" s="10" customFormat="1" ht="25.5">
      <c r="A38" s="46">
        <v>1</v>
      </c>
      <c r="B38" s="47" t="s">
        <v>75</v>
      </c>
      <c r="C38" s="9"/>
      <c r="D38" s="9"/>
      <c r="E38" s="9"/>
    </row>
    <row r="39" spans="1:5" s="10" customFormat="1" ht="38.25">
      <c r="A39" s="46">
        <v>2</v>
      </c>
      <c r="B39" s="47" t="s">
        <v>76</v>
      </c>
      <c r="C39" s="9"/>
      <c r="D39" s="9"/>
      <c r="E39" s="9"/>
    </row>
    <row r="40" spans="1:5" ht="12.75">
      <c r="A40" s="13">
        <v>3</v>
      </c>
      <c r="B40" s="5" t="s">
        <v>77</v>
      </c>
      <c r="C40" s="1"/>
      <c r="D40" s="326">
        <v>100000</v>
      </c>
      <c r="E40" s="326">
        <v>100000</v>
      </c>
    </row>
    <row r="41" spans="1:5" ht="12.75">
      <c r="A41" s="13">
        <v>4</v>
      </c>
      <c r="B41" s="5" t="s">
        <v>78</v>
      </c>
      <c r="C41" s="1"/>
      <c r="D41" s="322"/>
      <c r="E41" s="322"/>
    </row>
    <row r="42" spans="1:5" ht="12.75">
      <c r="A42" s="13">
        <v>5</v>
      </c>
      <c r="B42" s="5" t="s">
        <v>79</v>
      </c>
      <c r="C42" s="1"/>
      <c r="D42" s="322"/>
      <c r="E42" s="322"/>
    </row>
    <row r="43" spans="1:5" ht="12.75">
      <c r="A43" s="13">
        <v>6</v>
      </c>
      <c r="B43" s="5" t="s">
        <v>169</v>
      </c>
      <c r="C43" s="1"/>
      <c r="D43" s="322"/>
      <c r="E43" s="322"/>
    </row>
    <row r="44" spans="1:5" ht="12.75">
      <c r="A44" s="44" t="s">
        <v>8</v>
      </c>
      <c r="B44" s="1" t="s">
        <v>81</v>
      </c>
      <c r="C44" s="1"/>
      <c r="D44" s="52">
        <v>197700</v>
      </c>
      <c r="E44" s="52">
        <v>197700</v>
      </c>
    </row>
    <row r="45" spans="1:5" ht="12.75">
      <c r="A45" s="44" t="s">
        <v>10</v>
      </c>
      <c r="B45" s="1" t="s">
        <v>82</v>
      </c>
      <c r="C45" s="1"/>
      <c r="D45" s="52">
        <v>2330378.45</v>
      </c>
      <c r="E45" s="52">
        <v>403039.27</v>
      </c>
    </row>
    <row r="46" spans="1:5" ht="12.75">
      <c r="A46" s="44" t="s">
        <v>17</v>
      </c>
      <c r="B46" s="1" t="s">
        <v>80</v>
      </c>
      <c r="C46" s="1"/>
      <c r="D46" s="52">
        <v>197700</v>
      </c>
      <c r="E46" s="52">
        <v>197700</v>
      </c>
    </row>
    <row r="47" spans="1:5" ht="12.75">
      <c r="A47" s="44"/>
      <c r="B47" s="5" t="s">
        <v>170</v>
      </c>
      <c r="C47" s="1"/>
      <c r="D47" s="52">
        <f>SUM(D44:D46)</f>
        <v>2725778.45</v>
      </c>
      <c r="E47" s="52"/>
    </row>
    <row r="48" spans="1:5" ht="12.75">
      <c r="A48" s="13">
        <v>7</v>
      </c>
      <c r="B48" s="5" t="s">
        <v>83</v>
      </c>
      <c r="C48" s="1"/>
      <c r="D48" s="52">
        <v>138330.21</v>
      </c>
      <c r="E48" s="52">
        <v>138330.21</v>
      </c>
    </row>
    <row r="49" spans="1:5" ht="12.75">
      <c r="A49" s="13">
        <v>8</v>
      </c>
      <c r="B49" s="5" t="s">
        <v>84</v>
      </c>
      <c r="C49" s="1"/>
      <c r="D49" s="52">
        <v>2710487.73</v>
      </c>
      <c r="E49" s="52">
        <v>1927339.18</v>
      </c>
    </row>
    <row r="50" spans="1:5" s="6" customFormat="1" ht="12.75">
      <c r="A50" s="13"/>
      <c r="B50" s="5" t="s">
        <v>85</v>
      </c>
      <c r="C50" s="5"/>
      <c r="D50" s="41">
        <f>D40+D47+D48+D49</f>
        <v>5674596.390000001</v>
      </c>
      <c r="E50" s="41">
        <f>SUM(E40:E49)</f>
        <v>2964108.66</v>
      </c>
    </row>
    <row r="51" spans="1:5" ht="9.75" customHeight="1">
      <c r="A51" s="69"/>
      <c r="B51" s="70"/>
      <c r="C51" s="70"/>
      <c r="D51" s="70"/>
      <c r="E51" s="70"/>
    </row>
    <row r="52" spans="1:5" s="6" customFormat="1" ht="12.75">
      <c r="A52" s="334"/>
      <c r="B52" s="71" t="s">
        <v>86</v>
      </c>
      <c r="C52" s="71"/>
      <c r="D52" s="313">
        <f>D35+D50</f>
        <v>41574453.96</v>
      </c>
      <c r="E52" s="313">
        <f>E50+E35</f>
        <v>29745246.670000006</v>
      </c>
    </row>
    <row r="53" spans="1:5" ht="12.75">
      <c r="A53" s="335"/>
      <c r="B53" s="414" t="s">
        <v>207</v>
      </c>
      <c r="C53" s="415"/>
      <c r="D53" s="67">
        <v>64619285</v>
      </c>
      <c r="E53" s="67">
        <v>45086877.8778</v>
      </c>
    </row>
    <row r="54" ht="13.5" customHeight="1"/>
    <row r="55" spans="2:5" ht="12.75">
      <c r="B55" s="298" t="s">
        <v>570</v>
      </c>
      <c r="E55" s="19" t="s">
        <v>210</v>
      </c>
    </row>
    <row r="56" spans="2:5" ht="12.75">
      <c r="B56" s="298" t="s">
        <v>572</v>
      </c>
      <c r="E56" s="19" t="s">
        <v>211</v>
      </c>
    </row>
  </sheetData>
  <sheetProtection/>
  <mergeCells count="3">
    <mergeCell ref="B3:E3"/>
    <mergeCell ref="B4:E4"/>
    <mergeCell ref="B53:C53"/>
  </mergeCells>
  <printOptions/>
  <pageMargins left="0.75" right="0.75" top="0.5" bottom="0"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37"/>
  <sheetViews>
    <sheetView tabSelected="1" zoomScalePageLayoutView="0" workbookViewId="0" topLeftCell="A20">
      <selection activeCell="I24" sqref="I24"/>
    </sheetView>
  </sheetViews>
  <sheetFormatPr defaultColWidth="9.140625" defaultRowHeight="12.75"/>
  <cols>
    <col min="1" max="1" width="5.421875" style="0" customWidth="1"/>
    <col min="2" max="2" width="57.140625" style="0" customWidth="1"/>
    <col min="3" max="3" width="19.140625" style="0" customWidth="1"/>
    <col min="4" max="4" width="14.57421875" style="0" bestFit="1" customWidth="1"/>
    <col min="6" max="6" width="14.00390625" style="0" bestFit="1" customWidth="1"/>
  </cols>
  <sheetData>
    <row r="1" s="6" customFormat="1" ht="12.75">
      <c r="A1" s="20" t="s">
        <v>156</v>
      </c>
    </row>
    <row r="2" spans="1:4" ht="12.75">
      <c r="A2" s="6" t="s">
        <v>157</v>
      </c>
      <c r="B2" s="6"/>
      <c r="C2" s="6"/>
      <c r="D2" s="6"/>
    </row>
    <row r="3" s="6" customFormat="1" ht="12.75">
      <c r="B3" s="6" t="s">
        <v>89</v>
      </c>
    </row>
    <row r="4" s="6" customFormat="1" ht="12.75">
      <c r="B4" s="6" t="s">
        <v>625</v>
      </c>
    </row>
    <row r="5" s="6" customFormat="1" ht="12.75"/>
    <row r="6" s="6" customFormat="1" ht="13.5" thickBot="1"/>
    <row r="7" spans="1:4" s="6" customFormat="1" ht="13.5" thickTop="1">
      <c r="A7" s="22" t="s">
        <v>87</v>
      </c>
      <c r="B7" s="11" t="s">
        <v>88</v>
      </c>
      <c r="C7" s="11" t="s">
        <v>623</v>
      </c>
      <c r="D7" s="18" t="s">
        <v>573</v>
      </c>
    </row>
    <row r="8" spans="1:5" ht="12.75">
      <c r="A8" s="14"/>
      <c r="B8" s="1"/>
      <c r="C8" s="1"/>
      <c r="D8" s="315"/>
      <c r="E8" s="6"/>
    </row>
    <row r="9" spans="1:4" s="6" customFormat="1" ht="14.25" customHeight="1">
      <c r="A9" s="13">
        <v>1</v>
      </c>
      <c r="B9" s="5" t="s">
        <v>90</v>
      </c>
      <c r="C9" s="76">
        <v>55257916.3</v>
      </c>
      <c r="D9" s="76">
        <v>39955057.37</v>
      </c>
    </row>
    <row r="10" spans="1:4" s="6" customFormat="1" ht="14.25" customHeight="1">
      <c r="A10" s="13">
        <v>2</v>
      </c>
      <c r="B10" s="5" t="s">
        <v>91</v>
      </c>
      <c r="C10" s="76">
        <v>1912948.11</v>
      </c>
      <c r="D10" s="76">
        <v>2244281.2</v>
      </c>
    </row>
    <row r="11" spans="1:5" s="25" customFormat="1" ht="25.5">
      <c r="A11" s="23">
        <v>3</v>
      </c>
      <c r="B11" s="24" t="s">
        <v>92</v>
      </c>
      <c r="C11" s="73"/>
      <c r="D11" s="73"/>
      <c r="E11" s="6"/>
    </row>
    <row r="12" spans="1:5" ht="15" customHeight="1">
      <c r="A12" s="14">
        <v>4</v>
      </c>
      <c r="B12" s="1" t="s">
        <v>93</v>
      </c>
      <c r="C12" s="73">
        <v>-8491812.9</v>
      </c>
      <c r="D12" s="73">
        <v>-6179147.52</v>
      </c>
      <c r="E12" s="6"/>
    </row>
    <row r="13" spans="1:5" ht="15" customHeight="1">
      <c r="A13" s="14">
        <v>5</v>
      </c>
      <c r="B13" s="5" t="s">
        <v>94</v>
      </c>
      <c r="C13" s="317">
        <f>C16+C15+C14</f>
        <v>-20168508.2</v>
      </c>
      <c r="D13" s="317">
        <f>D14+D16+D15</f>
        <v>-14059052.2</v>
      </c>
      <c r="E13" s="6"/>
    </row>
    <row r="14" spans="1:6" ht="15" customHeight="1">
      <c r="A14" s="14"/>
      <c r="B14" s="1" t="s">
        <v>95</v>
      </c>
      <c r="C14" s="73">
        <v>-17400150</v>
      </c>
      <c r="D14" s="73">
        <v>-12457838</v>
      </c>
      <c r="E14" s="6"/>
      <c r="F14" s="403"/>
    </row>
    <row r="15" spans="1:5" ht="15" customHeight="1">
      <c r="A15" s="14"/>
      <c r="B15" s="1" t="s">
        <v>96</v>
      </c>
      <c r="C15" s="73">
        <v>-658890</v>
      </c>
      <c r="D15" s="73">
        <v>-332222</v>
      </c>
      <c r="E15" s="6"/>
    </row>
    <row r="16" spans="1:5" s="25" customFormat="1" ht="12.75">
      <c r="A16" s="23"/>
      <c r="B16" s="24" t="s">
        <v>124</v>
      </c>
      <c r="C16" s="73">
        <v>-2109468.2</v>
      </c>
      <c r="D16" s="73">
        <v>-1268992.2</v>
      </c>
      <c r="E16" s="6"/>
    </row>
    <row r="17" spans="1:5" ht="18" customHeight="1">
      <c r="A17" s="14">
        <v>6</v>
      </c>
      <c r="B17" s="1" t="s">
        <v>97</v>
      </c>
      <c r="C17" s="73">
        <v>-2091681</v>
      </c>
      <c r="D17" s="73">
        <v>-845895</v>
      </c>
      <c r="E17" s="6"/>
    </row>
    <row r="18" spans="1:5" ht="18" customHeight="1">
      <c r="A18" s="14">
        <v>7</v>
      </c>
      <c r="B18" s="1" t="s">
        <v>209</v>
      </c>
      <c r="C18" s="73">
        <v>-24092872.64</v>
      </c>
      <c r="D18" s="73">
        <v>-19582848.86</v>
      </c>
      <c r="E18" s="6"/>
    </row>
    <row r="19" spans="1:4" ht="18" customHeight="1">
      <c r="A19" s="14">
        <v>8</v>
      </c>
      <c r="B19" s="43" t="s">
        <v>98</v>
      </c>
      <c r="C19" s="73">
        <f>C18+C17+C13+C12</f>
        <v>-54844874.74</v>
      </c>
      <c r="D19" s="73">
        <f>D11+D12+D13+D17+D18</f>
        <v>-40666943.58</v>
      </c>
    </row>
    <row r="20" spans="1:4" s="28" customFormat="1" ht="12.75">
      <c r="A20" s="26">
        <v>9</v>
      </c>
      <c r="B20" s="27" t="s">
        <v>99</v>
      </c>
      <c r="C20" s="76">
        <f>C9+C10+C19</f>
        <v>2325989.6699999943</v>
      </c>
      <c r="D20" s="76">
        <f>D9+D10+D19</f>
        <v>1532394.990000002</v>
      </c>
    </row>
    <row r="21" spans="1:4" s="25" customFormat="1" ht="12.75">
      <c r="A21" s="23">
        <v>10</v>
      </c>
      <c r="B21" s="24" t="s">
        <v>100</v>
      </c>
      <c r="C21" s="73"/>
      <c r="D21" s="73"/>
    </row>
    <row r="22" spans="1:4" s="25" customFormat="1" ht="12.75">
      <c r="A22" s="23">
        <v>11</v>
      </c>
      <c r="B22" s="24" t="s">
        <v>101</v>
      </c>
      <c r="C22" s="73"/>
      <c r="D22" s="73"/>
    </row>
    <row r="23" spans="1:4" ht="12.75">
      <c r="A23" s="14">
        <v>12</v>
      </c>
      <c r="B23" s="1" t="s">
        <v>173</v>
      </c>
      <c r="C23" s="73"/>
      <c r="D23" s="73"/>
    </row>
    <row r="24" spans="1:4" ht="25.5">
      <c r="A24" s="14">
        <v>12.1</v>
      </c>
      <c r="B24" s="24" t="s">
        <v>102</v>
      </c>
      <c r="C24" s="73"/>
      <c r="D24" s="73">
        <v>770000</v>
      </c>
    </row>
    <row r="25" spans="1:4" ht="15.75" customHeight="1">
      <c r="A25" s="14">
        <v>12.2</v>
      </c>
      <c r="B25" s="1" t="s">
        <v>594</v>
      </c>
      <c r="C25" s="73">
        <v>2770.27</v>
      </c>
      <c r="D25" s="73">
        <v>1917.32</v>
      </c>
    </row>
    <row r="26" spans="1:4" ht="15.75" customHeight="1">
      <c r="A26" s="14">
        <v>12.3</v>
      </c>
      <c r="B26" s="1" t="s">
        <v>103</v>
      </c>
      <c r="C26" s="73">
        <v>49904.14</v>
      </c>
      <c r="D26" s="73">
        <v>-35780.89</v>
      </c>
    </row>
    <row r="27" spans="1:4" ht="15.75" customHeight="1">
      <c r="A27" s="14">
        <v>12.4</v>
      </c>
      <c r="B27" s="1" t="s">
        <v>104</v>
      </c>
      <c r="C27" s="73">
        <v>507885</v>
      </c>
      <c r="D27" s="73">
        <v>-81564.25</v>
      </c>
    </row>
    <row r="28" spans="1:4" s="28" customFormat="1" ht="25.5">
      <c r="A28" s="26">
        <v>13</v>
      </c>
      <c r="B28" s="27" t="s">
        <v>105</v>
      </c>
      <c r="C28" s="51">
        <f>SUM(C24:C27)</f>
        <v>560559.41</v>
      </c>
      <c r="D28" s="51">
        <f>SUM(D24:D27)</f>
        <v>654572.1799999999</v>
      </c>
    </row>
    <row r="29" spans="1:4" s="28" customFormat="1" ht="17.25" customHeight="1">
      <c r="A29" s="50">
        <v>14</v>
      </c>
      <c r="B29" s="35" t="s">
        <v>174</v>
      </c>
      <c r="C29" s="73">
        <v>158144.65</v>
      </c>
      <c r="D29" s="73"/>
    </row>
    <row r="30" spans="1:4" s="6" customFormat="1" ht="17.25" customHeight="1">
      <c r="A30" s="13">
        <v>15</v>
      </c>
      <c r="B30" s="5" t="s">
        <v>106</v>
      </c>
      <c r="C30" s="73">
        <f>C20+C28+C29</f>
        <v>3044693.7299999944</v>
      </c>
      <c r="D30" s="73">
        <f>D20+D28</f>
        <v>2186967.170000002</v>
      </c>
    </row>
    <row r="31" spans="1:4" ht="17.25" customHeight="1">
      <c r="A31" s="14">
        <v>16</v>
      </c>
      <c r="B31" s="1" t="s">
        <v>107</v>
      </c>
      <c r="C31" s="73">
        <f>-334206</f>
        <v>-334206</v>
      </c>
      <c r="D31" s="73">
        <v>-259628</v>
      </c>
    </row>
    <row r="32" spans="1:6" s="6" customFormat="1" ht="17.25" customHeight="1">
      <c r="A32" s="13">
        <v>17</v>
      </c>
      <c r="B32" s="5" t="s">
        <v>108</v>
      </c>
      <c r="C32" s="73">
        <f>C30+C31</f>
        <v>2710487.7299999944</v>
      </c>
      <c r="D32" s="73">
        <f>D30+D31</f>
        <v>1927339.1700000018</v>
      </c>
      <c r="F32" s="404"/>
    </row>
    <row r="33" spans="1:4" ht="17.25" customHeight="1" thickBot="1">
      <c r="A33" s="21">
        <v>18</v>
      </c>
      <c r="B33" s="2" t="s">
        <v>171</v>
      </c>
      <c r="C33" s="2"/>
      <c r="D33" s="316"/>
    </row>
    <row r="34" ht="13.5" thickTop="1"/>
    <row r="36" spans="2:3" ht="12.75">
      <c r="B36" s="298" t="s">
        <v>570</v>
      </c>
      <c r="C36" s="298" t="s">
        <v>613</v>
      </c>
    </row>
    <row r="37" spans="2:3" ht="12.75">
      <c r="B37" s="298" t="s">
        <v>572</v>
      </c>
      <c r="C37" s="298" t="s">
        <v>4</v>
      </c>
    </row>
  </sheetData>
  <sheetProtection/>
  <printOptions/>
  <pageMargins left="0.75" right="0.75" top="1" bottom="1" header="0.5" footer="0.5"/>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N33"/>
  <sheetViews>
    <sheetView zoomScalePageLayoutView="0" workbookViewId="0" topLeftCell="B1">
      <selection activeCell="N28" sqref="N28"/>
    </sheetView>
  </sheetViews>
  <sheetFormatPr defaultColWidth="9.140625" defaultRowHeight="12.75"/>
  <cols>
    <col min="1" max="1" width="2.00390625" style="0" customWidth="1"/>
    <col min="2" max="2" width="28.7109375" style="0" customWidth="1"/>
    <col min="3" max="3" width="9.7109375" style="0" customWidth="1"/>
    <col min="4" max="4" width="6.140625" style="0" customWidth="1"/>
    <col min="5" max="5" width="5.421875" style="0" customWidth="1"/>
    <col min="6" max="6" width="11.8515625" style="0" customWidth="1"/>
    <col min="7" max="7" width="7.8515625" style="0" customWidth="1"/>
    <col min="8" max="8" width="14.00390625" style="0" customWidth="1"/>
    <col min="9" max="9" width="13.00390625" style="0" customWidth="1"/>
    <col min="10" max="10" width="6.421875" style="0" customWidth="1"/>
    <col min="11" max="11" width="7.28125" style="0" customWidth="1"/>
    <col min="12" max="12" width="13.57421875" style="0" customWidth="1"/>
    <col min="14" max="14" width="15.57421875" style="0" customWidth="1"/>
  </cols>
  <sheetData>
    <row r="1" spans="2:6" s="6" customFormat="1" ht="12.75">
      <c r="B1" s="20" t="s">
        <v>156</v>
      </c>
      <c r="E1" s="19"/>
      <c r="F1" s="19"/>
    </row>
    <row r="2" ht="12.75">
      <c r="B2" s="6" t="s">
        <v>157</v>
      </c>
    </row>
    <row r="3" s="6" customFormat="1" ht="12.75">
      <c r="C3" s="6" t="s">
        <v>109</v>
      </c>
    </row>
    <row r="4" spans="3:7" s="6" customFormat="1" ht="12.75">
      <c r="C4" s="6" t="s">
        <v>695</v>
      </c>
      <c r="G4" s="20"/>
    </row>
    <row r="5" s="6" customFormat="1" ht="13.5" thickBot="1"/>
    <row r="6" spans="2:12" s="6" customFormat="1" ht="13.5" thickTop="1">
      <c r="B6" s="354"/>
      <c r="C6" s="355" t="s">
        <v>110</v>
      </c>
      <c r="D6" s="356"/>
      <c r="E6" s="356"/>
      <c r="F6" s="356"/>
      <c r="G6" s="356"/>
      <c r="H6" s="356"/>
      <c r="I6" s="356"/>
      <c r="J6" s="356"/>
      <c r="K6" s="356"/>
      <c r="L6" s="357"/>
    </row>
    <row r="7" spans="2:12" s="28" customFormat="1" ht="54" customHeight="1">
      <c r="B7" s="358"/>
      <c r="C7" s="56" t="s">
        <v>77</v>
      </c>
      <c r="D7" s="56" t="s">
        <v>111</v>
      </c>
      <c r="E7" s="56" t="s">
        <v>123</v>
      </c>
      <c r="F7" s="56" t="s">
        <v>591</v>
      </c>
      <c r="G7" s="56" t="s">
        <v>212</v>
      </c>
      <c r="H7" s="56" t="s">
        <v>115</v>
      </c>
      <c r="I7" s="56" t="s">
        <v>113</v>
      </c>
      <c r="J7" s="56" t="s">
        <v>82</v>
      </c>
      <c r="K7" s="56" t="s">
        <v>112</v>
      </c>
      <c r="L7" s="359" t="s">
        <v>113</v>
      </c>
    </row>
    <row r="8" spans="1:14" s="28" customFormat="1" ht="19.5" customHeight="1">
      <c r="A8" s="28" t="s">
        <v>201</v>
      </c>
      <c r="B8" s="358" t="s">
        <v>213</v>
      </c>
      <c r="C8" s="56">
        <v>100000</v>
      </c>
      <c r="D8" s="56"/>
      <c r="E8" s="56"/>
      <c r="F8" s="56">
        <v>395400</v>
      </c>
      <c r="G8" s="338"/>
      <c r="H8" s="56">
        <v>541369.4900000002</v>
      </c>
      <c r="I8" s="339">
        <v>1036769.4900000002</v>
      </c>
      <c r="J8" s="56"/>
      <c r="K8" s="56"/>
      <c r="L8" s="340">
        <v>1036769.4900000002</v>
      </c>
      <c r="N8" s="78"/>
    </row>
    <row r="9" spans="1:14" s="31" customFormat="1" ht="22.5">
      <c r="A9" s="31" t="s">
        <v>198</v>
      </c>
      <c r="B9" s="360" t="s">
        <v>114</v>
      </c>
      <c r="C9" s="341"/>
      <c r="D9" s="341"/>
      <c r="E9" s="341"/>
      <c r="F9" s="341"/>
      <c r="G9" s="341"/>
      <c r="H9" s="341"/>
      <c r="I9" s="341"/>
      <c r="J9" s="341"/>
      <c r="K9" s="341"/>
      <c r="L9" s="340">
        <f aca="true" t="shared" si="0" ref="L9:L24">C9+D9+E9+F9+G9+H9+I9+J9+K9</f>
        <v>0</v>
      </c>
      <c r="N9" s="79"/>
    </row>
    <row r="10" spans="1:14" s="8" customFormat="1" ht="12.75">
      <c r="A10" s="8" t="s">
        <v>199</v>
      </c>
      <c r="B10" s="361" t="s">
        <v>116</v>
      </c>
      <c r="C10" s="342"/>
      <c r="D10" s="342"/>
      <c r="E10" s="342"/>
      <c r="F10" s="342"/>
      <c r="G10" s="342"/>
      <c r="H10" s="342"/>
      <c r="I10" s="342"/>
      <c r="J10" s="342"/>
      <c r="K10" s="342"/>
      <c r="L10" s="340">
        <f t="shared" si="0"/>
        <v>0</v>
      </c>
      <c r="N10" s="77"/>
    </row>
    <row r="11" spans="2:14" s="31" customFormat="1" ht="22.5">
      <c r="B11" s="360" t="s">
        <v>200</v>
      </c>
      <c r="C11" s="341"/>
      <c r="D11" s="341"/>
      <c r="E11" s="341"/>
      <c r="F11" s="341"/>
      <c r="G11" s="341"/>
      <c r="H11" s="343"/>
      <c r="I11" s="343"/>
      <c r="J11" s="341"/>
      <c r="K11" s="341"/>
      <c r="L11" s="340">
        <f t="shared" si="0"/>
        <v>0</v>
      </c>
      <c r="N11" s="79"/>
    </row>
    <row r="12" spans="2:14" s="8" customFormat="1" ht="12.75">
      <c r="B12" s="361" t="s">
        <v>117</v>
      </c>
      <c r="C12" s="342"/>
      <c r="D12" s="342"/>
      <c r="E12" s="342"/>
      <c r="F12" s="342"/>
      <c r="G12" s="342"/>
      <c r="H12" s="344">
        <v>403039.28</v>
      </c>
      <c r="I12" s="344">
        <v>403039.28</v>
      </c>
      <c r="J12" s="342"/>
      <c r="K12" s="342"/>
      <c r="L12" s="340">
        <f>I12</f>
        <v>403039.28</v>
      </c>
      <c r="N12" s="77"/>
    </row>
    <row r="13" spans="2:14" s="8" customFormat="1" ht="12.75">
      <c r="B13" s="361" t="s">
        <v>118</v>
      </c>
      <c r="C13" s="342"/>
      <c r="D13" s="342"/>
      <c r="E13" s="342"/>
      <c r="F13" s="342"/>
      <c r="G13" s="342"/>
      <c r="H13" s="345">
        <v>-3468378.7</v>
      </c>
      <c r="I13" s="345">
        <v>-3468378.7</v>
      </c>
      <c r="J13" s="344"/>
      <c r="K13" s="344"/>
      <c r="L13" s="340">
        <f>SUM(I13:K13)</f>
        <v>-3468378.7</v>
      </c>
      <c r="N13" s="77"/>
    </row>
    <row r="14" spans="2:14" s="31" customFormat="1" ht="22.5">
      <c r="B14" s="362" t="s">
        <v>119</v>
      </c>
      <c r="C14" s="341"/>
      <c r="D14" s="341"/>
      <c r="E14" s="341"/>
      <c r="F14" s="341"/>
      <c r="G14" s="341"/>
      <c r="H14" s="341"/>
      <c r="I14" s="339"/>
      <c r="J14" s="341"/>
      <c r="K14" s="341"/>
      <c r="L14" s="340"/>
      <c r="N14" s="79"/>
    </row>
    <row r="15" spans="2:14" s="8" customFormat="1" ht="22.5">
      <c r="B15" s="360" t="s">
        <v>120</v>
      </c>
      <c r="C15" s="342"/>
      <c r="D15" s="342"/>
      <c r="E15" s="342"/>
      <c r="F15" s="342"/>
      <c r="G15" s="342"/>
      <c r="H15" s="342"/>
      <c r="I15" s="339"/>
      <c r="J15" s="342"/>
      <c r="K15" s="342"/>
      <c r="L15" s="340"/>
      <c r="N15" s="77"/>
    </row>
    <row r="16" spans="2:14" s="31" customFormat="1" ht="12.75">
      <c r="B16" s="361" t="s">
        <v>121</v>
      </c>
      <c r="C16" s="341"/>
      <c r="D16" s="341"/>
      <c r="E16" s="341"/>
      <c r="F16" s="341"/>
      <c r="G16" s="341"/>
      <c r="H16" s="341"/>
      <c r="I16" s="341"/>
      <c r="J16" s="341"/>
      <c r="K16" s="341"/>
      <c r="L16" s="340">
        <f t="shared" si="0"/>
        <v>0</v>
      </c>
      <c r="N16" s="79"/>
    </row>
    <row r="17" spans="2:14" s="8" customFormat="1" ht="12.75">
      <c r="B17" s="361" t="s">
        <v>122</v>
      </c>
      <c r="C17" s="342"/>
      <c r="D17" s="342"/>
      <c r="E17" s="342"/>
      <c r="F17" s="342"/>
      <c r="G17" s="342"/>
      <c r="H17" s="342"/>
      <c r="I17" s="342"/>
      <c r="J17" s="342"/>
      <c r="K17" s="342"/>
      <c r="L17" s="340">
        <f t="shared" si="0"/>
        <v>0</v>
      </c>
      <c r="N17" s="77"/>
    </row>
    <row r="18" spans="1:14" s="8" customFormat="1" ht="12.75">
      <c r="A18" s="8" t="s">
        <v>202</v>
      </c>
      <c r="B18" s="363" t="s">
        <v>590</v>
      </c>
      <c r="C18" s="346">
        <v>100000</v>
      </c>
      <c r="D18" s="342"/>
      <c r="E18" s="342"/>
      <c r="F18" s="347">
        <v>798439.27</v>
      </c>
      <c r="G18" s="342"/>
      <c r="H18" s="348">
        <v>2065669.39</v>
      </c>
      <c r="I18" s="344">
        <v>2964108.66</v>
      </c>
      <c r="J18" s="342"/>
      <c r="K18" s="342"/>
      <c r="L18" s="340">
        <v>2964108.66</v>
      </c>
      <c r="N18" s="77"/>
    </row>
    <row r="19" spans="2:12" s="8" customFormat="1" ht="12.75">
      <c r="B19" s="361" t="s">
        <v>203</v>
      </c>
      <c r="C19" s="344"/>
      <c r="D19" s="344"/>
      <c r="E19" s="344"/>
      <c r="F19" s="344"/>
      <c r="G19" s="344"/>
      <c r="H19" s="344">
        <v>2710489.78</v>
      </c>
      <c r="I19" s="344">
        <v>2710489.78</v>
      </c>
      <c r="J19" s="344"/>
      <c r="K19" s="344"/>
      <c r="L19" s="344">
        <v>2710489.78</v>
      </c>
    </row>
    <row r="20" spans="2:12" s="8" customFormat="1" ht="12.75">
      <c r="B20" s="361" t="s">
        <v>204</v>
      </c>
      <c r="C20" s="344"/>
      <c r="D20" s="344"/>
      <c r="E20" s="344"/>
      <c r="F20" s="344"/>
      <c r="G20" s="344"/>
      <c r="H20" s="344"/>
      <c r="I20" s="344"/>
      <c r="J20" s="344"/>
      <c r="K20" s="344"/>
      <c r="L20" s="340">
        <f>SUM(I20:K20)</f>
        <v>0</v>
      </c>
    </row>
    <row r="21" spans="2:12" s="31" customFormat="1" ht="22.5">
      <c r="B21" s="362" t="s">
        <v>119</v>
      </c>
      <c r="C21" s="349"/>
      <c r="D21" s="349"/>
      <c r="E21" s="349"/>
      <c r="F21" s="344">
        <v>1927339.17</v>
      </c>
      <c r="G21" s="349"/>
      <c r="H21" s="349">
        <v>-1927339.17</v>
      </c>
      <c r="I21" s="344"/>
      <c r="J21" s="349"/>
      <c r="K21" s="349"/>
      <c r="L21" s="340">
        <f t="shared" si="0"/>
        <v>0</v>
      </c>
    </row>
    <row r="22" spans="2:12" s="31" customFormat="1" ht="22.5">
      <c r="B22" s="360" t="s">
        <v>120</v>
      </c>
      <c r="C22" s="344"/>
      <c r="D22" s="344"/>
      <c r="E22" s="344"/>
      <c r="F22" s="350"/>
      <c r="G22" s="344"/>
      <c r="H22" s="344"/>
      <c r="I22" s="344"/>
      <c r="J22" s="344"/>
      <c r="K22" s="344"/>
      <c r="L22" s="340">
        <f t="shared" si="0"/>
        <v>0</v>
      </c>
    </row>
    <row r="23" spans="2:12" s="6" customFormat="1" ht="12.75">
      <c r="B23" s="361" t="s">
        <v>121</v>
      </c>
      <c r="C23" s="349"/>
      <c r="D23" s="349"/>
      <c r="E23" s="349"/>
      <c r="F23" s="349"/>
      <c r="G23" s="349"/>
      <c r="H23" s="349"/>
      <c r="I23" s="349"/>
      <c r="J23" s="349"/>
      <c r="K23" s="349"/>
      <c r="L23" s="340">
        <f t="shared" si="0"/>
        <v>0</v>
      </c>
    </row>
    <row r="24" spans="2:12" ht="12.75">
      <c r="B24" s="361" t="s">
        <v>122</v>
      </c>
      <c r="C24" s="344"/>
      <c r="D24" s="344"/>
      <c r="E24" s="344"/>
      <c r="F24" s="344"/>
      <c r="G24" s="344"/>
      <c r="H24" s="344"/>
      <c r="I24" s="344"/>
      <c r="J24" s="344"/>
      <c r="K24" s="344"/>
      <c r="L24" s="340">
        <f t="shared" si="0"/>
        <v>0</v>
      </c>
    </row>
    <row r="25" spans="1:12" ht="16.5" customHeight="1" thickBot="1">
      <c r="A25" t="s">
        <v>205</v>
      </c>
      <c r="B25" s="364" t="s">
        <v>626</v>
      </c>
      <c r="C25" s="351">
        <v>100000</v>
      </c>
      <c r="D25" s="72"/>
      <c r="E25" s="72"/>
      <c r="F25" s="72">
        <f>SUM(F18:F24)</f>
        <v>2725778.44</v>
      </c>
      <c r="G25" s="72"/>
      <c r="H25" s="352">
        <f>SUM(H18:H24)</f>
        <v>2848820</v>
      </c>
      <c r="I25" s="72">
        <f>SUM(I18:I24)</f>
        <v>5674598.4399999995</v>
      </c>
      <c r="J25" s="72"/>
      <c r="K25" s="72"/>
      <c r="L25" s="353">
        <f>SUM(I25:K25)</f>
        <v>5674598.4399999995</v>
      </c>
    </row>
    <row r="26" spans="2:12" ht="16.5" customHeight="1" thickTop="1">
      <c r="B26" s="57"/>
      <c r="C26" s="58"/>
      <c r="D26" s="59"/>
      <c r="E26" s="59"/>
      <c r="F26" s="59"/>
      <c r="G26" s="59"/>
      <c r="H26" s="59"/>
      <c r="I26" s="59"/>
      <c r="J26" s="59"/>
      <c r="K26" s="59"/>
      <c r="L26" s="59"/>
    </row>
    <row r="28" spans="3:10" ht="12.75">
      <c r="C28" s="298" t="s">
        <v>570</v>
      </c>
      <c r="J28" s="19" t="s">
        <v>210</v>
      </c>
    </row>
    <row r="29" spans="2:12" s="6" customFormat="1" ht="12.75">
      <c r="B29"/>
      <c r="C29" s="298" t="s">
        <v>572</v>
      </c>
      <c r="D29"/>
      <c r="E29"/>
      <c r="F29"/>
      <c r="G29"/>
      <c r="H29"/>
      <c r="I29"/>
      <c r="J29" s="19" t="s">
        <v>211</v>
      </c>
      <c r="K29"/>
      <c r="L29"/>
    </row>
    <row r="30" spans="2:12" ht="12.75">
      <c r="B30" s="28"/>
      <c r="C30" s="28"/>
      <c r="D30" s="28"/>
      <c r="E30" s="28"/>
      <c r="F30" s="28"/>
      <c r="G30" s="28"/>
      <c r="H30" s="28"/>
      <c r="I30" s="28"/>
      <c r="J30" s="28"/>
      <c r="K30" s="28"/>
      <c r="L30" s="28"/>
    </row>
    <row r="31" spans="2:12" ht="12.75">
      <c r="B31" s="6"/>
      <c r="C31" s="6"/>
      <c r="D31" s="6"/>
      <c r="E31" s="6"/>
      <c r="F31" s="6"/>
      <c r="G31" s="6"/>
      <c r="H31" s="6"/>
      <c r="I31" s="6"/>
      <c r="J31" s="6"/>
      <c r="K31" s="6"/>
      <c r="L31" s="6"/>
    </row>
    <row r="33" spans="2:12" ht="12.75">
      <c r="B33" s="6"/>
      <c r="C33" s="6"/>
      <c r="D33" s="6"/>
      <c r="E33" s="6"/>
      <c r="F33" s="6"/>
      <c r="G33" s="6"/>
      <c r="H33" s="6"/>
      <c r="I33" s="6"/>
      <c r="J33" s="6"/>
      <c r="K33" s="6"/>
      <c r="L33" s="6"/>
    </row>
  </sheetData>
  <sheetProtection/>
  <printOptions/>
  <pageMargins left="0.5" right="0.5" top="1" bottom="0.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H45"/>
  <sheetViews>
    <sheetView zoomScalePageLayoutView="0" workbookViewId="0" topLeftCell="A1">
      <selection activeCell="C40" sqref="C40"/>
    </sheetView>
  </sheetViews>
  <sheetFormatPr defaultColWidth="9.140625" defaultRowHeight="12.75"/>
  <cols>
    <col min="1" max="1" width="4.00390625" style="0" customWidth="1"/>
    <col min="2" max="2" width="50.7109375" style="0" customWidth="1"/>
    <col min="3" max="3" width="19.421875" style="0" customWidth="1"/>
    <col min="4" max="4" width="16.8515625" style="0" customWidth="1"/>
    <col min="5" max="5" width="16.421875" style="0" customWidth="1"/>
    <col min="6" max="6" width="15.140625" style="0" customWidth="1"/>
    <col min="7" max="7" width="10.8515625" style="0" customWidth="1"/>
    <col min="8" max="8" width="11.421875" style="0" customWidth="1"/>
    <col min="10" max="10" width="10.28125" style="0" customWidth="1"/>
    <col min="11" max="11" width="11.28125" style="0" customWidth="1"/>
  </cols>
  <sheetData>
    <row r="1" spans="1:5" s="6" customFormat="1" ht="12.75">
      <c r="A1" s="20" t="s">
        <v>156</v>
      </c>
      <c r="E1" s="19"/>
    </row>
    <row r="2" spans="1:4" ht="12.75">
      <c r="A2" s="6" t="s">
        <v>157</v>
      </c>
      <c r="B2" s="6"/>
      <c r="C2" s="6"/>
      <c r="D2" s="6"/>
    </row>
    <row r="3" spans="1:4" ht="12.75">
      <c r="A3" s="6"/>
      <c r="B3" s="6"/>
      <c r="C3" s="6"/>
      <c r="D3" s="6"/>
    </row>
    <row r="4" s="6" customFormat="1" ht="12.75">
      <c r="B4" s="6" t="s">
        <v>125</v>
      </c>
    </row>
    <row r="5" s="6" customFormat="1" ht="12.75">
      <c r="B5" s="6" t="s">
        <v>696</v>
      </c>
    </row>
    <row r="7" ht="13.5" thickBot="1"/>
    <row r="8" spans="1:4" ht="13.5" thickTop="1">
      <c r="A8" s="33"/>
      <c r="B8" s="11" t="s">
        <v>126</v>
      </c>
      <c r="C8" s="11" t="s">
        <v>623</v>
      </c>
      <c r="D8" s="329" t="s">
        <v>573</v>
      </c>
    </row>
    <row r="9" spans="1:4" ht="12.75">
      <c r="A9" s="34"/>
      <c r="B9" s="1" t="s">
        <v>127</v>
      </c>
      <c r="C9" s="73">
        <f>'Te ardhura+shpenzime 2012'!C30</f>
        <v>3044693.7299999944</v>
      </c>
      <c r="D9" s="73">
        <v>2186967.170000002</v>
      </c>
    </row>
    <row r="10" spans="1:4" ht="12.75">
      <c r="A10" s="34"/>
      <c r="B10" s="1" t="s">
        <v>128</v>
      </c>
      <c r="C10" s="1"/>
      <c r="D10" s="1"/>
    </row>
    <row r="11" spans="1:4" s="31" customFormat="1" ht="12.75">
      <c r="A11" s="30"/>
      <c r="B11" s="37" t="s">
        <v>129</v>
      </c>
      <c r="C11" s="74">
        <v>2091681</v>
      </c>
      <c r="D11" s="74">
        <v>845895</v>
      </c>
    </row>
    <row r="12" spans="1:4" s="8" customFormat="1" ht="12.75">
      <c r="A12" s="29"/>
      <c r="B12" s="36" t="s">
        <v>130</v>
      </c>
      <c r="C12" s="381"/>
      <c r="D12" s="36"/>
    </row>
    <row r="13" spans="1:4" s="8" customFormat="1" ht="12.75">
      <c r="A13" s="29"/>
      <c r="B13" s="36" t="s">
        <v>131</v>
      </c>
      <c r="C13" s="381"/>
      <c r="D13" s="36"/>
    </row>
    <row r="14" spans="1:4" s="8" customFormat="1" ht="12.75">
      <c r="A14" s="29"/>
      <c r="B14" s="36" t="s">
        <v>132</v>
      </c>
      <c r="C14" s="36"/>
      <c r="D14" s="36"/>
    </row>
    <row r="15" spans="1:7" s="31" customFormat="1" ht="25.5">
      <c r="A15" s="30"/>
      <c r="B15" s="35" t="s">
        <v>133</v>
      </c>
      <c r="C15" s="74">
        <f>AKTIVI!E18-AKTIVI!D18</f>
        <v>-4888084.07</v>
      </c>
      <c r="D15" s="74">
        <v>-10335321.37</v>
      </c>
      <c r="G15" s="28"/>
    </row>
    <row r="16" spans="1:4" s="8" customFormat="1" ht="12.75">
      <c r="A16" s="29"/>
      <c r="B16" s="7" t="s">
        <v>134</v>
      </c>
      <c r="C16" s="75">
        <f>AKTIVI!E25-AKTIVI!D25</f>
        <v>-1585604.9999999998</v>
      </c>
      <c r="D16" s="75">
        <v>-747896.3</v>
      </c>
    </row>
    <row r="17" spans="1:8" s="8" customFormat="1" ht="12.75">
      <c r="A17" s="29"/>
      <c r="B17" s="7" t="s">
        <v>135</v>
      </c>
      <c r="C17" s="75">
        <v>9118719.27</v>
      </c>
      <c r="D17" s="75">
        <v>13557617.120000005</v>
      </c>
      <c r="G17" s="6"/>
      <c r="H17" s="6"/>
    </row>
    <row r="18" spans="1:4" s="8" customFormat="1" ht="12.75">
      <c r="A18" s="29"/>
      <c r="B18" s="7" t="s">
        <v>136</v>
      </c>
      <c r="C18" s="75"/>
      <c r="D18" s="75"/>
    </row>
    <row r="19" spans="1:4" s="8" customFormat="1" ht="12.75">
      <c r="A19" s="29"/>
      <c r="B19" s="7" t="s">
        <v>137</v>
      </c>
      <c r="C19" s="75"/>
      <c r="D19" s="75"/>
    </row>
    <row r="20" spans="1:4" s="8" customFormat="1" ht="12.75">
      <c r="A20" s="29"/>
      <c r="B20" s="7" t="s">
        <v>138</v>
      </c>
      <c r="C20" s="75">
        <f>'Te ardhura+shpenzime 2012'!C31</f>
        <v>-334206</v>
      </c>
      <c r="D20" s="75">
        <v>-259628</v>
      </c>
    </row>
    <row r="21" spans="1:4" s="39" customFormat="1" ht="12.75">
      <c r="A21" s="38"/>
      <c r="B21" s="4" t="s">
        <v>152</v>
      </c>
      <c r="C21" s="75">
        <f>SUM(C9:C20)</f>
        <v>7447198.929999994</v>
      </c>
      <c r="D21" s="75">
        <v>5247633.620000008</v>
      </c>
    </row>
    <row r="22" spans="1:4" s="8" customFormat="1" ht="12.75">
      <c r="A22" s="29"/>
      <c r="B22" s="7"/>
      <c r="C22" s="75"/>
      <c r="D22" s="75"/>
    </row>
    <row r="23" spans="1:4" s="8" customFormat="1" ht="12.75">
      <c r="A23" s="29"/>
      <c r="B23" s="5" t="s">
        <v>139</v>
      </c>
      <c r="C23" s="75"/>
      <c r="D23" s="75"/>
    </row>
    <row r="24" spans="1:4" s="8" customFormat="1" ht="12.75">
      <c r="A24" s="29"/>
      <c r="B24" s="7" t="s">
        <v>140</v>
      </c>
      <c r="C24" s="75"/>
      <c r="D24" s="75"/>
    </row>
    <row r="25" spans="1:4" s="8" customFormat="1" ht="12.75">
      <c r="A25" s="29"/>
      <c r="B25" s="7" t="s">
        <v>141</v>
      </c>
      <c r="C25" s="75">
        <v>-3135417.7</v>
      </c>
      <c r="D25" s="75">
        <v>-7292225</v>
      </c>
    </row>
    <row r="26" spans="1:6" s="8" customFormat="1" ht="12.75">
      <c r="A26" s="29"/>
      <c r="B26" s="7" t="s">
        <v>142</v>
      </c>
      <c r="C26" s="75"/>
      <c r="D26" s="75"/>
      <c r="F26" s="77"/>
    </row>
    <row r="27" spans="1:4" s="8" customFormat="1" ht="12.75">
      <c r="A27" s="29"/>
      <c r="B27" s="7" t="s">
        <v>143</v>
      </c>
      <c r="C27" s="75"/>
      <c r="D27" s="75"/>
    </row>
    <row r="28" spans="1:4" s="8" customFormat="1" ht="12.75">
      <c r="A28" s="29"/>
      <c r="B28" s="7" t="s">
        <v>144</v>
      </c>
      <c r="C28" s="75"/>
      <c r="D28" s="75">
        <v>36.46</v>
      </c>
    </row>
    <row r="29" spans="1:4" s="39" customFormat="1" ht="12.75">
      <c r="A29" s="38"/>
      <c r="B29" s="4" t="s">
        <v>151</v>
      </c>
      <c r="C29" s="75">
        <f>C25+C28</f>
        <v>-3135417.7</v>
      </c>
      <c r="D29" s="75">
        <v>-7292188.54</v>
      </c>
    </row>
    <row r="30" spans="1:4" s="8" customFormat="1" ht="12.75">
      <c r="A30" s="29"/>
      <c r="B30" s="7"/>
      <c r="C30" s="75"/>
      <c r="D30" s="75"/>
    </row>
    <row r="31" spans="1:4" s="8" customFormat="1" ht="12.75">
      <c r="A31" s="29"/>
      <c r="B31" s="5" t="s">
        <v>145</v>
      </c>
      <c r="C31" s="75"/>
      <c r="D31" s="75"/>
    </row>
    <row r="32" spans="1:4" s="8" customFormat="1" ht="12.75">
      <c r="A32" s="29"/>
      <c r="B32" s="7" t="s">
        <v>146</v>
      </c>
      <c r="C32" s="75"/>
      <c r="D32" s="75"/>
    </row>
    <row r="33" spans="1:4" s="8" customFormat="1" ht="12.75">
      <c r="A33" s="29"/>
      <c r="B33" s="7" t="s">
        <v>147</v>
      </c>
      <c r="C33" s="75"/>
      <c r="D33" s="75"/>
    </row>
    <row r="34" spans="1:4" s="8" customFormat="1" ht="12.75">
      <c r="A34" s="29"/>
      <c r="B34" s="7" t="s">
        <v>148</v>
      </c>
      <c r="C34" s="75"/>
      <c r="D34" s="75"/>
    </row>
    <row r="35" spans="1:4" s="8" customFormat="1" ht="12.75">
      <c r="A35" s="29"/>
      <c r="B35" s="7" t="s">
        <v>149</v>
      </c>
      <c r="C35" s="75"/>
      <c r="D35" s="75"/>
    </row>
    <row r="36" spans="1:4" s="8" customFormat="1" ht="12.75">
      <c r="A36" s="29"/>
      <c r="B36" s="4" t="s">
        <v>150</v>
      </c>
      <c r="C36" s="75"/>
      <c r="D36" s="75"/>
    </row>
    <row r="37" spans="1:6" s="8" customFormat="1" ht="12.75">
      <c r="A37" s="29"/>
      <c r="B37" s="7"/>
      <c r="C37" s="75"/>
      <c r="D37" s="75"/>
      <c r="F37" s="40"/>
    </row>
    <row r="38" spans="1:6" s="8" customFormat="1" ht="12.75">
      <c r="A38" s="29"/>
      <c r="B38" s="5" t="s">
        <v>153</v>
      </c>
      <c r="C38" s="75">
        <f>C21+C29</f>
        <v>4311781.229999994</v>
      </c>
      <c r="D38" s="75">
        <v>-2044554.9199999925</v>
      </c>
      <c r="F38" s="40"/>
    </row>
    <row r="39" spans="1:4" s="8" customFormat="1" ht="12.75">
      <c r="A39" s="29"/>
      <c r="B39" s="5" t="s">
        <v>154</v>
      </c>
      <c r="C39" s="314">
        <v>367239.23</v>
      </c>
      <c r="D39" s="75">
        <v>2411794.15</v>
      </c>
    </row>
    <row r="40" spans="1:6" s="8" customFormat="1" ht="13.5" thickBot="1">
      <c r="A40" s="81"/>
      <c r="B40" s="82" t="s">
        <v>155</v>
      </c>
      <c r="C40" s="330">
        <f>C38+C39</f>
        <v>4679020.459999993</v>
      </c>
      <c r="D40" s="330">
        <v>367239.23000000743</v>
      </c>
      <c r="E40" s="77"/>
      <c r="F40" s="40"/>
    </row>
    <row r="41" ht="13.5" thickTop="1"/>
    <row r="44" spans="2:3" ht="12.75">
      <c r="B44" s="298" t="s">
        <v>570</v>
      </c>
      <c r="C44" s="298" t="s">
        <v>210</v>
      </c>
    </row>
    <row r="45" spans="2:3" ht="12.75">
      <c r="B45" s="298" t="s">
        <v>572</v>
      </c>
      <c r="C45" s="298" t="s">
        <v>4</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P63"/>
  <sheetViews>
    <sheetView zoomScalePageLayoutView="0" workbookViewId="0" topLeftCell="A31">
      <selection activeCell="P20" sqref="P20"/>
    </sheetView>
  </sheetViews>
  <sheetFormatPr defaultColWidth="9.140625" defaultRowHeight="12.75"/>
  <cols>
    <col min="5" max="5" width="7.421875" style="0" customWidth="1"/>
    <col min="6" max="6" width="3.8515625" style="0" customWidth="1"/>
    <col min="7" max="7" width="7.28125" style="0" customWidth="1"/>
    <col min="8" max="8" width="14.00390625" style="0" customWidth="1"/>
    <col min="9" max="9" width="7.8515625" style="0" customWidth="1"/>
    <col min="10" max="10" width="5.00390625" style="0" customWidth="1"/>
    <col min="11" max="11" width="12.140625" style="0" customWidth="1"/>
    <col min="16" max="16" width="11.7109375" style="0" bestFit="1" customWidth="1"/>
  </cols>
  <sheetData>
    <row r="1" spans="1:11" ht="12" customHeight="1">
      <c r="A1" s="181" t="s">
        <v>413</v>
      </c>
      <c r="B1" s="181"/>
      <c r="C1" s="181"/>
      <c r="D1" s="182"/>
      <c r="E1" s="182"/>
      <c r="F1" s="182"/>
      <c r="G1" s="416" t="s">
        <v>414</v>
      </c>
      <c r="H1" s="417"/>
      <c r="I1" s="417"/>
      <c r="J1" s="417"/>
      <c r="K1" s="418"/>
    </row>
    <row r="2" spans="1:11" ht="12" customHeight="1">
      <c r="A2" s="181" t="s">
        <v>415</v>
      </c>
      <c r="B2" s="181"/>
      <c r="C2" s="181"/>
      <c r="D2" s="182"/>
      <c r="E2" s="182"/>
      <c r="F2" s="182"/>
      <c r="G2" s="419" t="s">
        <v>416</v>
      </c>
      <c r="H2" s="420"/>
      <c r="I2" s="420"/>
      <c r="J2" s="420"/>
      <c r="K2" s="421"/>
    </row>
    <row r="3" spans="1:11" ht="4.5" customHeight="1">
      <c r="A3" s="182"/>
      <c r="B3" s="182"/>
      <c r="C3" s="182"/>
      <c r="D3" s="182"/>
      <c r="E3" s="182"/>
      <c r="F3" s="182"/>
      <c r="G3" s="183"/>
      <c r="H3" s="184"/>
      <c r="I3" s="184"/>
      <c r="J3" s="184"/>
      <c r="K3" s="185"/>
    </row>
    <row r="4" spans="1:11" ht="4.5" customHeight="1">
      <c r="A4" s="182"/>
      <c r="B4" s="182"/>
      <c r="C4" s="182"/>
      <c r="D4" s="182"/>
      <c r="E4" s="182"/>
      <c r="F4" s="182"/>
      <c r="G4" s="182"/>
      <c r="H4" s="186"/>
      <c r="I4" s="186"/>
      <c r="J4" s="186"/>
      <c r="K4" s="186"/>
    </row>
    <row r="5" spans="1:11" ht="14.25">
      <c r="A5" s="187" t="s">
        <v>417</v>
      </c>
      <c r="B5" s="188" t="s">
        <v>418</v>
      </c>
      <c r="C5" s="189"/>
      <c r="D5" s="189"/>
      <c r="E5" s="190"/>
      <c r="F5" s="182"/>
      <c r="G5" s="422" t="s">
        <v>419</v>
      </c>
      <c r="H5" s="423"/>
      <c r="I5" s="424"/>
      <c r="J5" s="182"/>
      <c r="K5" s="182"/>
    </row>
    <row r="6" spans="1:11" ht="14.25">
      <c r="A6" s="191" t="s">
        <v>420</v>
      </c>
      <c r="B6" s="192"/>
      <c r="C6" s="192"/>
      <c r="D6" s="192"/>
      <c r="E6" s="193"/>
      <c r="F6" s="182"/>
      <c r="G6" s="425">
        <v>2012</v>
      </c>
      <c r="H6" s="426"/>
      <c r="I6" s="427"/>
      <c r="J6" s="182"/>
      <c r="K6" s="182"/>
    </row>
    <row r="7" spans="1:11" ht="14.25">
      <c r="A7" s="191" t="s">
        <v>421</v>
      </c>
      <c r="B7" s="192" t="s">
        <v>422</v>
      </c>
      <c r="C7" s="192"/>
      <c r="D7" s="192"/>
      <c r="E7" s="193"/>
      <c r="F7" s="182"/>
      <c r="G7" s="194"/>
      <c r="H7" s="195"/>
      <c r="I7" s="196"/>
      <c r="J7" s="182"/>
      <c r="K7" s="182"/>
    </row>
    <row r="8" spans="1:11" ht="6.75" customHeight="1">
      <c r="A8" s="197"/>
      <c r="B8" s="198"/>
      <c r="C8" s="198"/>
      <c r="D8" s="198"/>
      <c r="E8" s="199"/>
      <c r="F8" s="182"/>
      <c r="G8" s="200"/>
      <c r="H8" s="201"/>
      <c r="I8" s="185"/>
      <c r="J8" s="182"/>
      <c r="K8" s="182"/>
    </row>
    <row r="9" spans="1:11" ht="6.75" customHeight="1">
      <c r="A9" s="182"/>
      <c r="B9" s="182"/>
      <c r="C9" s="182"/>
      <c r="D9" s="182"/>
      <c r="E9" s="182"/>
      <c r="F9" s="182"/>
      <c r="G9" s="182"/>
      <c r="H9" s="182"/>
      <c r="I9" s="182"/>
      <c r="J9" s="182"/>
      <c r="K9" s="182"/>
    </row>
    <row r="10" spans="1:11" ht="14.25">
      <c r="A10" s="182"/>
      <c r="B10" s="202" t="s">
        <v>423</v>
      </c>
      <c r="C10" s="182"/>
      <c r="D10" s="182"/>
      <c r="E10" s="182"/>
      <c r="F10" s="182"/>
      <c r="G10" s="428" t="s">
        <v>424</v>
      </c>
      <c r="H10" s="428"/>
      <c r="I10" s="428" t="s">
        <v>425</v>
      </c>
      <c r="J10" s="428"/>
      <c r="K10" s="428"/>
    </row>
    <row r="11" spans="1:11" ht="12.75" customHeight="1">
      <c r="A11" s="202" t="s">
        <v>426</v>
      </c>
      <c r="B11" s="182"/>
      <c r="C11" s="182"/>
      <c r="D11" s="182"/>
      <c r="E11" s="182"/>
      <c r="F11" s="182"/>
      <c r="G11" s="203">
        <v>1</v>
      </c>
      <c r="H11" s="204">
        <v>57890931</v>
      </c>
      <c r="I11" s="203">
        <v>2</v>
      </c>
      <c r="J11" s="205"/>
      <c r="K11" s="204">
        <v>57890931</v>
      </c>
    </row>
    <row r="12" spans="1:11" ht="12.75" customHeight="1">
      <c r="A12" s="206" t="s">
        <v>427</v>
      </c>
      <c r="B12" s="206"/>
      <c r="C12" s="206"/>
      <c r="D12" s="206"/>
      <c r="E12" s="206"/>
      <c r="F12" s="206"/>
      <c r="G12" s="203">
        <v>3</v>
      </c>
      <c r="H12" s="204">
        <v>54846237</v>
      </c>
      <c r="I12" s="203">
        <v>4</v>
      </c>
      <c r="J12" s="205"/>
      <c r="K12" s="204">
        <v>54846237</v>
      </c>
    </row>
    <row r="13" spans="1:11" ht="12.75" customHeight="1">
      <c r="A13" s="206" t="s">
        <v>428</v>
      </c>
      <c r="B13" s="206"/>
      <c r="C13" s="206"/>
      <c r="D13" s="206"/>
      <c r="E13" s="206"/>
      <c r="F13" s="206"/>
      <c r="G13" s="207"/>
      <c r="H13" s="208"/>
      <c r="I13" s="203">
        <v>5</v>
      </c>
      <c r="J13" s="429">
        <v>297368</v>
      </c>
      <c r="K13" s="430"/>
    </row>
    <row r="14" spans="1:11" ht="12.75" customHeight="1">
      <c r="A14" s="209" t="s">
        <v>429</v>
      </c>
      <c r="B14" s="209"/>
      <c r="C14" s="209"/>
      <c r="D14" s="209"/>
      <c r="E14" s="209"/>
      <c r="F14" s="209"/>
      <c r="G14" s="207"/>
      <c r="H14" s="208"/>
      <c r="I14" s="203">
        <v>6</v>
      </c>
      <c r="J14" s="431"/>
      <c r="K14" s="432"/>
    </row>
    <row r="15" spans="1:11" ht="12.75" customHeight="1">
      <c r="A15" s="209" t="s">
        <v>430</v>
      </c>
      <c r="B15" s="209"/>
      <c r="C15" s="209"/>
      <c r="D15" s="209"/>
      <c r="E15" s="209"/>
      <c r="F15" s="209"/>
      <c r="G15" s="207"/>
      <c r="H15" s="208"/>
      <c r="I15" s="210">
        <v>7</v>
      </c>
      <c r="J15" s="431"/>
      <c r="K15" s="432"/>
    </row>
    <row r="16" spans="1:11" ht="12.75" customHeight="1">
      <c r="A16" s="209" t="s">
        <v>431</v>
      </c>
      <c r="B16" s="209"/>
      <c r="C16" s="209"/>
      <c r="D16" s="209"/>
      <c r="E16" s="209"/>
      <c r="F16" s="209"/>
      <c r="G16" s="433"/>
      <c r="H16" s="434"/>
      <c r="I16" s="437">
        <v>8</v>
      </c>
      <c r="J16" s="439"/>
      <c r="K16" s="440"/>
    </row>
    <row r="17" spans="1:11" ht="12.75" customHeight="1">
      <c r="A17" s="209" t="s">
        <v>432</v>
      </c>
      <c r="B17" s="209"/>
      <c r="C17" s="209"/>
      <c r="D17" s="209"/>
      <c r="E17" s="209"/>
      <c r="F17" s="209"/>
      <c r="G17" s="435"/>
      <c r="H17" s="436"/>
      <c r="I17" s="438"/>
      <c r="J17" s="441"/>
      <c r="K17" s="442"/>
    </row>
    <row r="18" spans="1:11" ht="12.75" customHeight="1">
      <c r="A18" s="209" t="s">
        <v>433</v>
      </c>
      <c r="B18" s="209"/>
      <c r="C18" s="209"/>
      <c r="D18" s="209"/>
      <c r="E18" s="209"/>
      <c r="F18" s="209"/>
      <c r="G18" s="207"/>
      <c r="H18" s="208"/>
      <c r="I18" s="211">
        <v>9</v>
      </c>
      <c r="J18" s="431"/>
      <c r="K18" s="432"/>
    </row>
    <row r="19" spans="1:11" ht="12.75" customHeight="1">
      <c r="A19" s="209" t="s">
        <v>434</v>
      </c>
      <c r="B19" s="209"/>
      <c r="C19" s="209"/>
      <c r="D19" s="209"/>
      <c r="E19" s="209"/>
      <c r="F19" s="209"/>
      <c r="G19" s="207"/>
      <c r="H19" s="208"/>
      <c r="I19" s="203">
        <v>10</v>
      </c>
      <c r="J19" s="431"/>
      <c r="K19" s="432"/>
    </row>
    <row r="20" spans="1:16" ht="12.75" customHeight="1">
      <c r="A20" s="209" t="s">
        <v>435</v>
      </c>
      <c r="B20" s="209"/>
      <c r="C20" s="209"/>
      <c r="D20" s="209"/>
      <c r="E20" s="209"/>
      <c r="F20" s="209"/>
      <c r="G20" s="207"/>
      <c r="H20" s="208"/>
      <c r="I20" s="203">
        <v>11</v>
      </c>
      <c r="J20" s="431"/>
      <c r="K20" s="432"/>
      <c r="P20" s="405"/>
    </row>
    <row r="21" spans="1:11" ht="12.75" customHeight="1">
      <c r="A21" s="209" t="s">
        <v>436</v>
      </c>
      <c r="B21" s="209"/>
      <c r="C21" s="209"/>
      <c r="D21" s="209"/>
      <c r="E21" s="209"/>
      <c r="F21" s="209"/>
      <c r="G21" s="433"/>
      <c r="H21" s="434"/>
      <c r="I21" s="443">
        <v>12</v>
      </c>
      <c r="J21" s="439"/>
      <c r="K21" s="440"/>
    </row>
    <row r="22" spans="1:11" ht="12.75" customHeight="1">
      <c r="A22" s="209" t="s">
        <v>437</v>
      </c>
      <c r="B22" s="209"/>
      <c r="C22" s="209"/>
      <c r="D22" s="209"/>
      <c r="E22" s="209"/>
      <c r="F22" s="209"/>
      <c r="G22" s="435"/>
      <c r="H22" s="436"/>
      <c r="I22" s="444"/>
      <c r="J22" s="441"/>
      <c r="K22" s="442"/>
    </row>
    <row r="23" spans="1:11" ht="12.75" customHeight="1">
      <c r="A23" s="209" t="s">
        <v>438</v>
      </c>
      <c r="B23" s="209"/>
      <c r="C23" s="209"/>
      <c r="D23" s="209"/>
      <c r="E23" s="209"/>
      <c r="F23" s="209"/>
      <c r="G23" s="207"/>
      <c r="H23" s="208"/>
      <c r="I23" s="203">
        <v>13</v>
      </c>
      <c r="J23" s="429">
        <v>297368</v>
      </c>
      <c r="K23" s="430"/>
    </row>
    <row r="24" spans="1:11" ht="12.75" customHeight="1">
      <c r="A24" s="209" t="s">
        <v>439</v>
      </c>
      <c r="B24" s="209"/>
      <c r="C24" s="209"/>
      <c r="D24" s="209"/>
      <c r="E24" s="209"/>
      <c r="F24" s="209"/>
      <c r="G24" s="207"/>
      <c r="H24" s="208"/>
      <c r="I24" s="203">
        <v>14</v>
      </c>
      <c r="J24" s="431"/>
      <c r="K24" s="432"/>
    </row>
    <row r="25" spans="1:11" ht="12.75" customHeight="1">
      <c r="A25" s="209" t="s">
        <v>440</v>
      </c>
      <c r="B25" s="209"/>
      <c r="C25" s="209"/>
      <c r="D25" s="209"/>
      <c r="E25" s="209"/>
      <c r="F25" s="209"/>
      <c r="G25" s="433"/>
      <c r="H25" s="434"/>
      <c r="I25" s="443">
        <v>15</v>
      </c>
      <c r="J25" s="439"/>
      <c r="K25" s="440"/>
    </row>
    <row r="26" spans="1:11" ht="12.75" customHeight="1">
      <c r="A26" s="209" t="s">
        <v>441</v>
      </c>
      <c r="B26" s="209"/>
      <c r="C26" s="209"/>
      <c r="D26" s="209"/>
      <c r="E26" s="209"/>
      <c r="F26" s="209"/>
      <c r="G26" s="435"/>
      <c r="H26" s="436"/>
      <c r="I26" s="444"/>
      <c r="J26" s="441"/>
      <c r="K26" s="442"/>
    </row>
    <row r="27" spans="1:11" ht="12.75" customHeight="1">
      <c r="A27" s="209" t="s">
        <v>442</v>
      </c>
      <c r="B27" s="209"/>
      <c r="C27" s="209"/>
      <c r="D27" s="209"/>
      <c r="E27" s="209"/>
      <c r="F27" s="209"/>
      <c r="G27" s="207"/>
      <c r="H27" s="208"/>
      <c r="I27" s="203">
        <v>16</v>
      </c>
      <c r="J27" s="431">
        <v>35624</v>
      </c>
      <c r="K27" s="432"/>
    </row>
    <row r="28" spans="1:11" ht="12.75" customHeight="1">
      <c r="A28" s="209" t="s">
        <v>443</v>
      </c>
      <c r="B28" s="209"/>
      <c r="C28" s="209"/>
      <c r="D28" s="209"/>
      <c r="E28" s="209"/>
      <c r="F28" s="209"/>
      <c r="G28" s="207"/>
      <c r="H28" s="208"/>
      <c r="I28" s="203">
        <v>17</v>
      </c>
      <c r="J28" s="431"/>
      <c r="K28" s="432"/>
    </row>
    <row r="29" spans="1:11" ht="12.75" customHeight="1">
      <c r="A29" s="209" t="s">
        <v>444</v>
      </c>
      <c r="B29" s="209"/>
      <c r="C29" s="209"/>
      <c r="D29" s="209"/>
      <c r="E29" s="209"/>
      <c r="F29" s="209"/>
      <c r="G29" s="207"/>
      <c r="H29" s="208"/>
      <c r="I29" s="203">
        <v>18</v>
      </c>
      <c r="J29" s="429"/>
      <c r="K29" s="430"/>
    </row>
    <row r="30" spans="1:11" ht="12.75" customHeight="1">
      <c r="A30" s="209" t="s">
        <v>445</v>
      </c>
      <c r="B30" s="209"/>
      <c r="C30" s="209"/>
      <c r="D30" s="209"/>
      <c r="E30" s="209"/>
      <c r="F30" s="209"/>
      <c r="G30" s="207"/>
      <c r="H30" s="208"/>
      <c r="I30" s="203">
        <v>19</v>
      </c>
      <c r="J30" s="431"/>
      <c r="K30" s="432"/>
    </row>
    <row r="31" spans="1:11" ht="12.75" customHeight="1">
      <c r="A31" s="209" t="s">
        <v>446</v>
      </c>
      <c r="B31" s="209"/>
      <c r="C31" s="209"/>
      <c r="D31" s="209"/>
      <c r="E31" s="209"/>
      <c r="F31" s="209"/>
      <c r="G31" s="207"/>
      <c r="H31" s="208"/>
      <c r="I31" s="203">
        <v>20</v>
      </c>
      <c r="J31" s="431"/>
      <c r="K31" s="432"/>
    </row>
    <row r="32" spans="1:11" ht="12.75" customHeight="1">
      <c r="A32" s="209" t="s">
        <v>447</v>
      </c>
      <c r="B32" s="209"/>
      <c r="C32" s="209"/>
      <c r="D32" s="209"/>
      <c r="E32" s="209"/>
      <c r="F32" s="209"/>
      <c r="G32" s="433"/>
      <c r="H32" s="434"/>
      <c r="I32" s="443">
        <v>21</v>
      </c>
      <c r="J32" s="439"/>
      <c r="K32" s="440"/>
    </row>
    <row r="33" spans="1:11" ht="12.75" customHeight="1">
      <c r="A33" s="209" t="s">
        <v>448</v>
      </c>
      <c r="B33" s="209"/>
      <c r="C33" s="209"/>
      <c r="D33" s="209"/>
      <c r="E33" s="209"/>
      <c r="F33" s="209"/>
      <c r="G33" s="435"/>
      <c r="H33" s="436"/>
      <c r="I33" s="444"/>
      <c r="J33" s="441"/>
      <c r="K33" s="442"/>
    </row>
    <row r="34" spans="1:11" ht="12.75" customHeight="1">
      <c r="A34" s="209" t="s">
        <v>449</v>
      </c>
      <c r="B34" s="209"/>
      <c r="C34" s="209"/>
      <c r="D34" s="209"/>
      <c r="E34" s="209"/>
      <c r="F34" s="209"/>
      <c r="G34" s="207"/>
      <c r="H34" s="208"/>
      <c r="I34" s="203">
        <v>22</v>
      </c>
      <c r="J34" s="431"/>
      <c r="K34" s="432"/>
    </row>
    <row r="35" spans="1:11" ht="12.75" customHeight="1">
      <c r="A35" s="209" t="s">
        <v>450</v>
      </c>
      <c r="B35" s="209"/>
      <c r="C35" s="209"/>
      <c r="D35" s="209"/>
      <c r="E35" s="209"/>
      <c r="F35" s="209"/>
      <c r="G35" s="433"/>
      <c r="H35" s="434"/>
      <c r="I35" s="443">
        <v>23</v>
      </c>
      <c r="J35" s="439"/>
      <c r="K35" s="440"/>
    </row>
    <row r="36" spans="1:11" ht="12.75" customHeight="1">
      <c r="A36" s="209" t="s">
        <v>451</v>
      </c>
      <c r="B36" s="209"/>
      <c r="C36" s="209"/>
      <c r="D36" s="209"/>
      <c r="E36" s="209"/>
      <c r="F36" s="209"/>
      <c r="G36" s="435"/>
      <c r="H36" s="436"/>
      <c r="I36" s="444"/>
      <c r="J36" s="441"/>
      <c r="K36" s="442"/>
    </row>
    <row r="37" spans="1:11" ht="12.75" customHeight="1">
      <c r="A37" s="209" t="s">
        <v>452</v>
      </c>
      <c r="B37" s="209"/>
      <c r="C37" s="209"/>
      <c r="D37" s="209"/>
      <c r="E37" s="209"/>
      <c r="F37" s="209"/>
      <c r="G37" s="207"/>
      <c r="H37" s="208"/>
      <c r="I37" s="203">
        <v>24</v>
      </c>
      <c r="J37" s="431"/>
      <c r="K37" s="432"/>
    </row>
    <row r="38" spans="1:11" ht="12.75" customHeight="1">
      <c r="A38" s="202" t="s">
        <v>453</v>
      </c>
      <c r="B38" s="202"/>
      <c r="C38" s="212"/>
      <c r="D38" s="212"/>
      <c r="E38" s="212"/>
      <c r="F38" s="212"/>
      <c r="G38" s="212"/>
      <c r="H38" s="182"/>
      <c r="I38" s="182"/>
      <c r="J38" s="213"/>
      <c r="K38" s="213"/>
    </row>
    <row r="39" spans="1:11" ht="12.75" customHeight="1">
      <c r="A39" s="202" t="s">
        <v>454</v>
      </c>
      <c r="B39" s="202"/>
      <c r="C39" s="212"/>
      <c r="D39" s="212"/>
      <c r="E39" s="212"/>
      <c r="F39" s="212"/>
      <c r="G39" s="214">
        <v>25</v>
      </c>
      <c r="H39" s="215"/>
      <c r="I39" s="214">
        <v>26</v>
      </c>
      <c r="J39" s="431"/>
      <c r="K39" s="432"/>
    </row>
    <row r="40" spans="1:11" ht="12.75" customHeight="1">
      <c r="A40" s="202" t="s">
        <v>455</v>
      </c>
      <c r="B40" s="202"/>
      <c r="C40" s="212"/>
      <c r="D40" s="212"/>
      <c r="E40" s="212"/>
      <c r="F40" s="212"/>
      <c r="G40" s="214">
        <v>27</v>
      </c>
      <c r="H40" s="216"/>
      <c r="I40" s="214">
        <v>28</v>
      </c>
      <c r="J40" s="429">
        <f>K11-K12</f>
        <v>3044694</v>
      </c>
      <c r="K40" s="430"/>
    </row>
    <row r="41" spans="1:11" ht="12.75" customHeight="1">
      <c r="A41" s="212" t="s">
        <v>456</v>
      </c>
      <c r="B41" s="212"/>
      <c r="C41" s="212"/>
      <c r="D41" s="212"/>
      <c r="E41" s="212"/>
      <c r="F41" s="212"/>
      <c r="G41" s="217"/>
      <c r="H41" s="218"/>
      <c r="I41" s="214">
        <v>29</v>
      </c>
      <c r="J41" s="431"/>
      <c r="K41" s="432"/>
    </row>
    <row r="42" spans="1:11" ht="12.75" customHeight="1">
      <c r="A42" s="212" t="s">
        <v>457</v>
      </c>
      <c r="B42" s="212"/>
      <c r="C42" s="212"/>
      <c r="D42" s="212"/>
      <c r="E42" s="212"/>
      <c r="F42" s="212"/>
      <c r="G42" s="217"/>
      <c r="H42" s="218"/>
      <c r="I42" s="214">
        <v>30</v>
      </c>
      <c r="J42" s="431"/>
      <c r="K42" s="432"/>
    </row>
    <row r="43" spans="1:11" ht="12.75" customHeight="1">
      <c r="A43" s="212" t="s">
        <v>458</v>
      </c>
      <c r="B43" s="212"/>
      <c r="C43" s="212"/>
      <c r="D43" s="212"/>
      <c r="E43" s="212"/>
      <c r="F43" s="212"/>
      <c r="G43" s="217"/>
      <c r="H43" s="218"/>
      <c r="I43" s="214">
        <v>31</v>
      </c>
      <c r="J43" s="431"/>
      <c r="K43" s="432"/>
    </row>
    <row r="44" spans="1:11" ht="12.75" customHeight="1">
      <c r="A44" s="219" t="s">
        <v>459</v>
      </c>
      <c r="B44" s="219"/>
      <c r="C44" s="219"/>
      <c r="D44" s="219"/>
      <c r="E44" s="220"/>
      <c r="F44" s="212"/>
      <c r="G44" s="214">
        <v>32</v>
      </c>
      <c r="H44" s="221"/>
      <c r="I44" s="214">
        <v>33</v>
      </c>
      <c r="J44" s="431"/>
      <c r="K44" s="432"/>
    </row>
    <row r="45" spans="1:11" ht="12.75" customHeight="1">
      <c r="A45" s="219" t="s">
        <v>460</v>
      </c>
      <c r="B45" s="219"/>
      <c r="C45" s="219"/>
      <c r="D45" s="219"/>
      <c r="E45" s="220"/>
      <c r="F45" s="212"/>
      <c r="G45" s="217"/>
      <c r="H45" s="218"/>
      <c r="I45" s="214">
        <v>34</v>
      </c>
      <c r="J45" s="431"/>
      <c r="K45" s="432"/>
    </row>
    <row r="46" spans="1:11" ht="12.75" customHeight="1">
      <c r="A46" s="219" t="s">
        <v>461</v>
      </c>
      <c r="B46" s="219"/>
      <c r="C46" s="219"/>
      <c r="D46" s="219"/>
      <c r="E46" s="220"/>
      <c r="F46" s="212"/>
      <c r="G46" s="217"/>
      <c r="H46" s="218"/>
      <c r="I46" s="214">
        <v>35</v>
      </c>
      <c r="J46" s="429">
        <f>J40+J13</f>
        <v>3342062</v>
      </c>
      <c r="K46" s="430"/>
    </row>
    <row r="47" spans="1:11" ht="12.75" customHeight="1">
      <c r="A47" s="219" t="s">
        <v>462</v>
      </c>
      <c r="B47" s="219"/>
      <c r="C47" s="219"/>
      <c r="D47" s="219"/>
      <c r="E47" s="220"/>
      <c r="F47" s="212"/>
      <c r="G47" s="217"/>
      <c r="H47" s="218"/>
      <c r="I47" s="214">
        <v>36</v>
      </c>
      <c r="J47" s="429">
        <v>334206</v>
      </c>
      <c r="K47" s="430"/>
    </row>
    <row r="48" spans="1:11" ht="12.75" customHeight="1">
      <c r="A48" s="219" t="s">
        <v>463</v>
      </c>
      <c r="B48" s="219"/>
      <c r="C48" s="219"/>
      <c r="D48" s="219"/>
      <c r="E48" s="220"/>
      <c r="F48" s="212"/>
      <c r="G48" s="222">
        <v>38</v>
      </c>
      <c r="H48" s="223"/>
      <c r="I48" s="214">
        <v>37</v>
      </c>
      <c r="J48" s="431"/>
      <c r="K48" s="432"/>
    </row>
    <row r="49" spans="1:11" ht="12.75" customHeight="1">
      <c r="A49" s="219" t="s">
        <v>464</v>
      </c>
      <c r="B49" s="219"/>
      <c r="C49" s="219"/>
      <c r="D49" s="219"/>
      <c r="E49" s="220"/>
      <c r="F49" s="212"/>
      <c r="G49" s="217"/>
      <c r="H49" s="224"/>
      <c r="I49" s="214">
        <v>39</v>
      </c>
      <c r="J49" s="429">
        <f>J40-J47</f>
        <v>2710488</v>
      </c>
      <c r="K49" s="430"/>
    </row>
    <row r="50" spans="1:11" ht="12.75" customHeight="1">
      <c r="A50" s="219" t="s">
        <v>465</v>
      </c>
      <c r="B50" s="219"/>
      <c r="C50" s="219"/>
      <c r="D50" s="219"/>
      <c r="E50" s="220"/>
      <c r="F50" s="212"/>
      <c r="G50" s="217"/>
      <c r="H50" s="218"/>
      <c r="I50" s="214">
        <v>40</v>
      </c>
      <c r="J50" s="429"/>
      <c r="K50" s="430"/>
    </row>
    <row r="51" spans="1:11" ht="12.75" customHeight="1">
      <c r="A51" s="219" t="s">
        <v>466</v>
      </c>
      <c r="B51" s="219"/>
      <c r="C51" s="219"/>
      <c r="D51" s="219"/>
      <c r="E51" s="220"/>
      <c r="F51" s="212"/>
      <c r="G51" s="217"/>
      <c r="H51" s="218"/>
      <c r="I51" s="214">
        <v>41</v>
      </c>
      <c r="J51" s="431"/>
      <c r="K51" s="432"/>
    </row>
    <row r="52" spans="1:11" ht="12.75" customHeight="1">
      <c r="A52" s="219" t="s">
        <v>467</v>
      </c>
      <c r="B52" s="219"/>
      <c r="C52" s="219"/>
      <c r="D52" s="225"/>
      <c r="E52" s="220"/>
      <c r="F52" s="212"/>
      <c r="G52" s="217"/>
      <c r="H52" s="218"/>
      <c r="I52" s="214">
        <v>42</v>
      </c>
      <c r="J52" s="431"/>
      <c r="K52" s="432"/>
    </row>
    <row r="53" spans="1:11" ht="12.75" customHeight="1">
      <c r="A53" s="219" t="s">
        <v>593</v>
      </c>
      <c r="B53" s="219"/>
      <c r="C53" s="219"/>
      <c r="D53" s="225"/>
      <c r="E53" s="220"/>
      <c r="F53" s="226"/>
      <c r="G53" s="217"/>
      <c r="H53" s="218"/>
      <c r="I53" s="214">
        <v>43</v>
      </c>
      <c r="J53" s="431"/>
      <c r="K53" s="432"/>
    </row>
    <row r="54" spans="1:11" ht="12.75" customHeight="1">
      <c r="A54" s="181" t="s">
        <v>468</v>
      </c>
      <c r="B54" s="212"/>
      <c r="C54" s="212"/>
      <c r="D54" s="212"/>
      <c r="E54" s="212"/>
      <c r="F54" s="226"/>
      <c r="G54" s="226"/>
      <c r="J54" s="227"/>
      <c r="K54" s="227"/>
    </row>
    <row r="55" spans="1:11" ht="12.75" customHeight="1">
      <c r="A55" s="202" t="s">
        <v>469</v>
      </c>
      <c r="B55" s="182"/>
      <c r="C55" s="182"/>
      <c r="D55" s="182"/>
      <c r="E55" s="182"/>
      <c r="G55" s="175">
        <v>44</v>
      </c>
      <c r="H55" s="228">
        <f>SUM(H56:H59)</f>
        <v>2091681</v>
      </c>
      <c r="I55" s="229">
        <v>45</v>
      </c>
      <c r="J55" s="228"/>
      <c r="K55" s="228">
        <f>SUM(K56:K59)</f>
        <v>2091681</v>
      </c>
    </row>
    <row r="56" spans="1:11" ht="12.75" customHeight="1">
      <c r="A56" s="212" t="s">
        <v>470</v>
      </c>
      <c r="B56" s="182"/>
      <c r="C56" s="182"/>
      <c r="D56" s="182"/>
      <c r="E56" s="182"/>
      <c r="G56" s="175">
        <v>46</v>
      </c>
      <c r="H56" s="230">
        <v>1187217</v>
      </c>
      <c r="I56" s="231">
        <v>47</v>
      </c>
      <c r="J56" s="230"/>
      <c r="K56" s="230">
        <v>1187217</v>
      </c>
    </row>
    <row r="57" spans="1:11" ht="12.75" customHeight="1">
      <c r="A57" s="226" t="s">
        <v>471</v>
      </c>
      <c r="G57" s="175">
        <v>48</v>
      </c>
      <c r="H57" s="232">
        <v>186349</v>
      </c>
      <c r="I57" s="233">
        <v>49</v>
      </c>
      <c r="J57" s="232"/>
      <c r="K57" s="232">
        <v>186349</v>
      </c>
    </row>
    <row r="58" spans="1:11" ht="12.75" customHeight="1">
      <c r="A58" s="226" t="s">
        <v>472</v>
      </c>
      <c r="G58" s="175">
        <v>50</v>
      </c>
      <c r="H58" s="232">
        <v>292068</v>
      </c>
      <c r="I58" s="222">
        <v>51</v>
      </c>
      <c r="J58" s="232"/>
      <c r="K58" s="232">
        <v>292068</v>
      </c>
    </row>
    <row r="59" spans="1:11" ht="12.75" customHeight="1">
      <c r="A59" s="226" t="s">
        <v>473</v>
      </c>
      <c r="G59" s="175">
        <v>52</v>
      </c>
      <c r="H59" s="216">
        <v>426047</v>
      </c>
      <c r="I59" s="222">
        <v>53</v>
      </c>
      <c r="J59" s="216"/>
      <c r="K59" s="216">
        <v>426047</v>
      </c>
    </row>
    <row r="60" spans="1:11" ht="12.75" customHeight="1">
      <c r="A60" s="226" t="s">
        <v>592</v>
      </c>
      <c r="G60" s="365"/>
      <c r="H60" s="366"/>
      <c r="I60" s="319"/>
      <c r="J60" s="318"/>
      <c r="K60" s="318">
        <v>65890</v>
      </c>
    </row>
    <row r="61" spans="4:10" ht="12.75">
      <c r="D61" s="55" t="s">
        <v>210</v>
      </c>
      <c r="E61" s="55"/>
      <c r="F61" s="55"/>
      <c r="G61" s="55"/>
      <c r="H61" s="55"/>
      <c r="I61" s="55" t="s">
        <v>570</v>
      </c>
      <c r="J61" s="55"/>
    </row>
    <row r="62" spans="4:10" ht="12.75">
      <c r="D62" s="55" t="s">
        <v>474</v>
      </c>
      <c r="E62" s="55"/>
      <c r="F62" s="55"/>
      <c r="G62" s="55"/>
      <c r="H62" s="55"/>
      <c r="I62" s="55" t="s">
        <v>571</v>
      </c>
      <c r="J62" s="55"/>
    </row>
    <row r="63" spans="4:10" ht="12.75">
      <c r="D63" s="55"/>
      <c r="E63" s="55"/>
      <c r="F63" s="55"/>
      <c r="G63" s="55"/>
      <c r="H63" s="55"/>
      <c r="I63" s="55"/>
      <c r="J63" s="55"/>
    </row>
  </sheetData>
  <sheetProtection/>
  <mergeCells count="51">
    <mergeCell ref="J50:K50"/>
    <mergeCell ref="J51:K51"/>
    <mergeCell ref="J52:K52"/>
    <mergeCell ref="J53:K53"/>
    <mergeCell ref="J46:K46"/>
    <mergeCell ref="J47:K47"/>
    <mergeCell ref="J48:K48"/>
    <mergeCell ref="J49:K49"/>
    <mergeCell ref="J40:K40"/>
    <mergeCell ref="J41:K41"/>
    <mergeCell ref="J42:K42"/>
    <mergeCell ref="J43:K43"/>
    <mergeCell ref="J44:K44"/>
    <mergeCell ref="J45:K45"/>
    <mergeCell ref="J34:K34"/>
    <mergeCell ref="G35:H36"/>
    <mergeCell ref="I35:I36"/>
    <mergeCell ref="J35:K36"/>
    <mergeCell ref="J37:K37"/>
    <mergeCell ref="J39:K39"/>
    <mergeCell ref="J28:K28"/>
    <mergeCell ref="J29:K29"/>
    <mergeCell ref="J30:K30"/>
    <mergeCell ref="J31:K31"/>
    <mergeCell ref="G32:H33"/>
    <mergeCell ref="I32:I33"/>
    <mergeCell ref="J32:K33"/>
    <mergeCell ref="J23:K23"/>
    <mergeCell ref="J24:K24"/>
    <mergeCell ref="G25:H26"/>
    <mergeCell ref="I25:I26"/>
    <mergeCell ref="J25:K26"/>
    <mergeCell ref="J27:K27"/>
    <mergeCell ref="J18:K18"/>
    <mergeCell ref="J19:K19"/>
    <mergeCell ref="J20:K20"/>
    <mergeCell ref="G21:H22"/>
    <mergeCell ref="I21:I22"/>
    <mergeCell ref="J21:K22"/>
    <mergeCell ref="J13:K13"/>
    <mergeCell ref="J14:K14"/>
    <mergeCell ref="J15:K15"/>
    <mergeCell ref="G16:H17"/>
    <mergeCell ref="I16:I17"/>
    <mergeCell ref="J16:K17"/>
    <mergeCell ref="G1:K1"/>
    <mergeCell ref="G2:K2"/>
    <mergeCell ref="G5:I5"/>
    <mergeCell ref="G6:I6"/>
    <mergeCell ref="G10:H10"/>
    <mergeCell ref="I10:K10"/>
  </mergeCells>
  <printOptions/>
  <pageMargins left="0.5" right="0.5" top="0.75" bottom="0.5"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I44"/>
  <sheetViews>
    <sheetView zoomScale="90" zoomScaleNormal="90" zoomScalePageLayoutView="0" workbookViewId="0" topLeftCell="A1">
      <selection activeCell="H48" sqref="H48"/>
    </sheetView>
  </sheetViews>
  <sheetFormatPr defaultColWidth="9.140625" defaultRowHeight="12.75"/>
  <cols>
    <col min="1" max="1" width="3.8515625" style="0" customWidth="1"/>
    <col min="2" max="2" width="3.28125" style="0" customWidth="1"/>
    <col min="3" max="3" width="19.140625" style="0" customWidth="1"/>
    <col min="4" max="4" width="7.7109375" style="0" customWidth="1"/>
    <col min="5" max="5" width="14.7109375" style="0" customWidth="1"/>
    <col min="6" max="7" width="11.28125" style="0" customWidth="1"/>
    <col min="8" max="8" width="13.00390625" style="0" customWidth="1"/>
  </cols>
  <sheetData>
    <row r="1" ht="12.75">
      <c r="B1" s="6" t="s">
        <v>490</v>
      </c>
    </row>
    <row r="2" ht="12.75">
      <c r="B2" s="6" t="s">
        <v>491</v>
      </c>
    </row>
    <row r="4" spans="2:8" ht="12.75">
      <c r="B4" s="445" t="s">
        <v>619</v>
      </c>
      <c r="C4" s="413"/>
      <c r="D4" s="413"/>
      <c r="E4" s="413"/>
      <c r="F4" s="413"/>
      <c r="G4" s="413"/>
      <c r="H4" s="413"/>
    </row>
    <row r="5" spans="2:5" ht="12.75">
      <c r="B5" s="6"/>
      <c r="D5" s="251"/>
      <c r="E5" s="251"/>
    </row>
    <row r="6" spans="2:8" ht="12.75">
      <c r="B6" s="66" t="s">
        <v>87</v>
      </c>
      <c r="C6" s="71" t="s">
        <v>477</v>
      </c>
      <c r="D6" s="71" t="s">
        <v>492</v>
      </c>
      <c r="E6" s="71" t="s">
        <v>620</v>
      </c>
      <c r="F6" s="71" t="s">
        <v>478</v>
      </c>
      <c r="G6" s="71" t="s">
        <v>493</v>
      </c>
      <c r="H6" s="71" t="s">
        <v>494</v>
      </c>
    </row>
    <row r="7" spans="2:8" ht="12.75">
      <c r="B7" s="66"/>
      <c r="C7" s="71" t="s">
        <v>547</v>
      </c>
      <c r="D7" s="66"/>
      <c r="E7" s="66"/>
      <c r="F7" s="66"/>
      <c r="G7" s="66"/>
      <c r="H7" s="66"/>
    </row>
    <row r="8" spans="2:8" ht="12.75">
      <c r="B8" s="66"/>
      <c r="C8" s="66" t="s">
        <v>549</v>
      </c>
      <c r="D8" s="66" t="s">
        <v>548</v>
      </c>
      <c r="E8" s="66"/>
      <c r="F8" s="66">
        <v>25030</v>
      </c>
      <c r="G8" s="66">
        <v>70.71</v>
      </c>
      <c r="H8" s="399">
        <f>F8*G8</f>
        <v>1769871.2999999998</v>
      </c>
    </row>
    <row r="9" spans="2:8" ht="12.75">
      <c r="B9" s="66"/>
      <c r="C9" s="66" t="s">
        <v>584</v>
      </c>
      <c r="D9" s="66" t="s">
        <v>548</v>
      </c>
      <c r="E9" s="66"/>
      <c r="F9" s="66">
        <v>53000</v>
      </c>
      <c r="G9" s="66">
        <v>13</v>
      </c>
      <c r="H9" s="399">
        <f>F9*G9</f>
        <v>689000</v>
      </c>
    </row>
    <row r="10" spans="2:8" ht="12.75">
      <c r="B10" s="66"/>
      <c r="C10" s="71" t="s">
        <v>113</v>
      </c>
      <c r="D10" s="66"/>
      <c r="E10" s="66"/>
      <c r="F10" s="71"/>
      <c r="G10" s="71"/>
      <c r="H10" s="400">
        <f>SUM(H8:H9)</f>
        <v>2458871.3</v>
      </c>
    </row>
    <row r="11" spans="2:8" ht="12.75">
      <c r="B11" s="66"/>
      <c r="C11" s="71" t="s">
        <v>585</v>
      </c>
      <c r="D11" s="66"/>
      <c r="E11" s="66"/>
      <c r="F11" s="66"/>
      <c r="G11" s="66"/>
      <c r="H11" s="399"/>
    </row>
    <row r="12" spans="2:8" ht="12.75">
      <c r="B12" s="66"/>
      <c r="C12" s="169" t="s">
        <v>586</v>
      </c>
      <c r="D12" s="169" t="s">
        <v>587</v>
      </c>
      <c r="E12" s="66"/>
      <c r="F12" s="66">
        <v>150</v>
      </c>
      <c r="G12" s="66">
        <v>157.5</v>
      </c>
      <c r="H12" s="399">
        <f>F12*G12</f>
        <v>23625</v>
      </c>
    </row>
    <row r="13" spans="2:8" ht="12.75">
      <c r="B13" s="66"/>
      <c r="C13" s="169" t="s">
        <v>588</v>
      </c>
      <c r="D13" s="169" t="s">
        <v>548</v>
      </c>
      <c r="E13" s="66"/>
      <c r="F13" s="66">
        <v>800</v>
      </c>
      <c r="G13" s="66">
        <v>125</v>
      </c>
      <c r="H13" s="399">
        <f>F13*G13</f>
        <v>100000</v>
      </c>
    </row>
    <row r="14" spans="2:8" ht="12.75">
      <c r="B14" s="66"/>
      <c r="C14" s="71" t="s">
        <v>113</v>
      </c>
      <c r="D14" s="66"/>
      <c r="E14" s="66"/>
      <c r="F14" s="66"/>
      <c r="G14" s="66"/>
      <c r="H14" s="400">
        <f>SUM(H12:H13)</f>
        <v>123625</v>
      </c>
    </row>
    <row r="15" spans="2:9" ht="12.75">
      <c r="B15" s="66"/>
      <c r="C15" s="66"/>
      <c r="D15" s="66"/>
      <c r="E15" s="71"/>
      <c r="F15" s="71"/>
      <c r="G15" s="71"/>
      <c r="H15" s="400"/>
      <c r="I15" s="6"/>
    </row>
    <row r="16" spans="2:8" ht="12.75">
      <c r="B16" s="66"/>
      <c r="C16" s="71" t="s">
        <v>495</v>
      </c>
      <c r="D16" s="66"/>
      <c r="E16" s="66"/>
      <c r="F16" s="66"/>
      <c r="G16" s="66"/>
      <c r="H16" s="401"/>
    </row>
    <row r="17" spans="2:8" ht="12.75">
      <c r="B17" s="66">
        <v>1</v>
      </c>
      <c r="C17" s="66" t="s">
        <v>496</v>
      </c>
      <c r="D17" s="66" t="s">
        <v>497</v>
      </c>
      <c r="E17" s="66"/>
      <c r="F17" s="66">
        <v>17</v>
      </c>
      <c r="G17" s="66">
        <v>981</v>
      </c>
      <c r="H17" s="401">
        <v>16677</v>
      </c>
    </row>
    <row r="18" spans="2:8" ht="12.75">
      <c r="B18" s="66">
        <v>2</v>
      </c>
      <c r="C18" s="66" t="s">
        <v>498</v>
      </c>
      <c r="D18" s="66" t="s">
        <v>497</v>
      </c>
      <c r="E18" s="66"/>
      <c r="F18" s="66">
        <v>2</v>
      </c>
      <c r="G18" s="66">
        <v>2774</v>
      </c>
      <c r="H18" s="401">
        <f aca="true" t="shared" si="0" ref="H18:H23">F18*G18</f>
        <v>5548</v>
      </c>
    </row>
    <row r="19" spans="2:8" ht="12.75">
      <c r="B19" s="66">
        <v>3</v>
      </c>
      <c r="C19" s="66" t="s">
        <v>499</v>
      </c>
      <c r="D19" s="66" t="s">
        <v>497</v>
      </c>
      <c r="E19" s="66"/>
      <c r="F19" s="66">
        <v>7</v>
      </c>
      <c r="G19" s="66">
        <v>460</v>
      </c>
      <c r="H19" s="401">
        <f t="shared" si="0"/>
        <v>3220</v>
      </c>
    </row>
    <row r="20" spans="2:8" ht="12.75">
      <c r="B20" s="66">
        <v>4</v>
      </c>
      <c r="C20" s="66" t="s">
        <v>500</v>
      </c>
      <c r="D20" s="66" t="s">
        <v>497</v>
      </c>
      <c r="E20" s="66"/>
      <c r="F20" s="66">
        <v>4</v>
      </c>
      <c r="G20" s="66">
        <v>306.5</v>
      </c>
      <c r="H20" s="401">
        <f t="shared" si="0"/>
        <v>1226</v>
      </c>
    </row>
    <row r="21" spans="2:8" ht="12.75">
      <c r="B21" s="66">
        <v>5</v>
      </c>
      <c r="C21" s="66" t="s">
        <v>501</v>
      </c>
      <c r="D21" s="66" t="s">
        <v>497</v>
      </c>
      <c r="E21" s="66"/>
      <c r="F21" s="66">
        <v>1</v>
      </c>
      <c r="G21" s="66">
        <v>919.5</v>
      </c>
      <c r="H21" s="401">
        <v>920</v>
      </c>
    </row>
    <row r="22" spans="2:8" ht="12.75">
      <c r="B22" s="66">
        <v>6</v>
      </c>
      <c r="C22" s="66" t="s">
        <v>502</v>
      </c>
      <c r="D22" s="66" t="s">
        <v>497</v>
      </c>
      <c r="E22" s="66"/>
      <c r="F22" s="66">
        <v>10</v>
      </c>
      <c r="G22" s="66">
        <v>306.2</v>
      </c>
      <c r="H22" s="401">
        <f t="shared" si="0"/>
        <v>3062</v>
      </c>
    </row>
    <row r="23" spans="2:8" ht="12.75">
      <c r="B23" s="66">
        <v>7</v>
      </c>
      <c r="C23" s="66" t="s">
        <v>503</v>
      </c>
      <c r="D23" s="66" t="s">
        <v>504</v>
      </c>
      <c r="E23" s="66"/>
      <c r="F23" s="66">
        <v>1</v>
      </c>
      <c r="G23" s="66">
        <v>2000</v>
      </c>
      <c r="H23" s="401">
        <f t="shared" si="0"/>
        <v>2000</v>
      </c>
    </row>
    <row r="24" spans="2:8" ht="12.75">
      <c r="B24" s="66">
        <v>8</v>
      </c>
      <c r="C24" s="66" t="s">
        <v>505</v>
      </c>
      <c r="D24" s="66" t="s">
        <v>497</v>
      </c>
      <c r="E24" s="66"/>
      <c r="F24" s="66">
        <v>4</v>
      </c>
      <c r="G24" s="66">
        <v>11438.5</v>
      </c>
      <c r="H24" s="399">
        <f aca="true" t="shared" si="1" ref="H24:H34">G24*F24</f>
        <v>45754</v>
      </c>
    </row>
    <row r="25" spans="2:8" ht="12.75">
      <c r="B25" s="66">
        <v>9</v>
      </c>
      <c r="C25" s="66" t="s">
        <v>583</v>
      </c>
      <c r="D25" s="66" t="s">
        <v>497</v>
      </c>
      <c r="E25" s="66"/>
      <c r="F25" s="66">
        <v>6</v>
      </c>
      <c r="G25" s="99">
        <v>7394.667</v>
      </c>
      <c r="H25" s="399">
        <f t="shared" si="1"/>
        <v>44368.002</v>
      </c>
    </row>
    <row r="26" spans="2:8" ht="12.75">
      <c r="B26" s="66">
        <v>10</v>
      </c>
      <c r="C26" s="66" t="s">
        <v>577</v>
      </c>
      <c r="D26" s="66" t="s">
        <v>497</v>
      </c>
      <c r="E26" s="66"/>
      <c r="F26" s="66">
        <v>10</v>
      </c>
      <c r="G26" s="99">
        <v>5622.8</v>
      </c>
      <c r="H26" s="399">
        <f t="shared" si="1"/>
        <v>56228</v>
      </c>
    </row>
    <row r="27" spans="2:8" ht="12.75">
      <c r="B27" s="66">
        <v>11</v>
      </c>
      <c r="C27" s="66" t="s">
        <v>578</v>
      </c>
      <c r="D27" s="66" t="s">
        <v>497</v>
      </c>
      <c r="E27" s="66"/>
      <c r="F27" s="66">
        <v>2</v>
      </c>
      <c r="G27" s="99">
        <v>3505</v>
      </c>
      <c r="H27" s="399">
        <f t="shared" si="1"/>
        <v>7010</v>
      </c>
    </row>
    <row r="28" spans="2:8" ht="12.75">
      <c r="B28" s="66">
        <v>12</v>
      </c>
      <c r="C28" s="66" t="s">
        <v>579</v>
      </c>
      <c r="D28" s="66" t="s">
        <v>497</v>
      </c>
      <c r="E28" s="66"/>
      <c r="F28" s="66">
        <v>1</v>
      </c>
      <c r="G28" s="99">
        <v>1401.1</v>
      </c>
      <c r="H28" s="399">
        <f t="shared" si="1"/>
        <v>1401.1</v>
      </c>
    </row>
    <row r="29" spans="2:8" ht="12.75">
      <c r="B29" s="66">
        <v>13</v>
      </c>
      <c r="C29" s="66" t="s">
        <v>580</v>
      </c>
      <c r="D29" s="66" t="s">
        <v>497</v>
      </c>
      <c r="E29" s="66"/>
      <c r="F29" s="66">
        <v>1</v>
      </c>
      <c r="G29" s="99">
        <v>1402</v>
      </c>
      <c r="H29" s="399">
        <f t="shared" si="1"/>
        <v>1402</v>
      </c>
    </row>
    <row r="30" spans="2:8" ht="12.75">
      <c r="B30" s="66">
        <v>14</v>
      </c>
      <c r="C30" s="66" t="s">
        <v>581</v>
      </c>
      <c r="D30" s="66" t="s">
        <v>497</v>
      </c>
      <c r="E30" s="66"/>
      <c r="F30" s="66">
        <v>400</v>
      </c>
      <c r="G30" s="99">
        <v>268.298</v>
      </c>
      <c r="H30" s="399">
        <f t="shared" si="1"/>
        <v>107319.2</v>
      </c>
    </row>
    <row r="31" spans="2:8" ht="12.75">
      <c r="B31" s="66">
        <v>15</v>
      </c>
      <c r="C31" s="66" t="s">
        <v>582</v>
      </c>
      <c r="D31" s="66" t="s">
        <v>497</v>
      </c>
      <c r="E31" s="66"/>
      <c r="F31" s="66">
        <v>50</v>
      </c>
      <c r="G31" s="99">
        <v>497.36</v>
      </c>
      <c r="H31" s="399">
        <f t="shared" si="1"/>
        <v>24868</v>
      </c>
    </row>
    <row r="32" spans="2:8" ht="13.5" customHeight="1">
      <c r="B32" s="66">
        <v>16</v>
      </c>
      <c r="C32" s="169" t="s">
        <v>589</v>
      </c>
      <c r="D32" s="169" t="s">
        <v>497</v>
      </c>
      <c r="E32" s="66"/>
      <c r="F32" s="66">
        <v>1</v>
      </c>
      <c r="G32" s="99">
        <v>1460</v>
      </c>
      <c r="H32" s="399">
        <f t="shared" si="1"/>
        <v>1460</v>
      </c>
    </row>
    <row r="33" spans="2:8" ht="13.5" customHeight="1">
      <c r="B33" s="66">
        <v>17</v>
      </c>
      <c r="C33" s="169" t="s">
        <v>577</v>
      </c>
      <c r="D33" s="169" t="s">
        <v>497</v>
      </c>
      <c r="E33" s="66">
        <v>69463</v>
      </c>
      <c r="F33" s="66">
        <v>30</v>
      </c>
      <c r="G33" s="99">
        <v>2315.44</v>
      </c>
      <c r="H33" s="399">
        <f t="shared" si="1"/>
        <v>69463.2</v>
      </c>
    </row>
    <row r="34" spans="2:8" ht="13.5" customHeight="1">
      <c r="B34" s="66">
        <v>18</v>
      </c>
      <c r="C34" s="169" t="s">
        <v>621</v>
      </c>
      <c r="D34" s="169" t="s">
        <v>497</v>
      </c>
      <c r="E34" s="66">
        <v>2360</v>
      </c>
      <c r="F34" s="66">
        <v>1</v>
      </c>
      <c r="G34" s="99">
        <v>2360</v>
      </c>
      <c r="H34" s="399">
        <f t="shared" si="1"/>
        <v>2360</v>
      </c>
    </row>
    <row r="35" spans="2:8" ht="12.75">
      <c r="B35" s="66"/>
      <c r="C35" s="71" t="s">
        <v>113</v>
      </c>
      <c r="D35" s="66"/>
      <c r="E35" s="66"/>
      <c r="F35" s="66"/>
      <c r="G35" s="66"/>
      <c r="H35" s="400">
        <f>SUM(H17:H34)</f>
        <v>394286.50200000004</v>
      </c>
    </row>
    <row r="36" spans="2:8" ht="12.75">
      <c r="B36" s="66"/>
      <c r="C36" s="66"/>
      <c r="D36" s="66"/>
      <c r="E36" s="66"/>
      <c r="F36" s="66"/>
      <c r="G36" s="66"/>
      <c r="H36" s="252"/>
    </row>
    <row r="37" spans="2:8" ht="12.75">
      <c r="B37" s="66"/>
      <c r="C37" s="66"/>
      <c r="D37" s="66"/>
      <c r="E37" s="66"/>
      <c r="F37" s="100"/>
      <c r="G37" s="100"/>
      <c r="H37" s="100"/>
    </row>
    <row r="38" spans="2:8" ht="12.75">
      <c r="B38" s="66"/>
      <c r="C38" s="71"/>
      <c r="D38" s="66"/>
      <c r="E38" s="66"/>
      <c r="F38" s="66"/>
      <c r="G38" s="66"/>
      <c r="H38" s="71"/>
    </row>
    <row r="39" spans="2:8" ht="12.75">
      <c r="B39" s="66"/>
      <c r="C39" s="66"/>
      <c r="D39" s="66"/>
      <c r="E39" s="66"/>
      <c r="F39" s="66"/>
      <c r="G39" s="66"/>
      <c r="H39" s="66"/>
    </row>
    <row r="42" spans="3:7" ht="12.75">
      <c r="C42" s="298" t="s">
        <v>570</v>
      </c>
      <c r="G42" s="55" t="s">
        <v>210</v>
      </c>
    </row>
    <row r="43" ht="12.75">
      <c r="G43" s="55"/>
    </row>
    <row r="44" spans="3:7" ht="12.75">
      <c r="C44" s="298" t="s">
        <v>572</v>
      </c>
      <c r="G44" s="55" t="s">
        <v>506</v>
      </c>
    </row>
  </sheetData>
  <sheetProtection/>
  <mergeCells count="1">
    <mergeCell ref="B4:H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43"/>
  <sheetViews>
    <sheetView zoomScalePageLayoutView="0" workbookViewId="0" topLeftCell="A1">
      <selection activeCell="D35" sqref="D35"/>
    </sheetView>
  </sheetViews>
  <sheetFormatPr defaultColWidth="9.140625" defaultRowHeight="12.75"/>
  <cols>
    <col min="1" max="1" width="5.8515625" style="0" customWidth="1"/>
    <col min="2" max="2" width="32.140625" style="0" customWidth="1"/>
    <col min="3" max="3" width="16.57421875" style="0" customWidth="1"/>
    <col min="4" max="4" width="12.7109375" style="0" customWidth="1"/>
    <col min="5" max="5" width="14.7109375" style="0" customWidth="1"/>
    <col min="6" max="6" width="6.8515625" style="0" customWidth="1"/>
    <col min="8" max="8" width="9.57421875" style="0" bestFit="1" customWidth="1"/>
  </cols>
  <sheetData>
    <row r="1" spans="1:5" s="6" customFormat="1" ht="12.75">
      <c r="A1" s="20" t="s">
        <v>156</v>
      </c>
      <c r="E1" s="19"/>
    </row>
    <row r="2" spans="1:4" ht="12.75">
      <c r="A2" s="6" t="s">
        <v>157</v>
      </c>
      <c r="B2" s="6"/>
      <c r="C2" s="6"/>
      <c r="D2" s="6"/>
    </row>
    <row r="3" s="6" customFormat="1" ht="12.75">
      <c r="B3" s="6" t="s">
        <v>176</v>
      </c>
    </row>
    <row r="4" s="6" customFormat="1" ht="12.75">
      <c r="B4" s="6" t="s">
        <v>625</v>
      </c>
    </row>
    <row r="5" s="6" customFormat="1" ht="12.75"/>
    <row r="6" spans="4:5" s="6" customFormat="1" ht="13.5" thickBot="1">
      <c r="D6" s="55">
        <v>2012</v>
      </c>
      <c r="E6" s="6">
        <v>2011</v>
      </c>
    </row>
    <row r="7" spans="1:5" s="6" customFormat="1" ht="13.5" thickTop="1">
      <c r="A7" s="22" t="s">
        <v>87</v>
      </c>
      <c r="B7" s="11" t="s">
        <v>177</v>
      </c>
      <c r="C7" s="11"/>
      <c r="D7" s="11"/>
      <c r="E7" s="18" t="s">
        <v>178</v>
      </c>
    </row>
    <row r="8" spans="1:6" ht="12.75">
      <c r="A8" s="14"/>
      <c r="B8" s="1"/>
      <c r="C8" s="1"/>
      <c r="D8" s="1"/>
      <c r="E8" s="1"/>
      <c r="F8" s="6"/>
    </row>
    <row r="9" spans="1:5" s="6" customFormat="1" ht="14.25" customHeight="1">
      <c r="A9" s="48">
        <v>1</v>
      </c>
      <c r="B9" s="7" t="s">
        <v>179</v>
      </c>
      <c r="C9" s="7"/>
      <c r="D9" s="53">
        <v>670424.1</v>
      </c>
      <c r="E9" s="53">
        <v>517425.7</v>
      </c>
    </row>
    <row r="10" spans="1:5" s="6" customFormat="1" ht="14.25" customHeight="1">
      <c r="A10" s="48">
        <f>A9+1</f>
        <v>2</v>
      </c>
      <c r="B10" s="7" t="s">
        <v>180</v>
      </c>
      <c r="C10" s="7"/>
      <c r="D10" s="53">
        <v>4952306</v>
      </c>
      <c r="E10" s="53">
        <v>3125213</v>
      </c>
    </row>
    <row r="11" spans="1:5" s="6" customFormat="1" ht="14.25" customHeight="1">
      <c r="A11" s="48">
        <f>A10+1</f>
        <v>3</v>
      </c>
      <c r="B11" s="7" t="s">
        <v>702</v>
      </c>
      <c r="C11" s="7"/>
      <c r="D11" s="53">
        <v>1920</v>
      </c>
      <c r="E11" s="53">
        <v>0</v>
      </c>
    </row>
    <row r="12" spans="1:6" s="25" customFormat="1" ht="12.75">
      <c r="A12" s="48">
        <f>A11+1</f>
        <v>4</v>
      </c>
      <c r="B12" s="35" t="s">
        <v>181</v>
      </c>
      <c r="C12" s="35"/>
      <c r="D12" s="54">
        <v>733590</v>
      </c>
      <c r="E12" s="54">
        <v>438915</v>
      </c>
      <c r="F12" s="6"/>
    </row>
    <row r="13" spans="1:6" ht="15" customHeight="1">
      <c r="A13" s="48">
        <f aca="true" t="shared" si="0" ref="A13:A34">A12+1</f>
        <v>5</v>
      </c>
      <c r="B13" s="1" t="s">
        <v>182</v>
      </c>
      <c r="C13" s="1"/>
      <c r="D13" s="327">
        <v>185364.24</v>
      </c>
      <c r="E13" s="327">
        <v>102827.5</v>
      </c>
      <c r="F13" s="6"/>
    </row>
    <row r="14" spans="1:6" ht="15" customHeight="1">
      <c r="A14" s="48">
        <f t="shared" si="0"/>
        <v>6</v>
      </c>
      <c r="B14" s="1" t="s">
        <v>183</v>
      </c>
      <c r="C14" s="1"/>
      <c r="D14" s="327">
        <v>873183</v>
      </c>
      <c r="E14" s="327">
        <v>550569.17</v>
      </c>
      <c r="F14" s="6"/>
    </row>
    <row r="15" spans="1:6" ht="15" customHeight="1">
      <c r="A15" s="48">
        <f t="shared" si="0"/>
        <v>7</v>
      </c>
      <c r="B15" s="1" t="s">
        <v>184</v>
      </c>
      <c r="C15" s="1"/>
      <c r="D15" s="327">
        <v>59994.2</v>
      </c>
      <c r="E15" s="327">
        <v>205847</v>
      </c>
      <c r="F15" s="6"/>
    </row>
    <row r="16" spans="1:6" s="25" customFormat="1" ht="12.75">
      <c r="A16" s="48">
        <f t="shared" si="0"/>
        <v>8</v>
      </c>
      <c r="B16" s="24" t="s">
        <v>185</v>
      </c>
      <c r="C16" s="24"/>
      <c r="D16" s="328">
        <f>7921707+378737.8</f>
        <v>8300444.8</v>
      </c>
      <c r="E16" s="328">
        <v>6112166</v>
      </c>
      <c r="F16" s="6"/>
    </row>
    <row r="17" spans="1:6" ht="18" customHeight="1">
      <c r="A17" s="48">
        <f t="shared" si="0"/>
        <v>9</v>
      </c>
      <c r="B17" s="1" t="s">
        <v>186</v>
      </c>
      <c r="C17" s="1"/>
      <c r="D17" s="327">
        <v>1080000</v>
      </c>
      <c r="E17" s="327">
        <v>1080000</v>
      </c>
      <c r="F17" s="6"/>
    </row>
    <row r="18" spans="1:6" ht="18" customHeight="1">
      <c r="A18" s="48">
        <f t="shared" si="0"/>
        <v>10</v>
      </c>
      <c r="B18" s="1" t="s">
        <v>187</v>
      </c>
      <c r="C18" s="1"/>
      <c r="D18" s="327">
        <v>80008</v>
      </c>
      <c r="E18" s="327">
        <v>430862</v>
      </c>
      <c r="F18" s="6"/>
    </row>
    <row r="19" spans="1:5" ht="18" customHeight="1">
      <c r="A19" s="48">
        <f t="shared" si="0"/>
        <v>11</v>
      </c>
      <c r="B19" s="7" t="s">
        <v>188</v>
      </c>
      <c r="C19" s="7"/>
      <c r="D19" s="53">
        <v>264689.34</v>
      </c>
      <c r="E19" s="53">
        <v>80000</v>
      </c>
    </row>
    <row r="20" spans="1:5" s="28" customFormat="1" ht="12.75">
      <c r="A20" s="48">
        <f t="shared" si="0"/>
        <v>12</v>
      </c>
      <c r="B20" s="35" t="s">
        <v>189</v>
      </c>
      <c r="C20" s="35"/>
      <c r="D20" s="54">
        <v>326331.67</v>
      </c>
      <c r="E20" s="54">
        <v>40906.67</v>
      </c>
    </row>
    <row r="21" spans="1:5" s="28" customFormat="1" ht="12.75">
      <c r="A21" s="48">
        <f t="shared" si="0"/>
        <v>13</v>
      </c>
      <c r="B21" s="35" t="s">
        <v>216</v>
      </c>
      <c r="C21" s="35"/>
      <c r="D21" s="54">
        <v>278153.54</v>
      </c>
      <c r="E21" s="54">
        <v>305373.38</v>
      </c>
    </row>
    <row r="22" spans="1:5" s="28" customFormat="1" ht="12.75">
      <c r="A22" s="48">
        <f t="shared" si="0"/>
        <v>14</v>
      </c>
      <c r="B22" s="35" t="s">
        <v>215</v>
      </c>
      <c r="C22" s="35"/>
      <c r="D22" s="54">
        <v>78173</v>
      </c>
      <c r="E22" s="54">
        <v>68050.33</v>
      </c>
    </row>
    <row r="23" spans="1:5" s="28" customFormat="1" ht="12.75">
      <c r="A23" s="48">
        <f t="shared" si="0"/>
        <v>15</v>
      </c>
      <c r="B23" s="35" t="s">
        <v>645</v>
      </c>
      <c r="C23" s="35"/>
      <c r="D23" s="54">
        <v>724271.56</v>
      </c>
      <c r="E23" s="54"/>
    </row>
    <row r="24" spans="1:5" s="25" customFormat="1" ht="12.75">
      <c r="A24" s="48">
        <f t="shared" si="0"/>
        <v>16</v>
      </c>
      <c r="B24" s="24" t="s">
        <v>190</v>
      </c>
      <c r="C24" s="24"/>
      <c r="D24" s="328">
        <v>501338.97</v>
      </c>
      <c r="E24" s="328">
        <v>132383.93</v>
      </c>
    </row>
    <row r="25" spans="1:5" s="25" customFormat="1" ht="12.75">
      <c r="A25" s="48">
        <f t="shared" si="0"/>
        <v>17</v>
      </c>
      <c r="B25" s="24" t="s">
        <v>191</v>
      </c>
      <c r="C25" s="24"/>
      <c r="D25" s="328">
        <v>189500</v>
      </c>
      <c r="E25" s="328">
        <v>157300</v>
      </c>
    </row>
    <row r="26" spans="1:5" ht="12.75">
      <c r="A26" s="48">
        <f t="shared" si="0"/>
        <v>18</v>
      </c>
      <c r="B26" s="1" t="s">
        <v>192</v>
      </c>
      <c r="C26" s="1"/>
      <c r="D26" s="327">
        <v>149500</v>
      </c>
      <c r="E26" s="327">
        <v>100000</v>
      </c>
    </row>
    <row r="27" spans="1:5" ht="12.75">
      <c r="A27" s="48">
        <f t="shared" si="0"/>
        <v>19</v>
      </c>
      <c r="B27" s="1" t="s">
        <v>646</v>
      </c>
      <c r="C27" s="1"/>
      <c r="D27" s="327">
        <v>60700</v>
      </c>
      <c r="E27" s="327">
        <v>0</v>
      </c>
    </row>
    <row r="28" spans="1:5" ht="12.75">
      <c r="A28" s="48">
        <f t="shared" si="0"/>
        <v>20</v>
      </c>
      <c r="B28" s="24" t="s">
        <v>193</v>
      </c>
      <c r="C28" s="24"/>
      <c r="D28" s="328">
        <v>386017.6</v>
      </c>
      <c r="E28" s="328">
        <v>842612.91</v>
      </c>
    </row>
    <row r="29" spans="1:5" ht="15.75" customHeight="1">
      <c r="A29" s="48">
        <f t="shared" si="0"/>
        <v>21</v>
      </c>
      <c r="B29" s="1" t="s">
        <v>194</v>
      </c>
      <c r="C29" s="1"/>
      <c r="D29" s="327">
        <v>704193.72</v>
      </c>
      <c r="E29" s="327">
        <v>597793.29</v>
      </c>
    </row>
    <row r="30" spans="1:5" ht="15.75" customHeight="1">
      <c r="A30" s="48">
        <f t="shared" si="0"/>
        <v>22</v>
      </c>
      <c r="B30" s="1" t="s">
        <v>214</v>
      </c>
      <c r="C30" s="1"/>
      <c r="D30" s="327">
        <v>1281197.37</v>
      </c>
      <c r="E30" s="327">
        <v>3510458.31</v>
      </c>
    </row>
    <row r="31" spans="1:5" ht="15.75" customHeight="1">
      <c r="A31" s="48">
        <f t="shared" si="0"/>
        <v>23</v>
      </c>
      <c r="B31" s="1" t="s">
        <v>195</v>
      </c>
      <c r="C31" s="1"/>
      <c r="D31" s="327">
        <v>505938</v>
      </c>
      <c r="E31" s="327">
        <v>600000</v>
      </c>
    </row>
    <row r="32" spans="1:5" ht="15.75" customHeight="1">
      <c r="A32" s="48">
        <f t="shared" si="0"/>
        <v>24</v>
      </c>
      <c r="B32" s="1" t="s">
        <v>196</v>
      </c>
      <c r="C32" s="1"/>
      <c r="D32" s="327">
        <v>175373.02</v>
      </c>
      <c r="E32" s="327">
        <v>62225.67</v>
      </c>
    </row>
    <row r="33" spans="1:5" s="28" customFormat="1" ht="12.75">
      <c r="A33" s="48">
        <f t="shared" si="0"/>
        <v>25</v>
      </c>
      <c r="B33" s="35" t="s">
        <v>197</v>
      </c>
      <c r="C33" s="35"/>
      <c r="D33" s="54">
        <v>572787.5</v>
      </c>
      <c r="E33" s="54">
        <v>402700</v>
      </c>
    </row>
    <row r="34" spans="1:5" s="28" customFormat="1" ht="17.25" customHeight="1">
      <c r="A34" s="48">
        <f t="shared" si="0"/>
        <v>26</v>
      </c>
      <c r="B34" s="27" t="s">
        <v>113</v>
      </c>
      <c r="C34" s="27"/>
      <c r="D34" s="324">
        <f>SUM(D9:D33)</f>
        <v>23135399.63</v>
      </c>
      <c r="E34" s="324">
        <f>SUM(E9:E33)</f>
        <v>19463629.860000003</v>
      </c>
    </row>
    <row r="35" spans="1:5" s="6" customFormat="1" ht="17.25" customHeight="1">
      <c r="A35" s="13"/>
      <c r="B35" s="35" t="s">
        <v>208</v>
      </c>
      <c r="C35" s="35"/>
      <c r="D35" s="27">
        <f>7700+12000+32224+345718+88790</f>
        <v>486432</v>
      </c>
      <c r="E35" s="27">
        <v>119219</v>
      </c>
    </row>
    <row r="36" spans="1:5" ht="17.25" customHeight="1">
      <c r="A36" s="14"/>
      <c r="B36" s="1"/>
      <c r="C36" s="1"/>
      <c r="D36" s="1"/>
      <c r="E36" s="60"/>
    </row>
    <row r="37" spans="1:5" s="6" customFormat="1" ht="17.25" customHeight="1">
      <c r="A37" s="13"/>
      <c r="B37" s="5"/>
      <c r="C37" s="5"/>
      <c r="D37" s="5"/>
      <c r="E37" s="41"/>
    </row>
    <row r="38" spans="1:5" ht="17.25" customHeight="1" thickBot="1">
      <c r="A38" s="21"/>
      <c r="B38" s="2" t="s">
        <v>113</v>
      </c>
      <c r="C38" s="2"/>
      <c r="D38" s="84">
        <f>D34+D35</f>
        <v>23621831.63</v>
      </c>
      <c r="E38" s="325">
        <f>E34+E35</f>
        <v>19582848.860000003</v>
      </c>
    </row>
    <row r="39" ht="13.5" thickTop="1"/>
    <row r="41" spans="2:5" ht="12.75">
      <c r="B41" s="298" t="s">
        <v>570</v>
      </c>
      <c r="C41" s="298"/>
      <c r="E41" s="55" t="s">
        <v>210</v>
      </c>
    </row>
    <row r="42" ht="12.75">
      <c r="E42" s="55"/>
    </row>
    <row r="43" spans="2:5" ht="12.75">
      <c r="B43" s="298" t="s">
        <v>572</v>
      </c>
      <c r="C43" s="298"/>
      <c r="E43" s="55" t="s">
        <v>506</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1:G43"/>
  <sheetViews>
    <sheetView zoomScalePageLayoutView="0" workbookViewId="0" topLeftCell="A1">
      <selection activeCell="G39" sqref="G39"/>
    </sheetView>
  </sheetViews>
  <sheetFormatPr defaultColWidth="9.140625" defaultRowHeight="12.75"/>
  <cols>
    <col min="1" max="1" width="3.8515625" style="0" customWidth="1"/>
    <col min="2" max="2" width="3.28125" style="0" customWidth="1"/>
    <col min="3" max="3" width="20.8515625" style="0" customWidth="1"/>
    <col min="4" max="4" width="10.00390625" style="0" customWidth="1"/>
    <col min="5" max="5" width="25.8515625" style="0" customWidth="1"/>
    <col min="6" max="6" width="11.28125" style="0" customWidth="1"/>
    <col min="7" max="7" width="11.57421875" style="0" bestFit="1" customWidth="1"/>
  </cols>
  <sheetData>
    <row r="1" ht="12.75">
      <c r="B1" s="6" t="s">
        <v>490</v>
      </c>
    </row>
    <row r="2" ht="12.75">
      <c r="B2" s="6" t="s">
        <v>491</v>
      </c>
    </row>
    <row r="5" ht="21" customHeight="1">
      <c r="C5" s="6" t="s">
        <v>631</v>
      </c>
    </row>
    <row r="6" ht="21" customHeight="1" thickBot="1">
      <c r="C6" s="6"/>
    </row>
    <row r="7" spans="2:7" ht="21" customHeight="1" thickTop="1">
      <c r="B7" s="281" t="s">
        <v>87</v>
      </c>
      <c r="C7" s="282" t="s">
        <v>477</v>
      </c>
      <c r="D7" s="293"/>
      <c r="E7" s="282" t="s">
        <v>550</v>
      </c>
      <c r="F7" s="446" t="s">
        <v>542</v>
      </c>
      <c r="G7" s="447"/>
    </row>
    <row r="8" spans="2:7" ht="21" customHeight="1">
      <c r="B8" s="283"/>
      <c r="C8" s="66"/>
      <c r="D8" s="68" t="s">
        <v>551</v>
      </c>
      <c r="E8" s="66" t="s">
        <v>632</v>
      </c>
      <c r="F8" s="260" t="s">
        <v>553</v>
      </c>
      <c r="G8" s="284" t="s">
        <v>554</v>
      </c>
    </row>
    <row r="9" spans="2:7" ht="21" customHeight="1">
      <c r="B9" s="261"/>
      <c r="C9" s="371" t="s">
        <v>633</v>
      </c>
      <c r="D9" s="285"/>
      <c r="E9" s="294"/>
      <c r="F9" s="285"/>
      <c r="G9" s="286"/>
    </row>
    <row r="10" spans="2:7" ht="21" customHeight="1">
      <c r="B10" s="261">
        <v>1</v>
      </c>
      <c r="C10" s="371" t="s">
        <v>555</v>
      </c>
      <c r="D10" s="285">
        <v>126723</v>
      </c>
      <c r="E10" s="372"/>
      <c r="F10" s="372">
        <v>430499.4</v>
      </c>
      <c r="G10" s="286">
        <f>F10*139.59</f>
        <v>60093411.24600001</v>
      </c>
    </row>
    <row r="11" spans="2:7" ht="21" customHeight="1">
      <c r="B11" s="261">
        <f>B10+1</f>
        <v>2</v>
      </c>
      <c r="C11" s="371" t="s">
        <v>634</v>
      </c>
      <c r="D11" s="285">
        <v>4200</v>
      </c>
      <c r="E11" s="372"/>
      <c r="F11" s="372">
        <v>2646</v>
      </c>
      <c r="G11" s="286">
        <f aca="true" t="shared" si="0" ref="G11:G22">F11*139.59</f>
        <v>369355.14</v>
      </c>
    </row>
    <row r="12" spans="2:7" ht="21" customHeight="1">
      <c r="B12" s="261">
        <f aca="true" t="shared" si="1" ref="B12:B22">B11+1</f>
        <v>3</v>
      </c>
      <c r="C12" s="371" t="s">
        <v>635</v>
      </c>
      <c r="D12" s="285">
        <v>2160</v>
      </c>
      <c r="E12" s="372"/>
      <c r="F12" s="372">
        <v>885.6</v>
      </c>
      <c r="G12" s="286">
        <f t="shared" si="0"/>
        <v>123620.90400000001</v>
      </c>
    </row>
    <row r="13" spans="2:7" ht="21" customHeight="1">
      <c r="B13" s="261">
        <f t="shared" si="1"/>
        <v>4</v>
      </c>
      <c r="C13" s="66" t="s">
        <v>636</v>
      </c>
      <c r="D13" s="66">
        <v>2450</v>
      </c>
      <c r="E13" s="373"/>
      <c r="F13" s="373">
        <v>1838</v>
      </c>
      <c r="G13" s="286">
        <f t="shared" si="0"/>
        <v>256566.42</v>
      </c>
    </row>
    <row r="14" spans="2:7" ht="21" customHeight="1">
      <c r="B14" s="261">
        <f t="shared" si="1"/>
        <v>5</v>
      </c>
      <c r="C14" s="66" t="s">
        <v>557</v>
      </c>
      <c r="D14" s="66">
        <v>75</v>
      </c>
      <c r="E14" s="374"/>
      <c r="F14" s="374">
        <v>192</v>
      </c>
      <c r="G14" s="286">
        <f t="shared" si="0"/>
        <v>26801.28</v>
      </c>
    </row>
    <row r="15" spans="2:7" ht="21" customHeight="1">
      <c r="B15" s="261">
        <f t="shared" si="1"/>
        <v>6</v>
      </c>
      <c r="C15" s="66" t="s">
        <v>558</v>
      </c>
      <c r="D15" s="66">
        <v>650</v>
      </c>
      <c r="E15" s="375"/>
      <c r="F15" s="375">
        <v>1457.22</v>
      </c>
      <c r="G15" s="286">
        <f t="shared" si="0"/>
        <v>203413.33980000002</v>
      </c>
    </row>
    <row r="16" spans="2:7" ht="21" customHeight="1">
      <c r="B16" s="261">
        <f t="shared" si="1"/>
        <v>7</v>
      </c>
      <c r="C16" s="66" t="s">
        <v>637</v>
      </c>
      <c r="D16" s="66">
        <v>310</v>
      </c>
      <c r="E16" s="374"/>
      <c r="F16" s="374">
        <v>176</v>
      </c>
      <c r="G16" s="286">
        <f t="shared" si="0"/>
        <v>24567.84</v>
      </c>
    </row>
    <row r="17" spans="2:7" ht="21" customHeight="1">
      <c r="B17" s="261">
        <f t="shared" si="1"/>
        <v>8</v>
      </c>
      <c r="C17" s="66" t="s">
        <v>638</v>
      </c>
      <c r="D17" s="66">
        <v>466</v>
      </c>
      <c r="E17" s="374"/>
      <c r="F17" s="374">
        <v>80</v>
      </c>
      <c r="G17" s="286">
        <f t="shared" si="0"/>
        <v>11167.2</v>
      </c>
    </row>
    <row r="18" spans="2:7" ht="12.75">
      <c r="B18" s="261">
        <f t="shared" si="1"/>
        <v>9</v>
      </c>
      <c r="C18" s="169" t="s">
        <v>639</v>
      </c>
      <c r="D18" s="66">
        <v>80</v>
      </c>
      <c r="E18" s="374"/>
      <c r="F18" s="374">
        <v>1000</v>
      </c>
      <c r="G18" s="286">
        <f t="shared" si="0"/>
        <v>139590</v>
      </c>
    </row>
    <row r="19" spans="2:7" ht="12.75">
      <c r="B19" s="261">
        <f t="shared" si="1"/>
        <v>10</v>
      </c>
      <c r="C19" s="169" t="s">
        <v>640</v>
      </c>
      <c r="D19" s="66">
        <v>7</v>
      </c>
      <c r="E19" s="374"/>
      <c r="F19" s="374">
        <v>5.3</v>
      </c>
      <c r="G19" s="286">
        <f t="shared" si="0"/>
        <v>739.827</v>
      </c>
    </row>
    <row r="20" spans="2:7" ht="12.75">
      <c r="B20" s="261">
        <f t="shared" si="1"/>
        <v>11</v>
      </c>
      <c r="C20" s="66" t="s">
        <v>641</v>
      </c>
      <c r="D20" s="66">
        <v>240</v>
      </c>
      <c r="E20" s="374"/>
      <c r="F20" s="374">
        <v>402</v>
      </c>
      <c r="G20" s="286">
        <f t="shared" si="0"/>
        <v>56115.18</v>
      </c>
    </row>
    <row r="21" spans="2:7" ht="12.75">
      <c r="B21" s="261">
        <f t="shared" si="1"/>
        <v>12</v>
      </c>
      <c r="C21" s="66" t="s">
        <v>575</v>
      </c>
      <c r="D21" s="66">
        <v>127</v>
      </c>
      <c r="E21" s="374"/>
      <c r="F21" s="374">
        <v>169.5</v>
      </c>
      <c r="G21" s="286">
        <f t="shared" si="0"/>
        <v>23660.505</v>
      </c>
    </row>
    <row r="22" spans="2:7" ht="12.75">
      <c r="B22" s="261">
        <f t="shared" si="1"/>
        <v>13</v>
      </c>
      <c r="C22" s="169" t="s">
        <v>642</v>
      </c>
      <c r="D22" s="66">
        <v>780</v>
      </c>
      <c r="E22" s="374"/>
      <c r="F22" s="374">
        <v>594</v>
      </c>
      <c r="G22" s="286">
        <f t="shared" si="0"/>
        <v>82916.46</v>
      </c>
    </row>
    <row r="23" spans="2:7" ht="13.5" thickBot="1">
      <c r="B23" s="289"/>
      <c r="C23" s="290" t="s">
        <v>113</v>
      </c>
      <c r="D23" s="290"/>
      <c r="E23" s="290"/>
      <c r="F23" s="291">
        <f>SUM(F9:F22)</f>
        <v>439945.01999999996</v>
      </c>
      <c r="G23" s="307">
        <f>SUM(G9:G22)</f>
        <v>61411925.34180002</v>
      </c>
    </row>
    <row r="24" spans="2:6" ht="13.5" thickTop="1">
      <c r="B24" s="83"/>
      <c r="C24" s="83"/>
      <c r="D24" s="83"/>
      <c r="E24" s="83"/>
      <c r="F24" s="83"/>
    </row>
    <row r="25" spans="2:6" ht="13.5" thickBot="1">
      <c r="B25" s="83"/>
      <c r="C25" s="83"/>
      <c r="D25" s="83"/>
      <c r="E25" s="83"/>
      <c r="F25" s="83"/>
    </row>
    <row r="26" spans="2:7" ht="13.5" thickTop="1">
      <c r="B26" s="281" t="s">
        <v>87</v>
      </c>
      <c r="C26" s="282" t="s">
        <v>477</v>
      </c>
      <c r="D26" s="293"/>
      <c r="E26" s="282" t="s">
        <v>550</v>
      </c>
      <c r="F26" s="446" t="s">
        <v>542</v>
      </c>
      <c r="G26" s="447"/>
    </row>
    <row r="27" spans="2:7" ht="12.75">
      <c r="B27" s="283"/>
      <c r="C27" s="66"/>
      <c r="D27" s="68" t="s">
        <v>551</v>
      </c>
      <c r="E27" s="66" t="s">
        <v>552</v>
      </c>
      <c r="F27" s="260" t="s">
        <v>553</v>
      </c>
      <c r="G27" s="284" t="s">
        <v>554</v>
      </c>
    </row>
    <row r="28" spans="2:7" ht="12.75">
      <c r="B28" s="261"/>
      <c r="C28" s="371" t="s">
        <v>576</v>
      </c>
      <c r="D28" s="285"/>
      <c r="E28" s="294"/>
      <c r="F28" s="285"/>
      <c r="G28" s="286"/>
    </row>
    <row r="29" spans="2:7" ht="12.75">
      <c r="B29" s="261">
        <v>1</v>
      </c>
      <c r="C29" s="97" t="s">
        <v>555</v>
      </c>
      <c r="D29" s="285">
        <v>22220</v>
      </c>
      <c r="E29" s="376"/>
      <c r="F29" s="376">
        <v>8976</v>
      </c>
      <c r="G29" s="286">
        <f>F29*139.59</f>
        <v>1252959.84</v>
      </c>
    </row>
    <row r="30" spans="2:7" ht="12.75">
      <c r="B30" s="283">
        <v>2</v>
      </c>
      <c r="C30" s="66" t="s">
        <v>558</v>
      </c>
      <c r="D30" s="66">
        <v>1730.6</v>
      </c>
      <c r="E30" s="377"/>
      <c r="F30" s="377">
        <v>11860.5</v>
      </c>
      <c r="G30" s="286">
        <f>F30*139.59</f>
        <v>1655607.195</v>
      </c>
    </row>
    <row r="31" spans="2:7" ht="12.75">
      <c r="B31" s="283">
        <v>3</v>
      </c>
      <c r="C31" s="66" t="s">
        <v>643</v>
      </c>
      <c r="D31" s="66">
        <v>124</v>
      </c>
      <c r="E31" s="377"/>
      <c r="F31" s="377">
        <v>267.5</v>
      </c>
      <c r="G31" s="286">
        <f>F31*139.59</f>
        <v>37340.325000000004</v>
      </c>
    </row>
    <row r="32" spans="2:7" ht="12.75">
      <c r="B32" s="283">
        <v>4</v>
      </c>
      <c r="C32" s="66" t="s">
        <v>575</v>
      </c>
      <c r="D32" s="66">
        <v>360</v>
      </c>
      <c r="E32" s="99"/>
      <c r="F32" s="99">
        <v>1853</v>
      </c>
      <c r="G32" s="286">
        <f>F32*139.59</f>
        <v>258660.27000000002</v>
      </c>
    </row>
    <row r="33" spans="2:7" ht="12.75">
      <c r="B33" s="283">
        <v>5</v>
      </c>
      <c r="C33" s="66" t="s">
        <v>644</v>
      </c>
      <c r="D33" s="66">
        <v>20</v>
      </c>
      <c r="E33" s="99"/>
      <c r="F33" s="99">
        <v>20</v>
      </c>
      <c r="G33" s="286">
        <f>F33*139.59</f>
        <v>2791.8</v>
      </c>
    </row>
    <row r="34" spans="2:7" ht="12.75">
      <c r="B34" s="283"/>
      <c r="C34" s="66"/>
      <c r="D34" s="66"/>
      <c r="E34" s="287"/>
      <c r="F34" s="253"/>
      <c r="G34" s="286"/>
    </row>
    <row r="35" spans="2:7" ht="12.75">
      <c r="B35" s="283"/>
      <c r="C35" s="66"/>
      <c r="D35" s="66"/>
      <c r="E35" s="287"/>
      <c r="F35" s="66"/>
      <c r="G35" s="288"/>
    </row>
    <row r="36" spans="2:7" ht="13.5" thickBot="1">
      <c r="B36" s="289"/>
      <c r="C36" s="290" t="s">
        <v>113</v>
      </c>
      <c r="D36" s="290"/>
      <c r="E36" s="290"/>
      <c r="F36" s="291">
        <f>SUM(F28:F35)</f>
        <v>22977</v>
      </c>
      <c r="G36" s="307">
        <f>SUM(G28:G35)</f>
        <v>3207359.43</v>
      </c>
    </row>
    <row r="37" spans="2:7" ht="13.5" thickTop="1">
      <c r="B37" s="83"/>
      <c r="C37" s="83"/>
      <c r="D37" s="83"/>
      <c r="E37" s="83"/>
      <c r="F37" s="292"/>
      <c r="G37" s="378"/>
    </row>
    <row r="38" spans="2:6" ht="12.75">
      <c r="B38" s="83"/>
      <c r="C38" s="83"/>
      <c r="D38" s="83"/>
      <c r="E38" s="83"/>
      <c r="F38" s="83"/>
    </row>
    <row r="39" spans="2:7" ht="12.75">
      <c r="B39" s="83"/>
      <c r="C39" s="308" t="s">
        <v>113</v>
      </c>
      <c r="D39" s="83"/>
      <c r="E39" s="83"/>
      <c r="F39" s="83"/>
      <c r="G39" s="309">
        <f>G36+G23</f>
        <v>64619284.77180002</v>
      </c>
    </row>
    <row r="40" spans="2:6" ht="12.75">
      <c r="B40" s="83"/>
      <c r="C40" s="83"/>
      <c r="D40" s="83"/>
      <c r="E40" s="83"/>
      <c r="F40" s="83"/>
    </row>
    <row r="41" spans="2:6" ht="12.75">
      <c r="B41" s="83"/>
      <c r="C41" s="298" t="s">
        <v>570</v>
      </c>
      <c r="D41" s="83"/>
      <c r="E41" s="83"/>
      <c r="F41" s="292" t="s">
        <v>210</v>
      </c>
    </row>
    <row r="42" spans="2:6" ht="12.75">
      <c r="B42" s="83"/>
      <c r="D42" s="83"/>
      <c r="E42" s="83"/>
      <c r="F42" s="292"/>
    </row>
    <row r="43" spans="3:6" ht="12.75">
      <c r="C43" s="298" t="s">
        <v>572</v>
      </c>
      <c r="F43" s="6" t="s">
        <v>556</v>
      </c>
    </row>
  </sheetData>
  <sheetProtection/>
  <mergeCells count="2">
    <mergeCell ref="F7:G7"/>
    <mergeCell ref="F26:G2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2012-12-02T11:37:50Z</cp:lastPrinted>
  <dcterms:created xsi:type="dcterms:W3CDTF">2008-10-23T11:07:49Z</dcterms:created>
  <dcterms:modified xsi:type="dcterms:W3CDTF">2013-07-24T16:14:00Z</dcterms:modified>
  <cp:category/>
  <cp:version/>
  <cp:contentType/>
  <cp:contentStatus/>
</cp:coreProperties>
</file>