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10"/>
  </bookViews>
  <sheets>
    <sheet name="DATA" sheetId="1" r:id="rId1"/>
    <sheet name="TE DHENA" sheetId="2" r:id="rId2"/>
    <sheet name="MENU" sheetId="3" r:id="rId3"/>
    <sheet name="Bilanci" sheetId="4" r:id="rId4"/>
    <sheet name="FITIM HUMBJE" sheetId="5" r:id="rId5"/>
    <sheet name="Ardhura shpenzime analitike" sheetId="6" r:id="rId6"/>
    <sheet name="KAPITALET" sheetId="7" r:id="rId7"/>
    <sheet name="Fluksi i parase" sheetId="8" r:id="rId8"/>
    <sheet name="2 AAM" sheetId="9" r:id="rId9"/>
    <sheet name="3 AAJOM" sheetId="10" r:id="rId10"/>
    <sheet name="4 INVENTARET" sheetId="11" r:id="rId11"/>
    <sheet name="5 KLIENTE" sheetId="12" r:id="rId12"/>
    <sheet name="6 KERKESA" sheetId="13" r:id="rId13"/>
    <sheet name="6.1 SHPEN E SHTYRA" sheetId="14" r:id="rId14"/>
    <sheet name="7 AKTIVE MONETARE" sheetId="15" r:id="rId15"/>
    <sheet name="8 KAPITALI" sheetId="16" r:id="rId16"/>
    <sheet name="9 REZERVAT" sheetId="17" r:id="rId17"/>
    <sheet name="13 HUARA AFATSHKURTRA" sheetId="18" r:id="rId18"/>
    <sheet name="11 PROVIZIONE" sheetId="19" r:id="rId19"/>
    <sheet name="12 FURNITORET" sheetId="20" r:id="rId20"/>
    <sheet name="10 HUARA AFATGJATA" sheetId="21" r:id="rId21"/>
    <sheet name="14 AA TE TJERA" sheetId="22" r:id="rId22"/>
    <sheet name="15 GRANTE" sheetId="23" r:id="rId23"/>
    <sheet name="16 TE  PAGUESHME TE TJERA" sheetId="24" r:id="rId24"/>
    <sheet name="17 TATIM FITIMI" sheetId="25" r:id="rId25"/>
    <sheet name="18 DIVIDENT" sheetId="26" r:id="rId26"/>
    <sheet name="19 INVESTIME FINANCIARE" sheetId="27" r:id="rId27"/>
    <sheet name="MARDHENJE TE BRENDSHME" sheetId="28" r:id="rId28"/>
    <sheet name="KONTROLL" sheetId="29" r:id="rId29"/>
    <sheet name="Aktivet " sheetId="30" r:id="rId30"/>
    <sheet name="Aneksi 1-2" sheetId="31" r:id="rId31"/>
    <sheet name="Deklarata analitike" sheetId="32" r:id="rId32"/>
  </sheets>
  <externalReferences>
    <externalReference r:id="rId35"/>
    <externalReference r:id="rId36"/>
    <externalReference r:id="rId37"/>
  </externalReferences>
  <definedNames>
    <definedName name="_xlnm.Print_Area" localSheetId="31">'Deklarata analitike'!$A$1:$J$65</definedName>
  </definedNames>
  <calcPr fullCalcOnLoad="1"/>
</workbook>
</file>

<file path=xl/comments25.xml><?xml version="1.0" encoding="utf-8"?>
<comments xmlns="http://schemas.openxmlformats.org/spreadsheetml/2006/main">
  <authors>
    <author>Δημήτρης Πλακίδης</author>
  </authors>
  <commentList>
    <comment ref="D15" authorId="0">
      <text>
        <r>
          <rPr>
            <b/>
            <sz val="8"/>
            <color indexed="10"/>
            <rFont val="Courier New"/>
            <family val="3"/>
          </rPr>
          <t xml:space="preserve">THAT AMOUNT IS TRANSFERED TO P&amp;L STATEMENT AS "INCOME TAX EXPENCE" </t>
        </r>
      </text>
    </comment>
    <comment ref="D22" authorId="0">
      <text>
        <r>
          <rPr>
            <b/>
            <sz val="8"/>
            <color indexed="10"/>
            <rFont val="Courier New"/>
            <family val="3"/>
          </rPr>
          <t>THAT AMOUNT IS TRANSFERED TO BALANCE SHEET AS "TAX PAYABLE"</t>
        </r>
      </text>
    </comment>
    <comment ref="D14" authorId="0">
      <text>
        <r>
          <rPr>
            <b/>
            <sz val="8"/>
            <color indexed="10"/>
            <rFont val="Courier New"/>
            <family val="3"/>
          </rPr>
          <t>THAT AMOUNT IS TRANSFERED TO BALANCE SHEET AS "TAX PAYABLE"</t>
        </r>
      </text>
    </comment>
    <comment ref="E14" authorId="0">
      <text>
        <r>
          <rPr>
            <b/>
            <sz val="8"/>
            <color indexed="10"/>
            <rFont val="Courier New"/>
            <family val="3"/>
          </rPr>
          <t>THAT AMOUNT IS TRANSFERED TO BALANCE SHEET AS "TAX PAYABLE"</t>
        </r>
      </text>
    </comment>
    <comment ref="E15" authorId="0">
      <text>
        <r>
          <rPr>
            <b/>
            <sz val="8"/>
            <color indexed="10"/>
            <rFont val="Courier New"/>
            <family val="3"/>
          </rPr>
          <t xml:space="preserve">THAT AMOUNT IS TRANSFERED TO P&amp;L STATEMENT AS "INCOME TAX EXPENCE" </t>
        </r>
      </text>
    </comment>
    <comment ref="E22" authorId="0">
      <text>
        <r>
          <rPr>
            <b/>
            <sz val="8"/>
            <color indexed="10"/>
            <rFont val="Courier New"/>
            <family val="3"/>
          </rPr>
          <t>THAT AMOUNT IS TRANSFERED TO BALANCE SHEET AS "TAX PAYABLE"</t>
        </r>
      </text>
    </comment>
  </commentList>
</comments>
</file>

<file path=xl/sharedStrings.xml><?xml version="1.0" encoding="utf-8"?>
<sst xmlns="http://schemas.openxmlformats.org/spreadsheetml/2006/main" count="1084" uniqueCount="808">
  <si>
    <t>Shenime</t>
  </si>
  <si>
    <t>Totali i shpenzimeve</t>
  </si>
  <si>
    <t>AKTIVET</t>
  </si>
  <si>
    <t>I</t>
  </si>
  <si>
    <t>Aktive Monetare</t>
  </si>
  <si>
    <t>Dervative dhe aktive te mbajtura per tregtim</t>
  </si>
  <si>
    <t>Totali 2</t>
  </si>
  <si>
    <t>Totali 3</t>
  </si>
  <si>
    <t>Inventari</t>
  </si>
  <si>
    <t>Totali 4</t>
  </si>
  <si>
    <t>Aktive te tjera financiare afatshurtra</t>
  </si>
  <si>
    <t>AKTIVET AFATSHKURTRA</t>
  </si>
  <si>
    <t>Aktive afatshkurtra te mbajtura per shitje</t>
  </si>
  <si>
    <t>Parapagimet dhe shpenzimet e shtyra</t>
  </si>
  <si>
    <t>Totali I Aktiveve Afatshkurtra (I)</t>
  </si>
  <si>
    <t>II</t>
  </si>
  <si>
    <t>AKTIVET AFATGJATA</t>
  </si>
  <si>
    <t>Investimet financiare afatgjata</t>
  </si>
  <si>
    <t>Totali 1</t>
  </si>
  <si>
    <t>Aktive afatgjata materiale</t>
  </si>
  <si>
    <t>Aktive biologjike afatgjata</t>
  </si>
  <si>
    <t>Aktive afatgjata jomateriale</t>
  </si>
  <si>
    <t>Kapitali aksionar I papaguar</t>
  </si>
  <si>
    <t>Aktive te tjera afatgjata</t>
  </si>
  <si>
    <t>Totali I aktiveve afatgjata (II)</t>
  </si>
  <si>
    <t>TOTALI I AKTIVEVE ( I+II)</t>
  </si>
  <si>
    <t>DETYRIMET DHE KAPITALI</t>
  </si>
  <si>
    <t>DETYRIMET AFATSHKURTRA</t>
  </si>
  <si>
    <t>Derivativet</t>
  </si>
  <si>
    <t>Huamarrjet</t>
  </si>
  <si>
    <t>Huate dhe parapagimet</t>
  </si>
  <si>
    <t>Grantet dhe te ardhura te shtyra</t>
  </si>
  <si>
    <t>Provizionet afatshkurtra</t>
  </si>
  <si>
    <t>Totali I detyrimeve afatshkurtra (I)</t>
  </si>
  <si>
    <t>DETYRIMET AFATGJATA</t>
  </si>
  <si>
    <t>Huate afatgjata</t>
  </si>
  <si>
    <t>Huamarrje te tjera afatgjata</t>
  </si>
  <si>
    <t>Provizionet afatgjata</t>
  </si>
  <si>
    <t>Totali I detyrimeve afatgjata (II)</t>
  </si>
  <si>
    <t>III</t>
  </si>
  <si>
    <t>KAPITALI</t>
  </si>
  <si>
    <t>Kapitali aksionit</t>
  </si>
  <si>
    <t>Rezerva statutore</t>
  </si>
  <si>
    <t>Rezerva ligjore</t>
  </si>
  <si>
    <t>Fitimet e pashperndara</t>
  </si>
  <si>
    <t>Fitimi (humbja) e vitit financiar</t>
  </si>
  <si>
    <t>Totali I kapitalit (III)</t>
  </si>
  <si>
    <t>TOTALI DETYRIMEVE  KAPITALIT (I+II+III)</t>
  </si>
  <si>
    <t>Drejtuesi  i Shoqerise</t>
  </si>
  <si>
    <t>Hartuesi</t>
  </si>
  <si>
    <t>Primi i aksionit</t>
  </si>
  <si>
    <t>Pershkrimi i Elementeve</t>
  </si>
  <si>
    <t>Shitjet neto</t>
  </si>
  <si>
    <t>Te ardhura te tjera nga veprimtaria e shfrytezimit</t>
  </si>
  <si>
    <t>Materialet e konsumuara</t>
  </si>
  <si>
    <t>Fitimi bruto</t>
  </si>
  <si>
    <t>Kosto e punes</t>
  </si>
  <si>
    <t>Amortizime dhe zhvleresimit</t>
  </si>
  <si>
    <t>Shpenzime te tjera</t>
  </si>
  <si>
    <t>Fitime (humbjet) nga kursi I kembimit</t>
  </si>
  <si>
    <t>Fitimi apo humbja nga veprimtaria kryesore</t>
  </si>
  <si>
    <t>Shpenzime finaciare</t>
  </si>
  <si>
    <t>Te ardhura financiare</t>
  </si>
  <si>
    <t>Totali I te ardhurave dhe shpenzimeve financiare</t>
  </si>
  <si>
    <t>Fitim (humbje) para tatimit</t>
  </si>
  <si>
    <t>Shpenzimet e tatim fitimit</t>
  </si>
  <si>
    <t>Fitimi (humbje) neto e vitit financiar</t>
  </si>
  <si>
    <t>Shitje produktesh</t>
  </si>
  <si>
    <t>Shitje produkte te ndermjetme</t>
  </si>
  <si>
    <t>Shitje e nenprodukteve</t>
  </si>
  <si>
    <t>Shitje e punimeve dhe sherbimeve</t>
  </si>
  <si>
    <t>Shitje mallrash</t>
  </si>
  <si>
    <t>Te ardhura nga shitje te tjera</t>
  </si>
  <si>
    <t>Prodhimi i aktiveve afatgjata materiale</t>
  </si>
  <si>
    <t>Prodhimi i aktiveve afatgjata jomateriale</t>
  </si>
  <si>
    <t>Te ardhura nga grantet</t>
  </si>
  <si>
    <t>Te ardhrura nga rivleresimi/shitja e aktiveve</t>
  </si>
  <si>
    <t>c) Kosto te Shitjes</t>
  </si>
  <si>
    <t>Kosto e mallrave te shitur</t>
  </si>
  <si>
    <t xml:space="preserve">a. Shitjet </t>
  </si>
  <si>
    <t>b. Te ardhura te tjera nga veprimtaria e shfrytezimit</t>
  </si>
  <si>
    <t>Totali i: b) te ardhurave te tjera</t>
  </si>
  <si>
    <t>Totali i:a) shitjeve</t>
  </si>
  <si>
    <t>Te ardhura te tjera (ju lutem shjegoni)*</t>
  </si>
  <si>
    <t>Trajtime te pergjithshme</t>
  </si>
  <si>
    <t>Energji, avull, uje</t>
  </si>
  <si>
    <t>Blerje te pastokueshme ,materiale , furnitura</t>
  </si>
  <si>
    <t>Qera</t>
  </si>
  <si>
    <t>Mirembajtje dhe riparime</t>
  </si>
  <si>
    <t>Kerkime dhe studime</t>
  </si>
  <si>
    <t>Te tjera</t>
  </si>
  <si>
    <t>Personel nga jashte</t>
  </si>
  <si>
    <t>Shpenzime per konçesione, patenta, liçensa dhe te njashme</t>
  </si>
  <si>
    <t>Publicitet, reklame</t>
  </si>
  <si>
    <t>Transferime, udhetime, dieta</t>
  </si>
  <si>
    <t>Shpenzime postare dhe telekomunukacioni</t>
  </si>
  <si>
    <t>Shpenzime transporti</t>
  </si>
  <si>
    <t>Shpenzime per sherbimet bankare</t>
  </si>
  <si>
    <t>Taksa, tarifat doganore</t>
  </si>
  <si>
    <t>Akciza</t>
  </si>
  <si>
    <t>Taksat dhe tarifat vendore</t>
  </si>
  <si>
    <t>Taksa e regjistrimit</t>
  </si>
  <si>
    <t>Tatime te tjera</t>
  </si>
  <si>
    <t>Subvencione te dhena*</t>
  </si>
  <si>
    <t>Shpenzime per pritje dhe perfaqsimi **</t>
  </si>
  <si>
    <t>Gjoba dhe demshperbilime***</t>
  </si>
  <si>
    <t>Shpenzime te tjera****</t>
  </si>
  <si>
    <t xml:space="preserve">Paga bruto dhe rroge (wages) </t>
  </si>
  <si>
    <t>Kontribut sigurime shoqerore per punetoret</t>
  </si>
  <si>
    <t>Total</t>
  </si>
  <si>
    <t>Kosto stafi te tjera</t>
  </si>
  <si>
    <t>(Pension charge)Pagese pensioni per vitin</t>
  </si>
  <si>
    <t>e) Kosto Punes</t>
  </si>
  <si>
    <t>f) Amortizimet dhe zhvleresimet</t>
  </si>
  <si>
    <t>Amortizimi i aktiveve afatgjata</t>
  </si>
  <si>
    <t>Provizione per zhvleresimin e aktiveve financiare</t>
  </si>
  <si>
    <t>Shpenzime te tjera (humbjet nga rivleresimi aktiveve)</t>
  </si>
  <si>
    <t>g) Kembim monedhe (fitime)/humbje</t>
  </si>
  <si>
    <t>Kembim (fitime)/humbje qe rrjedhin gjate vitit</t>
  </si>
  <si>
    <t>Kembim (fitime)/humbje qe rrjedhin nga vleresimi i fund-vitit te te ardhurave/pagesave</t>
  </si>
  <si>
    <t>h) Kosto-te ardhura financiare neto</t>
  </si>
  <si>
    <t>Interes ne borxhe afatgjate</t>
  </si>
  <si>
    <t>Interes ne hua afatshkurter</t>
  </si>
  <si>
    <t>Shpenzime te tjera financiare</t>
  </si>
  <si>
    <t>Te ardhura nga interesi</t>
  </si>
  <si>
    <t>Te ardhura nga investime</t>
  </si>
  <si>
    <t>Te ardhura te tjera nga interesi dhe te ngjashme</t>
  </si>
  <si>
    <t>Total i te ardhurave (kostove) financiare neto</t>
  </si>
  <si>
    <t>Total i te ardhurave financiare</t>
  </si>
  <si>
    <t>Total i kostove financiare</t>
  </si>
  <si>
    <t>Numuri i punonjesve te shoqerise ne funde te peridhues eshte analizuar si me poshte</t>
  </si>
  <si>
    <t>Punetore qe paguhen me ore pune</t>
  </si>
  <si>
    <t>Punetore rrogetare</t>
  </si>
  <si>
    <t>Primi</t>
  </si>
  <si>
    <t>Rezerve</t>
  </si>
  <si>
    <t>Totali</t>
  </si>
  <si>
    <t>Fitime</t>
  </si>
  <si>
    <t>Te ardhura neto per periudhen</t>
  </si>
  <si>
    <t>Dividente</t>
  </si>
  <si>
    <t>Transferime tek rezervat</t>
  </si>
  <si>
    <t>Tjeter (lutemi shpjegoni me poshte)</t>
  </si>
  <si>
    <t>Kapitali</t>
  </si>
  <si>
    <t>aksionar</t>
  </si>
  <si>
    <t>i aksionit</t>
  </si>
  <si>
    <t>statutore</t>
  </si>
  <si>
    <t>ligjore</t>
  </si>
  <si>
    <t>te tjera</t>
  </si>
  <si>
    <t>te pashperndara</t>
  </si>
  <si>
    <t>Rritje e kapitalit te aksinerve</t>
  </si>
  <si>
    <t xml:space="preserve"> i rezervave</t>
  </si>
  <si>
    <t>TRUALL</t>
  </si>
  <si>
    <t>Ndertesa dhe instalime</t>
  </si>
  <si>
    <t>Makineri</t>
  </si>
  <si>
    <t xml:space="preserve">Mjete  transpoti </t>
  </si>
  <si>
    <t>Orendi &amp; Pajisje dhe informatike</t>
  </si>
  <si>
    <t>TOTAL</t>
  </si>
  <si>
    <t>Shtesa</t>
  </si>
  <si>
    <t>Pakesime</t>
  </si>
  <si>
    <t>Riklasifikime nga CIP</t>
  </si>
  <si>
    <t>ZHVLERESIM I AKUMULUAR</t>
  </si>
  <si>
    <t>Riklas.nga CIP (Depr)</t>
  </si>
  <si>
    <t>Vlera e mbetur  neto</t>
  </si>
  <si>
    <t>Ndertim ne proces (CIP)</t>
  </si>
  <si>
    <t>AAM Vlera Bruto</t>
  </si>
  <si>
    <t>Kosto</t>
  </si>
  <si>
    <t xml:space="preserve">Shtesa per periudhen / vitin (per software)    </t>
  </si>
  <si>
    <t>Shtesa per periudhen / vitin ( per asete te tjera)</t>
  </si>
  <si>
    <t>Zhvleresim I Akumuluar</t>
  </si>
  <si>
    <t>Zhvleresim per periudhen (ose vitin) per software</t>
  </si>
  <si>
    <t>Zhvleresim per periudhen (ose vitin)per asete te tjera</t>
  </si>
  <si>
    <t xml:space="preserve">Shume embartur neto ne fund te periudhes ( per Software)   </t>
  </si>
  <si>
    <t>Shume embartur neto ne fund te periudhes (per asete te tjera)</t>
  </si>
  <si>
    <t>Totali i shumes se mbartur neto ne fund te periudhes / vitit.</t>
  </si>
  <si>
    <t>Blerjet e periudhes</t>
  </si>
  <si>
    <t>Produkte te gatshme</t>
  </si>
  <si>
    <r>
      <t>Lende te para,te konsumueshme,pjese nderrimi</t>
    </r>
    <r>
      <rPr>
        <sz val="10"/>
        <rFont val="Courier New"/>
        <family val="3"/>
      </rPr>
      <t>.</t>
    </r>
  </si>
  <si>
    <t>Nenprodukte dhe mbeturina.</t>
  </si>
  <si>
    <t>Subtotal</t>
  </si>
  <si>
    <t>Prodhime ne proces</t>
  </si>
  <si>
    <t>Gjendja inventareve ne fillim te periudhes</t>
  </si>
  <si>
    <t>Gjendja e inventarve ne fund te periudhes</t>
  </si>
  <si>
    <t>Kosto e  shitjeve</t>
  </si>
  <si>
    <t>Zhvleresime per inventaret e vjeteruar.</t>
  </si>
  <si>
    <t>Mallra per rishitje.</t>
  </si>
  <si>
    <t>............................</t>
  </si>
  <si>
    <t>Shuma ne 1 Janar</t>
  </si>
  <si>
    <t>.......................................</t>
  </si>
  <si>
    <t>Shuma ne fund te periudhes/vitit</t>
  </si>
  <si>
    <t>Zhvlersim i te drejtave (Klienteve)</t>
  </si>
  <si>
    <t>Shtese gjate vitit</t>
  </si>
  <si>
    <t>Pakesime gjate vitit</t>
  </si>
  <si>
    <t>TOTALI</t>
  </si>
  <si>
    <t>TOTALI NETO</t>
  </si>
  <si>
    <t>Balance ne 1 Janar.</t>
  </si>
  <si>
    <t>....................................</t>
  </si>
  <si>
    <t>Furnitore per mallra, produkte dhe sherbime (teperica debitore)</t>
  </si>
  <si>
    <t>Furnitore per aktive afatgjata (teperica debitore)</t>
  </si>
  <si>
    <t>Te drejta per tu arketuar nga procestet gjyqesore</t>
  </si>
  <si>
    <t>Parapagime te dhena</t>
  </si>
  <si>
    <t>Paradhenie per punonjesit</t>
  </si>
  <si>
    <t>Tatim mbi fitimin (teperica debitore)</t>
  </si>
  <si>
    <t xml:space="preserve">Shteti -TVSH per t'u marre </t>
  </si>
  <si>
    <t>Tatime te shtyra (teperica debitore)</t>
  </si>
  <si>
    <t>Shtesa gjate vitit</t>
  </si>
  <si>
    <t>Shpezime te periudhave te ardhme</t>
  </si>
  <si>
    <t>Shpenzime te llogaritura</t>
  </si>
  <si>
    <t>Interesa aktive te llogaritura</t>
  </si>
  <si>
    <t>Depozita afatshkurtra.</t>
  </si>
  <si>
    <t>Monedhe tjeter...</t>
  </si>
  <si>
    <t>Gjendje ne arke (Kesh ne dore)</t>
  </si>
  <si>
    <t>Gjendje ne Banka (Kesh ne Banka.)</t>
  </si>
  <si>
    <t>Perqindja e aksionit</t>
  </si>
  <si>
    <t>Vlera e aksioneve</t>
  </si>
  <si>
    <t>............................................</t>
  </si>
  <si>
    <t>Kapitali i autorizuar, i leshuar &amp; Plotesisht i paguar.</t>
  </si>
  <si>
    <t>Vlera nominale e çdo pjese dhe e çdo aksioni</t>
  </si>
  <si>
    <t>Numri i aksioneve</t>
  </si>
  <si>
    <t>Emri i Aksionerit (Ortakut)</t>
  </si>
  <si>
    <t>………………………………………………………</t>
  </si>
  <si>
    <t>Rezerva te tjera ** (ju lutem shpiegoni)</t>
  </si>
  <si>
    <t>Rezerva nga rivleresimi</t>
  </si>
  <si>
    <t>Banka</t>
  </si>
  <si>
    <t>Monedha</t>
  </si>
  <si>
    <t>Norma efektive e interesit</t>
  </si>
  <si>
    <t>Maturimi</t>
  </si>
  <si>
    <t>Keto hua afatshkurtra perdoren kryesisht per:</t>
  </si>
  <si>
    <t>(a) qellime Kapitali Aktiv</t>
  </si>
  <si>
    <t>TE DYJA</t>
  </si>
  <si>
    <t>(a)</t>
  </si>
  <si>
    <t>(b)</t>
  </si>
  <si>
    <t>(b) Financime Asete Fikse</t>
  </si>
  <si>
    <t xml:space="preserve"> Ju lutem specifikoni (X)</t>
  </si>
  <si>
    <t>PO</t>
  </si>
  <si>
    <t>JO</t>
  </si>
  <si>
    <t>...............................</t>
  </si>
  <si>
    <t>Gjendje me 01.01.2008</t>
  </si>
  <si>
    <t>Krijuar gjate vitit</t>
  </si>
  <si>
    <t>Pakesuar gjate vitit</t>
  </si>
  <si>
    <t>Ne fund te periudhes/vitit 31.12.2008</t>
  </si>
  <si>
    <t>Provizione *</t>
  </si>
  <si>
    <t>Pasive te tjera**</t>
  </si>
  <si>
    <t xml:space="preserve"> *Provizione , krijimin, llogaritjen,njohjen dhe vleresimin e provizioneve (per shembull, provizionet e garancise,</t>
  </si>
  <si>
    <t xml:space="preserve">  provozionet qe lidhe me procese gjyqesore dhe provizionet e pensioneve) ne pasqyrat financiare</t>
  </si>
  <si>
    <t>** Pasive te tjera, shpjegimet e pasiveve dhe aktiveve, te kushtezuara ne pasqyrat financiare</t>
  </si>
  <si>
    <t>Kerkesa te arketueshme</t>
  </si>
  <si>
    <t>Kerkesa te tjera te arketueshme</t>
  </si>
  <si>
    <t>Te pagueshme ndaj furnitorve</t>
  </si>
  <si>
    <t>Te pagueshme te tjera</t>
  </si>
  <si>
    <t>………………………………………………………….</t>
  </si>
  <si>
    <t>Brenda nje viti</t>
  </si>
  <si>
    <t>*</t>
  </si>
  <si>
    <t>Pas nje viti por jo me shume se pese vjet</t>
  </si>
  <si>
    <t>**</t>
  </si>
  <si>
    <t>Me shume se pese vjet</t>
  </si>
  <si>
    <t>***</t>
  </si>
  <si>
    <r>
      <t>Pjese afatshkurter</t>
    </r>
    <r>
      <rPr>
        <b/>
        <sz val="14"/>
        <color indexed="10"/>
        <rFont val="Courier New"/>
        <family val="3"/>
      </rPr>
      <t xml:space="preserve"> *</t>
    </r>
  </si>
  <si>
    <t>Pjese afatgjate</t>
  </si>
  <si>
    <t>Total Hua</t>
  </si>
  <si>
    <t>Norme interesi</t>
  </si>
  <si>
    <t>Kohezgjatje dhe maturim</t>
  </si>
  <si>
    <t>Vendosje ripagimi</t>
  </si>
  <si>
    <r>
      <t xml:space="preserve">2-5 vjet </t>
    </r>
    <r>
      <rPr>
        <b/>
        <sz val="14"/>
        <color indexed="10"/>
        <rFont val="Courier New"/>
        <family val="3"/>
      </rPr>
      <t>**</t>
    </r>
  </si>
  <si>
    <r>
      <t xml:space="preserve">+5 vjet </t>
    </r>
    <r>
      <rPr>
        <b/>
        <sz val="14"/>
        <color indexed="10"/>
        <rFont val="Courier New"/>
        <family val="3"/>
      </rPr>
      <t>***</t>
    </r>
  </si>
  <si>
    <t>..............................</t>
  </si>
  <si>
    <t>T O T A L</t>
  </si>
  <si>
    <t>Tatim fitimi</t>
  </si>
  <si>
    <t xml:space="preserve">Rezerva </t>
  </si>
  <si>
    <t>..........................</t>
  </si>
  <si>
    <t>Grante</t>
  </si>
  <si>
    <t>Interesa pasive te llogaritura</t>
  </si>
  <si>
    <t>Te ardhura te periudhave te arthme</t>
  </si>
  <si>
    <t>Kreditore te tjere</t>
  </si>
  <si>
    <t>...........................................</t>
  </si>
  <si>
    <t>Total Shtesa</t>
  </si>
  <si>
    <t>Parapagime te mara</t>
  </si>
  <si>
    <t>Paga dhe shperblime</t>
  </si>
  <si>
    <t>Detyrime per sigurimet shoqerore</t>
  </si>
  <si>
    <t>Shteti per tatim taksa*</t>
  </si>
  <si>
    <r>
      <t xml:space="preserve">* </t>
    </r>
    <r>
      <rPr>
        <b/>
        <sz val="10"/>
        <rFont val="Courier New"/>
        <family val="3"/>
      </rPr>
      <t>Analiza te shteti per tatim taksa</t>
    </r>
  </si>
  <si>
    <t>Akcisa</t>
  </si>
  <si>
    <t>Tatim mbi te ardhrat personale</t>
  </si>
  <si>
    <t>TVSH-ja e pagueshme</t>
  </si>
  <si>
    <t>Tatime te shtyra</t>
  </si>
  <si>
    <t xml:space="preserve">Tatim ne burim </t>
  </si>
  <si>
    <t>Tatim fitimi paguar gjate vitit</t>
  </si>
  <si>
    <t>Tatimi mbi fitimin ne Bilanc</t>
  </si>
  <si>
    <t>Fitimi para tatimit</t>
  </si>
  <si>
    <r>
      <t>Minus :</t>
    </r>
    <r>
      <rPr>
        <sz val="10"/>
        <rFont val="Courier New"/>
        <family val="3"/>
      </rPr>
      <t xml:space="preserve"> Te ardhura jo te taksueshme</t>
    </r>
  </si>
  <si>
    <t>Humbje taksash te viteve te meparshem</t>
  </si>
  <si>
    <t>Perfitime te taksueshem</t>
  </si>
  <si>
    <t>Tatim fitimi per vitin</t>
  </si>
  <si>
    <r>
      <t xml:space="preserve">Plus / Minus </t>
    </r>
    <r>
      <rPr>
        <b/>
        <sz val="10"/>
        <color indexed="10"/>
        <rFont val="Courier New"/>
        <family val="3"/>
      </rPr>
      <t>( shpjegoni)</t>
    </r>
  </si>
  <si>
    <t xml:space="preserve">Tatim fitimi  llogaritur </t>
  </si>
  <si>
    <t xml:space="preserve">Fitimi ushtrimit </t>
  </si>
  <si>
    <r>
      <t>Plus :</t>
    </r>
    <r>
      <rPr>
        <sz val="10"/>
        <rFont val="Courier New"/>
        <family val="3"/>
      </rPr>
      <t xml:space="preserve"> Shpenzime te panjohura</t>
    </r>
  </si>
  <si>
    <t xml:space="preserve">Taksa  &amp; gjoba </t>
  </si>
  <si>
    <t>Norma e tatimt mbi fitimin</t>
  </si>
  <si>
    <t>FITIMI NETO NE BILANC</t>
  </si>
  <si>
    <t>VITI</t>
  </si>
  <si>
    <t>NORMA %</t>
  </si>
  <si>
    <t>FITIM NETO</t>
  </si>
  <si>
    <t>DIVIDENTE</t>
  </si>
  <si>
    <t>EMRAT E AKSIONISTEVE</t>
  </si>
  <si>
    <t>TOTAL DIVIDENTE</t>
  </si>
  <si>
    <t>%</t>
  </si>
  <si>
    <t>DIVIDENTE TE APROVUAR</t>
  </si>
  <si>
    <t>SHUMA PER TU APROVUAR</t>
  </si>
  <si>
    <t>NORMA E TAKSES %</t>
  </si>
  <si>
    <t>TAKSA NE DIVIDENTET E APROVUAR</t>
  </si>
  <si>
    <t>DIVIDENTE TE PAGUESHEM NETO</t>
  </si>
  <si>
    <t>DIVIDENTE TE PAGUAR</t>
  </si>
  <si>
    <t>SHUMA PER TU PAGUAR</t>
  </si>
  <si>
    <t>TATIM FITIMI</t>
  </si>
  <si>
    <t>FITIMI I USHTRIMIT</t>
  </si>
  <si>
    <t>FITIMI PARA TATI</t>
  </si>
  <si>
    <t>N</t>
  </si>
  <si>
    <t>EMRI I KOMPANISE</t>
  </si>
  <si>
    <t>Ortake per detyrime te tjera</t>
  </si>
  <si>
    <t xml:space="preserve">Ne aktivet afatgjata perfshien ato aktive qe zotrohen nga njesia ekonomike dhe  klasifikohen si te mbajtura </t>
  </si>
  <si>
    <t>per shitje ose per aktivitetet e nderprera</t>
  </si>
  <si>
    <t xml:space="preserve">KODI : </t>
  </si>
  <si>
    <t xml:space="preserve">PERIUDHA(VITI/Q): </t>
  </si>
  <si>
    <t xml:space="preserve">FILLIM: </t>
  </si>
  <si>
    <t>MBARIM:</t>
  </si>
  <si>
    <t xml:space="preserve">DATA AKTUALE : </t>
  </si>
  <si>
    <t xml:space="preserve">MONEDHA : </t>
  </si>
  <si>
    <t xml:space="preserve">AUTORI : </t>
  </si>
  <si>
    <r>
      <t>E</t>
    </r>
    <r>
      <rPr>
        <b/>
        <i/>
        <sz val="12"/>
        <rFont val="Courier New"/>
        <family val="3"/>
      </rPr>
      <t>MRI I KOMPANISE</t>
    </r>
  </si>
  <si>
    <t>KODI</t>
  </si>
  <si>
    <t>MON</t>
  </si>
  <si>
    <t>Q</t>
  </si>
  <si>
    <t>FILLIM</t>
  </si>
  <si>
    <t>MBARIM</t>
  </si>
  <si>
    <t>ALL</t>
  </si>
  <si>
    <t>2006</t>
  </si>
  <si>
    <t>Q1</t>
  </si>
  <si>
    <t>01/01/</t>
  </si>
  <si>
    <t>31/03/</t>
  </si>
  <si>
    <t>EUR</t>
  </si>
  <si>
    <t>2007</t>
  </si>
  <si>
    <t>Q2</t>
  </si>
  <si>
    <t>30/06/</t>
  </si>
  <si>
    <t>AED</t>
  </si>
  <si>
    <t>-------</t>
  </si>
  <si>
    <t>---</t>
  </si>
  <si>
    <t>2008</t>
  </si>
  <si>
    <t>Q3</t>
  </si>
  <si>
    <t>30/09/</t>
  </si>
  <si>
    <t>2009</t>
  </si>
  <si>
    <t>Q4</t>
  </si>
  <si>
    <t>BGL</t>
  </si>
  <si>
    <t>2010</t>
  </si>
  <si>
    <t>BNM</t>
  </si>
  <si>
    <t>2011</t>
  </si>
  <si>
    <t>CUR</t>
  </si>
  <si>
    <t>2012</t>
  </si>
  <si>
    <t>CYP</t>
  </si>
  <si>
    <t>2013</t>
  </si>
  <si>
    <t>EGP</t>
  </si>
  <si>
    <t>2014</t>
  </si>
  <si>
    <t>HUF</t>
  </si>
  <si>
    <t>MDL</t>
  </si>
  <si>
    <t>MKD</t>
  </si>
  <si>
    <t>PLZ</t>
  </si>
  <si>
    <t>RON</t>
  </si>
  <si>
    <t>RSD</t>
  </si>
  <si>
    <t>UAH</t>
  </si>
  <si>
    <t>USD</t>
  </si>
  <si>
    <t>----</t>
  </si>
  <si>
    <t>MULTI</t>
  </si>
  <si>
    <t>DIF</t>
  </si>
  <si>
    <t>G56</t>
  </si>
  <si>
    <t>G31</t>
  </si>
  <si>
    <t>E19</t>
  </si>
  <si>
    <t>C105</t>
  </si>
  <si>
    <t>C106</t>
  </si>
  <si>
    <t>H24</t>
  </si>
  <si>
    <t>C123</t>
  </si>
  <si>
    <t>D18</t>
  </si>
  <si>
    <t>B38</t>
  </si>
  <si>
    <t>B27</t>
  </si>
  <si>
    <t>B42</t>
  </si>
  <si>
    <t>C18</t>
  </si>
  <si>
    <t>C27</t>
  </si>
  <si>
    <t>C40</t>
  </si>
  <si>
    <t>Informacion tjeter</t>
  </si>
  <si>
    <t>Amortizimi I perfshire ne rezultatet e operimit</t>
  </si>
  <si>
    <t>Takse e viteve financiare te pa audituar</t>
  </si>
  <si>
    <t>Norma aktuale e takses</t>
  </si>
  <si>
    <t>Humbjet e taksave te paperdorura mbajtur perpara
(sipas pasqyres se takses)</t>
  </si>
  <si>
    <t xml:space="preserve">Emri/Pagat bruto te Drejtoreve Administrativ </t>
  </si>
  <si>
    <t>1a</t>
  </si>
  <si>
    <t>1c</t>
  </si>
  <si>
    <t>1b</t>
  </si>
  <si>
    <t>1d</t>
  </si>
  <si>
    <t>1e</t>
  </si>
  <si>
    <t>1f</t>
  </si>
  <si>
    <t>1g</t>
  </si>
  <si>
    <t>1h</t>
  </si>
  <si>
    <t>Fluksi monetar nga veprimtarite e shfrytezimit</t>
  </si>
  <si>
    <t>Interesi i paguar</t>
  </si>
  <si>
    <t>MM neto nga veprimtaria e shfrytezimit</t>
  </si>
  <si>
    <t>Fluksi monetar nga veprimtaria investuese</t>
  </si>
  <si>
    <t>Blerja e njesise se kotrolluar X minus parate e arketuara</t>
  </si>
  <si>
    <t>Blerja e aktiveve afatgjata materiale</t>
  </si>
  <si>
    <t>Te ardhura nga shitja e paisjeve</t>
  </si>
  <si>
    <t>Dividendet e arketuar</t>
  </si>
  <si>
    <t>Interes i arketuar</t>
  </si>
  <si>
    <t>MM neto te perdorura ne veprimtarite investuese</t>
  </si>
  <si>
    <t>Te ardhura nga emetimet e kapitalit aksioner</t>
  </si>
  <si>
    <t>Te ardhura nga huamarrje afatgjata</t>
  </si>
  <si>
    <t>Pagesat e detyrimeve te qerase financiare</t>
  </si>
  <si>
    <t>MM neto te perdorur ne veprimtarite financiare</t>
  </si>
  <si>
    <t>Rritja/ renia neto e mjeteve monetare</t>
  </si>
  <si>
    <t>Mjete monetare ne fillim te periudhes</t>
  </si>
  <si>
    <t>Mjete monetare ne fund te periudhes kontabile</t>
  </si>
  <si>
    <r>
      <t>Tjeter</t>
    </r>
    <r>
      <rPr>
        <b/>
        <sz val="10"/>
        <color indexed="10"/>
        <rFont val="Courier New"/>
        <family val="3"/>
      </rPr>
      <t>(shpjegoni me poshte)</t>
    </r>
  </si>
  <si>
    <t>Zhvleresim i te tjera kerkesave</t>
  </si>
  <si>
    <t xml:space="preserve">      </t>
  </si>
  <si>
    <t>Hua pergjate</t>
  </si>
  <si>
    <t>0</t>
  </si>
  <si>
    <t>NDRYSHIME
DEBI</t>
  </si>
  <si>
    <t>NDRYSHIME
KREDI</t>
  </si>
  <si>
    <t>NDRYSHIME
BILANC</t>
  </si>
  <si>
    <t>Dividendet te paguar</t>
  </si>
  <si>
    <t>D37</t>
  </si>
  <si>
    <t>B.S -PERKOHSISHT TOTALI I AKTIVEVE</t>
  </si>
  <si>
    <t xml:space="preserve">B.S.-TOTALI AKTIVEVE FINAL </t>
  </si>
  <si>
    <t>H37</t>
  </si>
  <si>
    <t>B.S.-TOTALI AKTIVEVE NE CELJE</t>
  </si>
  <si>
    <t>J37</t>
  </si>
  <si>
    <t>F&amp;H, FITIMI NETO I VITIT</t>
  </si>
  <si>
    <t>1-TE ARDHURA &amp; SHPENZIME KOSTO INVENTARVE NE SHPENZIME</t>
  </si>
  <si>
    <t>C33</t>
  </si>
  <si>
    <t>1-TE ARDHURA  &amp; SHPENZIME, LLOGARIUR PER PENSIONE</t>
  </si>
  <si>
    <t>1-TE ARDHURA  &amp; SHPENZIME, KOSTO STAFI TOTAL</t>
  </si>
  <si>
    <t>2-AKIVET AFATGJATA MATERIALE-AMORTIZIMI</t>
  </si>
  <si>
    <t>3-AKTIVET AFATGJATA JO MATERIALE - AMOPRTIZIMI</t>
  </si>
  <si>
    <t>4-INVENTARI (ZHVLERESIMI PER INVENTARET.)</t>
  </si>
  <si>
    <t>B24+B25</t>
  </si>
  <si>
    <t>5-KERKESA TE ARKETUESHME (KLIENTE), PER ZHVLERESIME</t>
  </si>
  <si>
    <t>B19</t>
  </si>
  <si>
    <t>6-KERKESA TE TJERA TE ARKETUESHME, PER ZHVLERESIME</t>
  </si>
  <si>
    <t>7-AKTIVE MONETARE</t>
  </si>
  <si>
    <t>C16</t>
  </si>
  <si>
    <t>8-KAPITALI</t>
  </si>
  <si>
    <t>B12</t>
  </si>
  <si>
    <t>16-TE PAGUESHME TE TJERA</t>
  </si>
  <si>
    <t>18-DIVIDEND (APPROVUAR)</t>
  </si>
  <si>
    <t>J16</t>
  </si>
  <si>
    <t>E31</t>
  </si>
  <si>
    <t>B.S.-PERKOHSISHT  DETYRIMET &amp; KAPITALET</t>
  </si>
  <si>
    <t>D71</t>
  </si>
  <si>
    <t>B.S.- TOTAL DETYRIMET &amp; KAPITALI FINAL</t>
  </si>
  <si>
    <t>B.S.- TOTAL DETYRIMET &amp; KAPITALI  NE CELJE</t>
  </si>
  <si>
    <t>J71</t>
  </si>
  <si>
    <t>PASQYRA E NDRYSHIMEVE NE KAPITAL</t>
  </si>
  <si>
    <t>H10</t>
  </si>
  <si>
    <t>4-INVENTARI</t>
  </si>
  <si>
    <t>11-PROVISIONET</t>
  </si>
  <si>
    <t>E16</t>
  </si>
  <si>
    <t>1-TE ARDHURA &amp; SHPENZIME  , KOSTO STAFI ANALIZE</t>
  </si>
  <si>
    <t>C88</t>
  </si>
  <si>
    <t>1-TE ARDHRA &amp; SHPENZIME  - AMORTIZIMI</t>
  </si>
  <si>
    <t>4-INVENTARI.(PER ZHVLERESIMET NE INVENT.)-ANALIZE</t>
  </si>
  <si>
    <t>5-KERKESA TE ARKETUESHME, PER ZHVLERESIMET TE KLIENTEVE (ANALIZE)</t>
  </si>
  <si>
    <t>B31</t>
  </si>
  <si>
    <t>6-KERKESA TE TJERA TE ARKETUESHME, ZHVLERESIMI (ANALIZE)</t>
  </si>
  <si>
    <t>7-AKTIVET MONETARE (ANALIZE)</t>
  </si>
  <si>
    <t>C29</t>
  </si>
  <si>
    <t>B15</t>
  </si>
  <si>
    <t>8-KAPITALI, TOTALI I KAPITALIT  TE SHPERNDARE</t>
  </si>
  <si>
    <t>D29</t>
  </si>
  <si>
    <t>9-REZEVAT</t>
  </si>
  <si>
    <t>G15</t>
  </si>
  <si>
    <t>16-TE PAGUESHME TE TJERA , ANALIZA E SHTETIT TATIM TAKSA</t>
  </si>
  <si>
    <t>18-TOTAL DIVIDEND  (ANALIZE)</t>
  </si>
  <si>
    <t>C31</t>
  </si>
  <si>
    <t>H12</t>
  </si>
  <si>
    <t>FLETE PUNE - 1</t>
  </si>
  <si>
    <t>FLETE PUNE - 2</t>
  </si>
  <si>
    <t>LIDHJE</t>
  </si>
  <si>
    <t>VLERA</t>
  </si>
  <si>
    <t>S  H  I  T  J  E</t>
  </si>
  <si>
    <t>B  L  E  R  J  E</t>
  </si>
  <si>
    <t>S H U M A</t>
  </si>
  <si>
    <t>MONEDHA</t>
  </si>
  <si>
    <t>ASETE FIKSE</t>
  </si>
  <si>
    <t>SHERBIME</t>
  </si>
  <si>
    <t>ARTIKUJ</t>
  </si>
  <si>
    <t>TE TJERA</t>
  </si>
  <si>
    <t>TE PAGUESHEM</t>
  </si>
  <si>
    <t>TE PAGUESHEM (p.sh. hua etj)</t>
  </si>
  <si>
    <t>PER TU MARRE</t>
  </si>
  <si>
    <t>Pagesa te ndermjetesve dhe hunorare</t>
  </si>
  <si>
    <t>KARAKTERISTIKAT E SHOQERISE</t>
  </si>
  <si>
    <t>Pasqyra e fitimeve dhe Humbjeve</t>
  </si>
  <si>
    <t>K O N T R O L L I T</t>
  </si>
  <si>
    <t>B I L A N C I</t>
  </si>
  <si>
    <t xml:space="preserve">Pasqyra e fluksit te parase </t>
  </si>
  <si>
    <t>Pasqyra e ndryshimit te kapitalit</t>
  </si>
  <si>
    <t>Mardhenie te grupit</t>
  </si>
  <si>
    <t>Ndihme</t>
  </si>
  <si>
    <t>Faqe skice</t>
  </si>
  <si>
    <t>SHENIMI 1- Te ardhura dhe shpenzime analitike</t>
  </si>
  <si>
    <t>SHENIMI 2- Aktive afagjata materiale</t>
  </si>
  <si>
    <t>SHENIMI 3- Aktive afagjata jomateriale</t>
  </si>
  <si>
    <t>SHENIMI 4- INVENTARET</t>
  </si>
  <si>
    <t>SHENIMI 5- Kerkesa te aketueshme</t>
  </si>
  <si>
    <t>SHENIMI 6- Kerkesa te tjera te arketueshme</t>
  </si>
  <si>
    <t>SHENIMI 7- Aktive monetare</t>
  </si>
  <si>
    <t>SHENIMI 8- Kapitali aksionar</t>
  </si>
  <si>
    <t>SHENIMI 9- Rezervat</t>
  </si>
  <si>
    <t>SHENIMI 10-  Huara afatgjata</t>
  </si>
  <si>
    <t>SHENIMI 11- PROVIZIONET</t>
  </si>
  <si>
    <t>SHENIMI 12-  FURNITORE</t>
  </si>
  <si>
    <t>SHENIMI 13- Huara afatshkurtra</t>
  </si>
  <si>
    <t>SHENIMI 14- Aktive te tjera afatgjata</t>
  </si>
  <si>
    <t>SHENIMI 15-  Grante dhe te ardhura te shtyra</t>
  </si>
  <si>
    <t>SHENIMI 16- Te pagueshme te tjera</t>
  </si>
  <si>
    <t>SHENIMI 18- DIVIDENTET</t>
  </si>
  <si>
    <t>SHENIMI 19- Investime financiare afatgjata</t>
  </si>
  <si>
    <t>SHENIMI 17-  TATIM FITIMI</t>
  </si>
  <si>
    <t>SHENIM I6.1- Para P dhe shpenzimet e shtyra</t>
  </si>
  <si>
    <t>21.01.2009</t>
  </si>
  <si>
    <t>31/12/</t>
  </si>
  <si>
    <t xml:space="preserve">SHOQERIA: </t>
  </si>
  <si>
    <t>Furnitore per AAM</t>
  </si>
  <si>
    <t>ALUMIL ALBANIA SHPK</t>
  </si>
  <si>
    <t>ALM</t>
  </si>
  <si>
    <t>Klente (Alumil Group)</t>
  </si>
  <si>
    <t>Klete te tjere</t>
  </si>
  <si>
    <t>Furnitore (Vendas) te tjere</t>
  </si>
  <si>
    <t>Amortizuar ne vitete e kaluara</t>
  </si>
  <si>
    <t>A</t>
  </si>
  <si>
    <t>Sigurime+Ruajtje Objekti</t>
  </si>
  <si>
    <t xml:space="preserve">Sotirios Boulios </t>
  </si>
  <si>
    <t>Furnitore (ALUMIL GROUP)</t>
  </si>
  <si>
    <t>Sotirios Boulios</t>
  </si>
  <si>
    <t>Fluksi monetar nga aktivitetet financiare</t>
  </si>
  <si>
    <t>Gjendje 01.01.2009</t>
  </si>
  <si>
    <t>Gjendje 31.12.2009</t>
  </si>
  <si>
    <t>Gjendje ne 01.01.2009 (per software)</t>
  </si>
  <si>
    <t>Gjendje ne 01.01.2009 (per asete te tjere)</t>
  </si>
  <si>
    <t>Pireus Bank</t>
  </si>
  <si>
    <t>Rivleresim nga ndryshimi i kursit</t>
  </si>
  <si>
    <t>ALUMIL KOSOVO</t>
  </si>
  <si>
    <t>ALPRO</t>
  </si>
  <si>
    <t>ALP</t>
  </si>
  <si>
    <t>ALUMIL BULGARIA SRL</t>
  </si>
  <si>
    <t>BUL</t>
  </si>
  <si>
    <t>ALUMIL COATING SRB D.O.O.</t>
  </si>
  <si>
    <t>COA</t>
  </si>
  <si>
    <t>ALUMIL CY ltd</t>
  </si>
  <si>
    <t>CYL</t>
  </si>
  <si>
    <t>ALUMIL DEUTZ</t>
  </si>
  <si>
    <t>DEU</t>
  </si>
  <si>
    <t>ALUMIL EGYPT FOR ACCESSOR</t>
  </si>
  <si>
    <t>EGC</t>
  </si>
  <si>
    <t>ALUMIL EGYPT FOR ALUMINIUM</t>
  </si>
  <si>
    <t>EGL</t>
  </si>
  <si>
    <t>ALUMIL EXTRUSION</t>
  </si>
  <si>
    <t>EXT</t>
  </si>
  <si>
    <t>ALUMIL FRANCE SAS</t>
  </si>
  <si>
    <t>FRA</t>
  </si>
  <si>
    <t>ALUMIL GULF</t>
  </si>
  <si>
    <t>GLF</t>
  </si>
  <si>
    <t>ALUMIL HUNGARY KFT</t>
  </si>
  <si>
    <t>HUN</t>
  </si>
  <si>
    <t>ALUMIL INDUSTRY (MOLDOVA)</t>
  </si>
  <si>
    <t>MOL</t>
  </si>
  <si>
    <t>ALUMIL ITALY SRL</t>
  </si>
  <si>
    <t>ITL</t>
  </si>
  <si>
    <t>ALUMIL MILONAS CUPRYS LTD</t>
  </si>
  <si>
    <t>CYM</t>
  </si>
  <si>
    <t>ALUMIL POLSKA</t>
  </si>
  <si>
    <t>POL</t>
  </si>
  <si>
    <t>ALUMIL ROM INDUSTRY SRL</t>
  </si>
  <si>
    <t>ROM</t>
  </si>
  <si>
    <t>ALUMIL SKOPJE</t>
  </si>
  <si>
    <t>SKO</t>
  </si>
  <si>
    <t>ALUMIL SRB</t>
  </si>
  <si>
    <t>SRB</t>
  </si>
  <si>
    <t>ALUMIL UKRANIA</t>
  </si>
  <si>
    <t>UKR</t>
  </si>
  <si>
    <t>ALUMIL YU INDUSTRY</t>
  </si>
  <si>
    <t>YUI</t>
  </si>
  <si>
    <t>ALUMIL MONTENEGRO</t>
  </si>
  <si>
    <t>ALUMIL VARNA</t>
  </si>
  <si>
    <t>VRN</t>
  </si>
  <si>
    <t>ALUMIL  SA (MOTHER)</t>
  </si>
  <si>
    <t>ALUKOM SA</t>
  </si>
  <si>
    <t>KOM</t>
  </si>
  <si>
    <t>ALUNEF SA</t>
  </si>
  <si>
    <t>NEF</t>
  </si>
  <si>
    <t>ALUFIL SA</t>
  </si>
  <si>
    <t>FYL</t>
  </si>
  <si>
    <t>GA PLASTICS SA</t>
  </si>
  <si>
    <t>GAP</t>
  </si>
  <si>
    <t>ALUSYS SA</t>
  </si>
  <si>
    <t>SYS</t>
  </si>
  <si>
    <t>METRON AUTOMATIONS SA</t>
  </si>
  <si>
    <t>MET</t>
  </si>
  <si>
    <t>KOS</t>
  </si>
  <si>
    <t>ALUMIL TECHNIC</t>
  </si>
  <si>
    <t>TEC</t>
  </si>
  <si>
    <t>ALUMIL SOLAR</t>
  </si>
  <si>
    <t>SOL</t>
  </si>
  <si>
    <t xml:space="preserve">d) Shpenzime te tjera </t>
  </si>
  <si>
    <t>Parate e arketuar nga klientet</t>
  </si>
  <si>
    <t xml:space="preserve">Parate e paguara ndaj furnitoreve dhe punonjesve  </t>
  </si>
  <si>
    <t>Parate e ardhura nga veprimtarite</t>
  </si>
  <si>
    <t>Tatim fitimi i paguar</t>
  </si>
  <si>
    <t>METODA DIREKTE</t>
  </si>
  <si>
    <t xml:space="preserve">DEKLARATA ANALITIKE PER </t>
  </si>
  <si>
    <t>Numri i Vendosjes se Dokumentit (NVD)</t>
  </si>
  <si>
    <t>TATIMIN MBI TE ARDHURAT</t>
  </si>
  <si>
    <t xml:space="preserve"> </t>
  </si>
  <si>
    <t>NIPT</t>
  </si>
  <si>
    <t>J82104005P</t>
  </si>
  <si>
    <t>Periudha tatimore</t>
  </si>
  <si>
    <t>Emri tregtar</t>
  </si>
  <si>
    <t>Viti</t>
  </si>
  <si>
    <t>Adresa</t>
  </si>
  <si>
    <t>Km 7 Autostrada Tirane Durres</t>
  </si>
  <si>
    <t>E M E R T I M I</t>
  </si>
  <si>
    <t xml:space="preserve">   Sipas Bilancit</t>
  </si>
  <si>
    <t xml:space="preserve">       Fiskale</t>
  </si>
  <si>
    <t>Totali i te ardhurave</t>
  </si>
  <si>
    <t>Total shpenzimet e pazbritshme sipas ligjit ( neni 21 ) :</t>
  </si>
  <si>
    <t>a) kosto e blerjes dhe e permirsimit te tokes dhe te truallit</t>
  </si>
  <si>
    <t xml:space="preserve">b) kosto e blerjes dhe e permirsimit per aktive objekt amortizimi </t>
  </si>
  <si>
    <t xml:space="preserve">c) zmadhim I kapitalit themeltar te shoqerise ose kontributit te secilit person </t>
  </si>
  <si>
    <t>ne ortakeri</t>
  </si>
  <si>
    <t>ç) vlera e sherbimeve ne natyre</t>
  </si>
  <si>
    <t>d) kontributet vullnetare te pensioneve</t>
  </si>
  <si>
    <t>dh) dividentet e deklaruar dhe ndarja e fitimit</t>
  </si>
  <si>
    <t xml:space="preserve">e) interesat e paguara mbi interesin maksimal te kredise se caktuar nga  </t>
  </si>
  <si>
    <t>Banka e Shqiperise</t>
  </si>
  <si>
    <t>ë) gjobat,  kamat-vonesat dhe kushtet e tjera penale</t>
  </si>
  <si>
    <t>f) krijimi ose rritja e rezervave e fondeve te tjera</t>
  </si>
  <si>
    <t xml:space="preserve">g) tatimi mbi te ardhurat personale, akciza, tatimi mbi fitimin dhe tatimi mbi </t>
  </si>
  <si>
    <t>vleren e shtuar te zbritshme</t>
  </si>
  <si>
    <t>gj) shpenzimet e perfaqsimit, pritje percjellje</t>
  </si>
  <si>
    <t>h) shpenzimet e konsumit personal</t>
  </si>
  <si>
    <t>i) shpenzime te cilat tejkalojne kufijte e percaktuar me ligj</t>
  </si>
  <si>
    <t>j) shpenzime per dhurata</t>
  </si>
  <si>
    <t>k) cdo lloj shpenzimi, masa e te cilit nuk vertetohet me dokumenta</t>
  </si>
  <si>
    <t>l) interesi I paguar kur huaja dhe parapagimet tejkoalojne kater here kapitalin</t>
  </si>
  <si>
    <t>themelor</t>
  </si>
  <si>
    <t>ll) nese baza e amortizimit eshte nje shume negative</t>
  </si>
  <si>
    <t xml:space="preserve">m) shpenzime per sherbime teknike, konsulence, menaxhim te palikujduar </t>
  </si>
  <si>
    <t>brenda periudhes tatimore</t>
  </si>
  <si>
    <r>
      <t>n) amortizim nga rivlersimi I akteve te qendrueshme</t>
    </r>
    <r>
      <rPr>
        <sz val="8"/>
        <rFont val="Arial"/>
        <family val="0"/>
      </rPr>
      <t xml:space="preserve"> </t>
    </r>
  </si>
  <si>
    <t xml:space="preserve">Rezultati i Vitit Ushtrimor : </t>
  </si>
  <si>
    <t xml:space="preserve"> - Humbja</t>
  </si>
  <si>
    <t xml:space="preserve"> - Fitimi</t>
  </si>
  <si>
    <t>Humbja per tu mbartur nga 1 vit me pare</t>
  </si>
  <si>
    <t>Humbja per tu mbartur nga 2 vite me pare</t>
  </si>
  <si>
    <t>Humbja per tu mbartur nga 3 vite me pare</t>
  </si>
  <si>
    <t>Shuma e humbjes per tu mbartur ne vitin ushtrimor</t>
  </si>
  <si>
    <t>Shuma e humbjeve qe nuk barten per efekt fiskal</t>
  </si>
  <si>
    <t>Ftimi i tatueshem</t>
  </si>
  <si>
    <t>Tatim fitimi i llogaritur</t>
  </si>
  <si>
    <t>Zbritje nga fitimi ( rezervat ligjore )</t>
  </si>
  <si>
    <t>Fitimi neto per tu shperndare nga periudha ushtrimore</t>
  </si>
  <si>
    <t>Fitimi neto per tu shperndare nga vitet e kaluar</t>
  </si>
  <si>
    <t>Shtese kapitali nga fitimi</t>
  </si>
  <si>
    <t>Dividente per tu shperndare</t>
  </si>
  <si>
    <t>Tatimi mbi dividentin e llogaritur</t>
  </si>
  <si>
    <t xml:space="preserve">        Llogaritja e Amortizimit</t>
  </si>
  <si>
    <t>Ne total llogaritja e amortizimit vjetor = ( a+b+c+d )</t>
  </si>
  <si>
    <t>a) Ndertesa e makineri afat gjate</t>
  </si>
  <si>
    <t>b) Aktive te patrupezuara</t>
  </si>
  <si>
    <t>c) Kompjuterat dhe sisteme informacioni</t>
  </si>
  <si>
    <t>d) Te gjitha aktivet e tjera te aktivitetit</t>
  </si>
  <si>
    <t>Tatimi i mbajtur ne burim ne zbatim te nenit 33</t>
  </si>
  <si>
    <r>
      <t>Data dhe Nenshkrimi i personit te tatueshem</t>
    </r>
    <r>
      <rPr>
        <b/>
        <sz val="8"/>
        <rFont val="Arial"/>
        <family val="2"/>
      </rPr>
      <t>-</t>
    </r>
    <r>
      <rPr>
        <sz val="8"/>
        <rFont val="Arial"/>
        <family val="2"/>
      </rPr>
      <t>Deklaroj nen pergjegjesine time qe informacioni I mesiperm eshte I plote dhe I sakte</t>
    </r>
  </si>
  <si>
    <t>Gjendje, 1 January 2010</t>
  </si>
  <si>
    <t>Shuma, 31 December 2010</t>
  </si>
  <si>
    <t>Gjendje, 1 January 2009</t>
  </si>
  <si>
    <t>Shuma, 31 December 2009</t>
  </si>
  <si>
    <t>Gjendje 31.12.2010</t>
  </si>
  <si>
    <t>TVSH-e per tu rregulluar nuaji tjeter</t>
  </si>
  <si>
    <t>TVSH per tu rimbursuar</t>
  </si>
  <si>
    <t>Gjoba e KESH-it</t>
  </si>
  <si>
    <t>Te tjera detyrime</t>
  </si>
  <si>
    <t>Amortizuar ne vitin 2010</t>
  </si>
  <si>
    <t>Tatim i shtyre</t>
  </si>
  <si>
    <t>17.b</t>
  </si>
  <si>
    <t>Pasqyre Nr.1</t>
  </si>
  <si>
    <t>Në ooo/Lekë</t>
  </si>
  <si>
    <t>ANEKS STATISTIKOR</t>
  </si>
  <si>
    <t>TE ARDHURAT</t>
  </si>
  <si>
    <t>Numri i Llogarise</t>
  </si>
  <si>
    <t>Kodi Statistikor</t>
  </si>
  <si>
    <t>Viti 2010</t>
  </si>
  <si>
    <t>Viti 2009</t>
  </si>
  <si>
    <t>Shitjet gjithsej (a + b +c )</t>
  </si>
  <si>
    <t>a)</t>
  </si>
  <si>
    <t xml:space="preserve">   Te ardhura nga shitja e Produktit te vet </t>
  </si>
  <si>
    <t>701/702/703</t>
  </si>
  <si>
    <t xml:space="preserve"> b)</t>
  </si>
  <si>
    <t xml:space="preserve">   Te ardhura nga shitja e Shërbimeve </t>
  </si>
  <si>
    <t xml:space="preserve"> c)</t>
  </si>
  <si>
    <t xml:space="preserve">    te ardhura nga shitja e Mallrave </t>
  </si>
  <si>
    <t>Të ardhura nga shitje të tjera (a+b+c)</t>
  </si>
  <si>
    <t>Qeraja</t>
  </si>
  <si>
    <t>b)</t>
  </si>
  <si>
    <t>Komisione</t>
  </si>
  <si>
    <t>c)</t>
  </si>
  <si>
    <t>Transport per te tjeret</t>
  </si>
  <si>
    <t xml:space="preserve">Ndryshimet në inventarin e produkteve të gatshëm e prodhimeve në proçes :                                   </t>
  </si>
  <si>
    <t>Shtesat    (+)</t>
  </si>
  <si>
    <t>Pakesimet (-)</t>
  </si>
  <si>
    <t xml:space="preserve">   Prodhimi per qellimet e vet ndermarrjes dhe per kapital :</t>
  </si>
  <si>
    <t xml:space="preserve">    nga i cili: Prodhim i aktiveve afatgjata</t>
  </si>
  <si>
    <t xml:space="preserve">  Të ardhura nga grantet (Subvencione)</t>
  </si>
  <si>
    <t xml:space="preserve">  Të tjera</t>
  </si>
  <si>
    <t xml:space="preserve">  Të ardhura nga shitja e aktiveve afatgjata</t>
  </si>
  <si>
    <t>I)</t>
  </si>
  <si>
    <t>Totali i te ardhurave I= (1+2+/-3+4+5+6+7+8)</t>
  </si>
  <si>
    <t>Administratori</t>
  </si>
  <si>
    <t>Pasqyre Nr.2</t>
  </si>
  <si>
    <t>SHPENZIMET</t>
  </si>
  <si>
    <t>Blerje, shpenzime (a+/-b+c+/-d+e)</t>
  </si>
  <si>
    <t xml:space="preserve"> a) </t>
  </si>
  <si>
    <t>Blerje/shpenzime materiale dhe materiale të tjera</t>
  </si>
  <si>
    <t>Mallra te blera</t>
  </si>
  <si>
    <t>601+602</t>
  </si>
  <si>
    <t xml:space="preserve"> Ndryshimet e gjëndjeve të Materialeve (+/-)</t>
  </si>
  <si>
    <t xml:space="preserve"> Mallra të blera</t>
  </si>
  <si>
    <t>605/1</t>
  </si>
  <si>
    <t xml:space="preserve"> d) </t>
  </si>
  <si>
    <r>
      <t xml:space="preserve"> </t>
    </r>
    <r>
      <rPr>
        <sz val="8"/>
        <rFont val="Arial"/>
        <family val="2"/>
      </rPr>
      <t>Ndryshimet e gjëndjeve të Mallrave (+/-)</t>
    </r>
  </si>
  <si>
    <t xml:space="preserve"> e) </t>
  </si>
  <si>
    <t xml:space="preserve"> Shpenzime per sherbime</t>
  </si>
  <si>
    <t>605/2</t>
  </si>
  <si>
    <t>Shpenzime per personelin (a+b)</t>
  </si>
  <si>
    <t>a-</t>
  </si>
  <si>
    <r>
      <t xml:space="preserve"> </t>
    </r>
    <r>
      <rPr>
        <sz val="8"/>
        <rFont val="Arial"/>
        <family val="2"/>
      </rPr>
      <t>Pagat e personelit</t>
    </r>
  </si>
  <si>
    <t xml:space="preserve"> b-</t>
  </si>
  <si>
    <t xml:space="preserve"> Shpenzimet për sig.shoqërore dhe shëndetsore</t>
  </si>
  <si>
    <t>Amortizimet dhe zhvlerësimet</t>
  </si>
  <si>
    <t>Shërbime nga të tretë (a+b+c+d+e+f+g+h+i+j+k+l+m)</t>
  </si>
  <si>
    <t>Sherbimet nga nen-kontraktoret</t>
  </si>
  <si>
    <t>d)</t>
  </si>
  <si>
    <t>e)</t>
  </si>
  <si>
    <t>Shpenzime për Siguracione</t>
  </si>
  <si>
    <t>f)</t>
  </si>
  <si>
    <t>Kerkim studime</t>
  </si>
  <si>
    <t>g)</t>
  </si>
  <si>
    <t>Sherbime të tjera</t>
  </si>
  <si>
    <t>h)</t>
  </si>
  <si>
    <t>Shpenzime per koncesione, patenta dhe licensa</t>
  </si>
  <si>
    <t>i)</t>
  </si>
  <si>
    <t>Shpenzime per publicitet, reklama</t>
  </si>
  <si>
    <t>j)</t>
  </si>
  <si>
    <t>k)</t>
  </si>
  <si>
    <t xml:space="preserve">Shpenzime postare dhe telekomunikacioni </t>
  </si>
  <si>
    <t>l)</t>
  </si>
  <si>
    <t xml:space="preserve">   per Blerje </t>
  </si>
  <si>
    <t xml:space="preserve">   per shitje</t>
  </si>
  <si>
    <t>m)</t>
  </si>
  <si>
    <t>Shpenzime per sherbime bankare</t>
  </si>
  <si>
    <t>Tatime dhe taksa (a+b+c+d)</t>
  </si>
  <si>
    <t>Taksa dhe tarifa doganore</t>
  </si>
  <si>
    <t>Taksa dhe tarifa vendore</t>
  </si>
  <si>
    <t>Taksa e regjistrimit dhe tatime te tjera</t>
  </si>
  <si>
    <t>635+638</t>
  </si>
  <si>
    <t>II)</t>
  </si>
  <si>
    <t>Totali i shpenzimeve II=(1+2+3+4+5)</t>
  </si>
  <si>
    <t>Informatë:</t>
  </si>
  <si>
    <t xml:space="preserve">Numri mesatar i te punesuarve </t>
  </si>
  <si>
    <t>Investimet</t>
  </si>
  <si>
    <t xml:space="preserve">    Shtimi i aseteve fikse</t>
  </si>
  <si>
    <t xml:space="preserve">       nga te cilat: asete te reja</t>
  </si>
  <si>
    <t xml:space="preserve">   Pakesimi i aseteve fikse</t>
  </si>
  <si>
    <t xml:space="preserve">       nga te cilat shitja e aseteve ekzistuese</t>
  </si>
  <si>
    <t>AKTIVET AFAT GJATA MATERIALE ME VLERE FILLESTARE 2010</t>
  </si>
  <si>
    <t>Nr</t>
  </si>
  <si>
    <t>Emertimi</t>
  </si>
  <si>
    <t>Sasia</t>
  </si>
  <si>
    <t>Gjendje</t>
  </si>
  <si>
    <t>Paksime</t>
  </si>
  <si>
    <t>31/12/2010</t>
  </si>
  <si>
    <t>Toka</t>
  </si>
  <si>
    <t>Ndertime</t>
  </si>
  <si>
    <t>Makineri e paisje</t>
  </si>
  <si>
    <t>Mjete transporti</t>
  </si>
  <si>
    <t>Kompjuterike</t>
  </si>
  <si>
    <t>Zyre</t>
  </si>
  <si>
    <t>AMORTIZIMI A. A. MATERIALE   2010</t>
  </si>
  <si>
    <t>VLERA KONTABEL NETO E A.A. MATERIALE  2010</t>
  </si>
  <si>
    <t>Ne procest</t>
  </si>
  <si>
    <t>Ne  procest</t>
  </si>
  <si>
    <t>Renata Fejzaj</t>
  </si>
  <si>
    <t xml:space="preserve">SHOQERIA  Alumil-Albania </t>
  </si>
  <si>
    <t>NIPT  J 82104005 P</t>
  </si>
  <si>
    <t xml:space="preserve">SHOQERIA Alumil-Albania shpk </t>
  </si>
  <si>
    <t>NIPT J82104005P</t>
  </si>
  <si>
    <t xml:space="preserve">Shoqeria  Alumil-Albania shpk </t>
  </si>
  <si>
    <t>Nipt J82104005P</t>
  </si>
  <si>
    <t>PERIUDHA 01/01/2010-31/12/2010</t>
  </si>
  <si>
    <t>01/01/2009 - 31/12/2009</t>
  </si>
  <si>
    <t>01/01/2010 -31/12/2010</t>
  </si>
  <si>
    <t xml:space="preserve"> 31/12/2009</t>
  </si>
  <si>
    <t xml:space="preserve">       ( Vetem per perdorim zyrtar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</si>
</sst>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Red]#,##0"/>
    <numFmt numFmtId="173" formatCode="#,##0.0"/>
    <numFmt numFmtId="174" formatCode="00000"/>
    <numFmt numFmtId="175" formatCode="_(* #,##0.0_);_(* \(#,##0.0\);_(* &quot;-&quot;??_);_(@_)"/>
    <numFmt numFmtId="176" formatCode="_(* #,##0_);_(* \(#,##0\);_(* &quot;-&quot;??_);_(@_)"/>
    <numFmt numFmtId="177" formatCode="dd/mm/yy;@"/>
    <numFmt numFmtId="178" formatCode="#,##0.00_ ;[Red]\-#,##0.00\ "/>
    <numFmt numFmtId="179" formatCode="#,##0_ ;[Red]\-#,##0\ "/>
    <numFmt numFmtId="180" formatCode="[$-409]d\-mmm\-yy;@"/>
    <numFmt numFmtId="181" formatCode="0.000000000000"/>
    <numFmt numFmtId="182" formatCode="#,##0.00;[Red]\(#,##0.00\)"/>
    <numFmt numFmtId="183" formatCode="#,##0.00000_ ;[Red]\-#,##0.00000\ "/>
    <numFmt numFmtId="184" formatCode="0.00000%"/>
    <numFmt numFmtId="185" formatCode="#,##0.0000_ ;[Red]\-#,##0.0000\ "/>
    <numFmt numFmtId="186" formatCode="#,##0.000_ ;[Red]\-#,##0.000\ "/>
    <numFmt numFmtId="187" formatCode="#,##0.0_ ;[Red]\-#,##0.0\ "/>
    <numFmt numFmtId="188" formatCode="#,##0.00000000000_ ;[Red]\-#,##0.00000000000\ "/>
    <numFmt numFmtId="189" formatCode="0_);\(0\)"/>
    <numFmt numFmtId="190" formatCode="0.0"/>
    <numFmt numFmtId="191" formatCode="#,##0.0_);\(#,##0.0\)"/>
    <numFmt numFmtId="192" formatCode="#,##0.000_€;\-#,##0.000_€"/>
    <numFmt numFmtId="193" formatCode="#,##0.0000_€;\-#,##0.0000_€"/>
    <numFmt numFmtId="194" formatCode="#,##0.0_€;\-#,##0.0_€"/>
    <numFmt numFmtId="195" formatCode="0.0000%"/>
    <numFmt numFmtId="196" formatCode="0.000%"/>
    <numFmt numFmtId="197" formatCode="0.000000%"/>
    <numFmt numFmtId="198" formatCode="0.0000000%"/>
    <numFmt numFmtId="199" formatCode="0.00000000%"/>
    <numFmt numFmtId="200" formatCode="0.000000000%"/>
    <numFmt numFmtId="201" formatCode="0.0000000000%"/>
    <numFmt numFmtId="202" formatCode="0.00000000000%"/>
    <numFmt numFmtId="203" formatCode="0.000000000000%"/>
    <numFmt numFmtId="204" formatCode="#,##0.0;[Red]\(#,##0.0\)"/>
    <numFmt numFmtId="205" formatCode="#,##0;[Red]\(#,##0\)"/>
    <numFmt numFmtId="206" formatCode="#,##0.000;[Red]\(#,##0.000\)"/>
    <numFmt numFmtId="207" formatCode="#,##0.0000;[Red]\(#,##0.0000\)"/>
    <numFmt numFmtId="208" formatCode="_(* #,##0.000_);_(* \(#,##0.000\);_(* &quot;-&quot;??_);_(@_)"/>
  </numFmts>
  <fonts count="102">
    <font>
      <sz val="10"/>
      <name val="Arial"/>
      <family val="0"/>
    </font>
    <font>
      <b/>
      <sz val="10"/>
      <name val="Arial"/>
      <family val="2"/>
    </font>
    <font>
      <sz val="8"/>
      <name val="Arial"/>
      <family val="2"/>
    </font>
    <font>
      <b/>
      <sz val="8"/>
      <name val="Arial"/>
      <family val="2"/>
    </font>
    <font>
      <b/>
      <i/>
      <u val="single"/>
      <sz val="12"/>
      <color indexed="18"/>
      <name val="Courier New"/>
      <family val="3"/>
    </font>
    <font>
      <sz val="10"/>
      <name val="Courier New"/>
      <family val="3"/>
    </font>
    <font>
      <b/>
      <sz val="10"/>
      <name val="Courier New"/>
      <family val="3"/>
    </font>
    <font>
      <b/>
      <i/>
      <u val="single"/>
      <sz val="10"/>
      <name val="Arial"/>
      <family val="2"/>
    </font>
    <font>
      <b/>
      <i/>
      <u val="single"/>
      <sz val="12"/>
      <name val="Arial"/>
      <family val="2"/>
    </font>
    <font>
      <b/>
      <i/>
      <u val="single"/>
      <sz val="12"/>
      <name val="Courier New"/>
      <family val="3"/>
    </font>
    <font>
      <b/>
      <i/>
      <u val="single"/>
      <sz val="10"/>
      <name val="Courier New"/>
      <family val="3"/>
    </font>
    <font>
      <sz val="8"/>
      <name val="Courier New"/>
      <family val="3"/>
    </font>
    <font>
      <sz val="9"/>
      <name val="Courier New"/>
      <family val="3"/>
    </font>
    <font>
      <b/>
      <i/>
      <sz val="10"/>
      <name val="Courier New"/>
      <family val="3"/>
    </font>
    <font>
      <b/>
      <sz val="12"/>
      <name val="Courier New"/>
      <family val="3"/>
    </font>
    <font>
      <sz val="10"/>
      <color indexed="10"/>
      <name val="Courier New"/>
      <family val="3"/>
    </font>
    <font>
      <b/>
      <sz val="10"/>
      <color indexed="8"/>
      <name val="Courier New"/>
      <family val="3"/>
    </font>
    <font>
      <b/>
      <u val="single"/>
      <sz val="10"/>
      <color indexed="8"/>
      <name val="Courier New"/>
      <family val="3"/>
    </font>
    <font>
      <b/>
      <u val="single"/>
      <sz val="11"/>
      <color indexed="8"/>
      <name val="Courier New"/>
      <family val="3"/>
    </font>
    <font>
      <b/>
      <sz val="11"/>
      <name val="Courier New"/>
      <family val="3"/>
    </font>
    <font>
      <b/>
      <sz val="11"/>
      <color indexed="8"/>
      <name val="Courier New"/>
      <family val="3"/>
    </font>
    <font>
      <b/>
      <sz val="10"/>
      <color indexed="10"/>
      <name val="Courier New"/>
      <family val="3"/>
    </font>
    <font>
      <b/>
      <u val="single"/>
      <sz val="10"/>
      <name val="Courier New"/>
      <family val="3"/>
    </font>
    <font>
      <sz val="10"/>
      <color indexed="8"/>
      <name val="Courier New"/>
      <family val="3"/>
    </font>
    <font>
      <i/>
      <u val="single"/>
      <sz val="10"/>
      <name val="Courier New"/>
      <family val="3"/>
    </font>
    <font>
      <i/>
      <sz val="10"/>
      <name val="Courier New"/>
      <family val="3"/>
    </font>
    <font>
      <sz val="11"/>
      <name val="Courier New"/>
      <family val="3"/>
    </font>
    <font>
      <b/>
      <i/>
      <sz val="16"/>
      <name val="Courier New"/>
      <family val="3"/>
    </font>
    <font>
      <u val="single"/>
      <sz val="10"/>
      <name val="Courier New"/>
      <family val="3"/>
    </font>
    <font>
      <b/>
      <i/>
      <sz val="8"/>
      <color indexed="14"/>
      <name val="Courier New"/>
      <family val="3"/>
    </font>
    <font>
      <sz val="14"/>
      <name val="Courier New"/>
      <family val="3"/>
    </font>
    <font>
      <b/>
      <i/>
      <sz val="9"/>
      <name val="Courier New"/>
      <family val="3"/>
    </font>
    <font>
      <i/>
      <sz val="10"/>
      <color indexed="10"/>
      <name val="Courier New"/>
      <family val="3"/>
    </font>
    <font>
      <b/>
      <sz val="10"/>
      <color indexed="12"/>
      <name val="Courier New"/>
      <family val="3"/>
    </font>
    <font>
      <sz val="10"/>
      <color indexed="12"/>
      <name val="Courier New"/>
      <family val="3"/>
    </font>
    <font>
      <b/>
      <sz val="14"/>
      <color indexed="10"/>
      <name val="Courier New"/>
      <family val="3"/>
    </font>
    <font>
      <b/>
      <i/>
      <sz val="10"/>
      <color indexed="12"/>
      <name val="Courier New"/>
      <family val="3"/>
    </font>
    <font>
      <b/>
      <sz val="10"/>
      <name val="Times New Roman"/>
      <family val="1"/>
    </font>
    <font>
      <b/>
      <sz val="22"/>
      <name val="Courier New"/>
      <family val="3"/>
    </font>
    <font>
      <b/>
      <sz val="12"/>
      <color indexed="18"/>
      <name val="Courier New"/>
      <family val="3"/>
    </font>
    <font>
      <sz val="12"/>
      <name val="Courier New"/>
      <family val="3"/>
    </font>
    <font>
      <b/>
      <sz val="8"/>
      <color indexed="10"/>
      <name val="Courier New"/>
      <family val="3"/>
    </font>
    <font>
      <b/>
      <sz val="8"/>
      <name val="Courier New"/>
      <family val="3"/>
    </font>
    <font>
      <b/>
      <i/>
      <sz val="12"/>
      <name val="Courier New"/>
      <family val="3"/>
    </font>
    <font>
      <b/>
      <sz val="12"/>
      <color indexed="17"/>
      <name val="Courier New"/>
      <family val="3"/>
    </font>
    <font>
      <sz val="10"/>
      <color indexed="14"/>
      <name val="Courier New"/>
      <family val="3"/>
    </font>
    <font>
      <b/>
      <sz val="10"/>
      <color indexed="14"/>
      <name val="Courier New"/>
      <family val="3"/>
    </font>
    <font>
      <b/>
      <sz val="14"/>
      <color indexed="22"/>
      <name val="Courier New"/>
      <family val="3"/>
    </font>
    <font>
      <b/>
      <sz val="14"/>
      <name val="Courier New"/>
      <family val="3"/>
    </font>
    <font>
      <sz val="10"/>
      <color indexed="18"/>
      <name val="Courier New"/>
      <family val="3"/>
    </font>
    <font>
      <sz val="10"/>
      <color indexed="17"/>
      <name val="Courier New"/>
      <family val="3"/>
    </font>
    <font>
      <b/>
      <i/>
      <sz val="10"/>
      <color indexed="18"/>
      <name val="Courier New"/>
      <family val="3"/>
    </font>
    <font>
      <b/>
      <i/>
      <sz val="10"/>
      <color indexed="17"/>
      <name val="Courier New"/>
      <family val="3"/>
    </font>
    <font>
      <b/>
      <i/>
      <sz val="10"/>
      <color indexed="14"/>
      <name val="Courier New"/>
      <family val="3"/>
    </font>
    <font>
      <sz val="9"/>
      <color indexed="18"/>
      <name val="Courier New"/>
      <family val="3"/>
    </font>
    <font>
      <sz val="9"/>
      <color indexed="17"/>
      <name val="Courier New"/>
      <family val="3"/>
    </font>
    <font>
      <b/>
      <sz val="9"/>
      <color indexed="14"/>
      <name val="Courier New"/>
      <family val="3"/>
    </font>
    <font>
      <b/>
      <sz val="20"/>
      <name val="Courier New"/>
      <family val="3"/>
    </font>
    <font>
      <b/>
      <u val="single"/>
      <sz val="12"/>
      <name val="Courier New"/>
      <family val="3"/>
    </font>
    <font>
      <b/>
      <u val="single"/>
      <sz val="10"/>
      <color indexed="12"/>
      <name val="Arial"/>
      <family val="0"/>
    </font>
    <font>
      <u val="single"/>
      <sz val="8.5"/>
      <color indexed="12"/>
      <name val="Arial"/>
      <family val="0"/>
    </font>
    <font>
      <u val="single"/>
      <sz val="10"/>
      <color indexed="36"/>
      <name val="Arial"/>
      <family val="0"/>
    </font>
    <font>
      <b/>
      <sz val="10"/>
      <color indexed="18"/>
      <name val="Courier New"/>
      <family val="3"/>
    </font>
    <font>
      <b/>
      <sz val="9"/>
      <name val="Courier New"/>
      <family val="3"/>
    </font>
    <font>
      <sz val="10"/>
      <name val="Arial Greek"/>
      <family val="0"/>
    </font>
    <font>
      <b/>
      <sz val="16"/>
      <name val="Courier New"/>
      <family val="3"/>
    </font>
    <font>
      <b/>
      <sz val="12"/>
      <color indexed="10"/>
      <name val="Courier New"/>
      <family val="3"/>
    </font>
    <font>
      <b/>
      <sz val="10"/>
      <color indexed="61"/>
      <name val="Courier New"/>
      <family val="3"/>
    </font>
    <font>
      <b/>
      <sz val="14"/>
      <color indexed="57"/>
      <name val="Courier New"/>
      <family val="3"/>
    </font>
    <font>
      <b/>
      <sz val="14"/>
      <color indexed="61"/>
      <name val="Courier New"/>
      <family val="3"/>
    </font>
    <font>
      <b/>
      <sz val="9"/>
      <name val="Arial"/>
      <family val="2"/>
    </font>
    <font>
      <sz val="9"/>
      <name val="Arial"/>
      <family val="2"/>
    </font>
    <font>
      <b/>
      <sz val="11"/>
      <name val="Arial"/>
      <family val="2"/>
    </font>
    <font>
      <sz val="11"/>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1"/>
      <color indexed="10"/>
      <name val="Courier New"/>
      <family val="0"/>
    </font>
    <font>
      <u val="single"/>
      <sz val="10"/>
      <color indexed="10"/>
      <name val="Courier New"/>
      <family val="0"/>
    </font>
    <font>
      <b/>
      <i/>
      <sz val="10"/>
      <name val="Arial"/>
      <family val="2"/>
    </font>
    <font>
      <i/>
      <sz val="10"/>
      <name val="Arial"/>
      <family val="2"/>
    </font>
    <font>
      <sz val="10"/>
      <name val="Arial CE"/>
      <family val="0"/>
    </font>
    <font>
      <b/>
      <i/>
      <sz val="8"/>
      <name val="Arial"/>
      <family val="2"/>
    </font>
    <font>
      <i/>
      <sz val="8"/>
      <name val="Arial"/>
      <family val="2"/>
    </font>
    <font>
      <i/>
      <u val="single"/>
      <strike/>
      <sz val="14"/>
      <color indexed="10"/>
      <name val="Eras Bold ITC"/>
      <family val="2"/>
    </font>
    <font>
      <b/>
      <i/>
      <strike/>
      <sz val="16"/>
      <color indexed="10"/>
      <name val="Impac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medium"/>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medium"/>
      <right style="medium"/>
      <top style="medium"/>
      <bottom style="thin"/>
    </border>
    <border>
      <left style="medium"/>
      <right style="medium"/>
      <top style="thin"/>
      <bottom style="thin"/>
    </border>
    <border>
      <left>
        <color indexed="63"/>
      </left>
      <right>
        <color indexed="63"/>
      </right>
      <top>
        <color indexed="63"/>
      </top>
      <bottom style="double"/>
    </border>
    <border>
      <left style="medium"/>
      <right style="medium"/>
      <top style="medium"/>
      <bottom style="medium"/>
    </border>
    <border>
      <left style="thin"/>
      <right>
        <color indexed="63"/>
      </right>
      <top style="medium"/>
      <bottom style="medium"/>
    </border>
    <border>
      <left style="thin"/>
      <right>
        <color indexed="63"/>
      </right>
      <top style="thin"/>
      <bottom style="medium"/>
    </border>
    <border>
      <left>
        <color indexed="63"/>
      </left>
      <right style="medium"/>
      <top style="medium"/>
      <bottom style="medium"/>
    </border>
    <border>
      <left style="medium"/>
      <right style="medium"/>
      <top style="thin"/>
      <bottom style="medium"/>
    </border>
    <border>
      <left>
        <color indexed="63"/>
      </left>
      <right style="medium"/>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ashed"/>
      <top style="dashed"/>
      <bottom style="dashed"/>
    </border>
    <border>
      <left style="dashed"/>
      <right style="dashed"/>
      <top style="dashed"/>
      <bottom style="dashed"/>
    </border>
    <border>
      <left style="medium"/>
      <right>
        <color indexed="63"/>
      </right>
      <top style="medium"/>
      <bottom style="thin"/>
    </border>
    <border>
      <left style="medium"/>
      <right>
        <color indexed="63"/>
      </right>
      <top style="thin"/>
      <bottom style="medium"/>
    </border>
    <border>
      <left style="thin"/>
      <right style="medium"/>
      <top>
        <color indexed="63"/>
      </top>
      <bottom>
        <color indexed="63"/>
      </bottom>
    </border>
    <border>
      <left style="medium"/>
      <right>
        <color indexed="63"/>
      </right>
      <top style="dashed"/>
      <bottom style="dashed"/>
    </border>
    <border>
      <left style="medium"/>
      <right style="dashed"/>
      <top style="medium"/>
      <bottom style="dashed"/>
    </border>
    <border>
      <left style="dashed"/>
      <right style="medium"/>
      <top style="medium"/>
      <bottom style="dashed"/>
    </border>
    <border>
      <left style="medium"/>
      <right style="dashed"/>
      <top style="dashed"/>
      <bottom style="dashed"/>
    </border>
    <border>
      <left style="dashed"/>
      <right style="medium"/>
      <top style="dashed"/>
      <bottom style="dashed"/>
    </border>
    <border>
      <left style="medium"/>
      <right style="dashed"/>
      <top style="dashed"/>
      <bottom style="medium"/>
    </border>
    <border>
      <left style="dashed"/>
      <right style="medium"/>
      <top style="dashed"/>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style="thin"/>
      <top style="thin"/>
      <bottom style="double"/>
    </border>
    <border>
      <left style="dashed"/>
      <right style="dashed"/>
      <top style="medium"/>
      <bottom style="dashed"/>
    </border>
    <border>
      <left style="dashed"/>
      <right style="dashed"/>
      <top style="dashed"/>
      <bottom style="medium"/>
    </border>
    <border>
      <left style="medium"/>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8" borderId="0" applyNumberFormat="0" applyBorder="0" applyAlignment="0" applyProtection="0"/>
    <xf numFmtId="0" fontId="75" fillId="11" borderId="0" applyNumberFormat="0" applyBorder="0" applyAlignment="0" applyProtection="0"/>
    <xf numFmtId="0" fontId="76" fillId="12"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9" borderId="0" applyNumberFormat="0" applyBorder="0" applyAlignment="0" applyProtection="0"/>
    <xf numFmtId="0" fontId="77" fillId="3" borderId="0" applyNumberFormat="0" applyBorder="0" applyAlignment="0" applyProtection="0"/>
    <xf numFmtId="0" fontId="78" fillId="20" borderId="1" applyNumberFormat="0" applyAlignment="0" applyProtection="0"/>
    <xf numFmtId="0" fontId="7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61" fillId="0" borderId="0" applyNumberFormat="0" applyFill="0" applyBorder="0" applyAlignment="0" applyProtection="0"/>
    <xf numFmtId="0" fontId="81" fillId="4"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60" fillId="0" borderId="0" applyNumberFormat="0" applyFill="0" applyBorder="0" applyAlignment="0" applyProtection="0"/>
    <xf numFmtId="0" fontId="85" fillId="7" borderId="1" applyNumberFormat="0" applyAlignment="0" applyProtection="0"/>
    <xf numFmtId="0" fontId="86" fillId="0" borderId="6" applyNumberFormat="0" applyFill="0" applyAlignment="0" applyProtection="0"/>
    <xf numFmtId="0" fontId="87" fillId="22" borderId="0" applyNumberFormat="0" applyBorder="0" applyAlignment="0" applyProtection="0"/>
    <xf numFmtId="0" fontId="64" fillId="0" borderId="0">
      <alignment/>
      <protection/>
    </xf>
    <xf numFmtId="0" fontId="97" fillId="0" borderId="0">
      <alignment/>
      <protection/>
    </xf>
    <xf numFmtId="0" fontId="0" fillId="0" borderId="0">
      <alignment/>
      <protection/>
    </xf>
    <xf numFmtId="0" fontId="97" fillId="0" borderId="0">
      <alignment/>
      <protection/>
    </xf>
    <xf numFmtId="0" fontId="0" fillId="23" borderId="7" applyNumberFormat="0" applyFont="0" applyAlignment="0" applyProtection="0"/>
    <xf numFmtId="0" fontId="88" fillId="20"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307">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0" fillId="0" borderId="0" xfId="0" applyFill="1" applyBorder="1" applyAlignment="1">
      <alignment/>
    </xf>
    <xf numFmtId="43" fontId="2" fillId="0" borderId="10" xfId="42" applyFont="1" applyBorder="1" applyAlignment="1">
      <alignment horizontal="center"/>
    </xf>
    <xf numFmtId="43" fontId="3" fillId="0" borderId="13" xfId="42" applyFont="1" applyBorder="1" applyAlignment="1">
      <alignment horizontal="center"/>
    </xf>
    <xf numFmtId="43" fontId="2" fillId="0" borderId="10" xfId="42" applyFont="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43" fontId="2" fillId="0" borderId="10" xfId="42" applyFont="1" applyBorder="1" applyAlignment="1">
      <alignment/>
    </xf>
    <xf numFmtId="178" fontId="5" fillId="4" borderId="0" xfId="0" applyNumberFormat="1" applyFont="1" applyFill="1" applyBorder="1" applyAlignment="1" applyProtection="1">
      <alignment vertical="center" wrapText="1"/>
      <protection locked="0"/>
    </xf>
    <xf numFmtId="0" fontId="6" fillId="7" borderId="14" xfId="0" applyFont="1" applyFill="1" applyBorder="1" applyAlignment="1" applyProtection="1">
      <alignment horizontal="center" vertical="center" wrapText="1"/>
      <protection/>
    </xf>
    <xf numFmtId="0" fontId="0" fillId="0" borderId="0" xfId="0" applyFill="1" applyAlignment="1">
      <alignment/>
    </xf>
    <xf numFmtId="0" fontId="9"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177" fontId="6" fillId="0" borderId="0" xfId="0" applyNumberFormat="1" applyFont="1" applyFill="1" applyBorder="1" applyAlignment="1" applyProtection="1">
      <alignment horizontal="center" vertical="center" wrapText="1"/>
      <protection/>
    </xf>
    <xf numFmtId="0" fontId="1" fillId="7" borderId="14" xfId="0" applyFont="1" applyFill="1" applyBorder="1" applyAlignment="1">
      <alignment/>
    </xf>
    <xf numFmtId="0" fontId="5" fillId="0" borderId="15"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wrapText="1"/>
      <protection/>
    </xf>
    <xf numFmtId="178" fontId="5" fillId="0" borderId="0" xfId="0" applyNumberFormat="1" applyFont="1" applyFill="1" applyBorder="1" applyAlignment="1" applyProtection="1">
      <alignment vertical="center"/>
      <protection/>
    </xf>
    <xf numFmtId="177" fontId="6" fillId="7" borderId="12" xfId="0" applyNumberFormat="1" applyFont="1" applyFill="1" applyBorder="1" applyAlignment="1" applyProtection="1">
      <alignment horizontal="center" vertical="center" wrapText="1"/>
      <protection/>
    </xf>
    <xf numFmtId="43" fontId="6" fillId="7" borderId="12" xfId="42" applyFont="1" applyFill="1" applyBorder="1" applyAlignment="1" applyProtection="1">
      <alignment vertical="center" wrapText="1"/>
      <protection/>
    </xf>
    <xf numFmtId="0" fontId="0" fillId="0" borderId="11" xfId="0" applyBorder="1" applyAlignment="1">
      <alignment/>
    </xf>
    <xf numFmtId="0" fontId="10" fillId="0" borderId="0" xfId="0" applyFont="1" applyFill="1" applyBorder="1" applyAlignment="1" applyProtection="1">
      <alignment horizontal="center" vertical="center" wrapText="1"/>
      <protection/>
    </xf>
    <xf numFmtId="0" fontId="6" fillId="7" borderId="16" xfId="0" applyFont="1" applyFill="1" applyBorder="1" applyAlignment="1" applyProtection="1">
      <alignment horizontal="center" vertical="center" wrapText="1"/>
      <protection/>
    </xf>
    <xf numFmtId="0" fontId="0" fillId="0" borderId="0" xfId="0" applyBorder="1" applyAlignment="1">
      <alignment/>
    </xf>
    <xf numFmtId="37" fontId="0" fillId="0" borderId="0" xfId="42" applyNumberFormat="1" applyFont="1" applyBorder="1" applyAlignment="1">
      <alignment horizontal="center"/>
    </xf>
    <xf numFmtId="43" fontId="5" fillId="4" borderId="11" xfId="42"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xf>
    <xf numFmtId="37" fontId="0" fillId="0" borderId="17" xfId="42" applyNumberFormat="1" applyFont="1" applyBorder="1" applyAlignment="1">
      <alignment horizontal="center"/>
    </xf>
    <xf numFmtId="177" fontId="6" fillId="0" borderId="17" xfId="0" applyNumberFormat="1" applyFont="1" applyFill="1" applyBorder="1" applyAlignment="1" applyProtection="1">
      <alignment horizontal="center" vertical="center" wrapText="1"/>
      <protection/>
    </xf>
    <xf numFmtId="0" fontId="6" fillId="7" borderId="16" xfId="0" applyFont="1" applyFill="1" applyBorder="1" applyAlignment="1">
      <alignment/>
    </xf>
    <xf numFmtId="0" fontId="7" fillId="0" borderId="0" xfId="0" applyFont="1" applyBorder="1" applyAlignment="1">
      <alignment horizontal="left"/>
    </xf>
    <xf numFmtId="37" fontId="0" fillId="0" borderId="0" xfId="42" applyNumberFormat="1" applyFont="1" applyFill="1" applyBorder="1" applyAlignment="1">
      <alignment horizontal="center"/>
    </xf>
    <xf numFmtId="37" fontId="0" fillId="0" borderId="17" xfId="42" applyNumberFormat="1" applyFont="1" applyFill="1" applyBorder="1" applyAlignment="1">
      <alignment horizontal="center"/>
    </xf>
    <xf numFmtId="0" fontId="0" fillId="0" borderId="17" xfId="0" applyFill="1" applyBorder="1" applyAlignment="1">
      <alignment/>
    </xf>
    <xf numFmtId="178" fontId="5" fillId="0" borderId="0" xfId="0" applyNumberFormat="1" applyFont="1" applyFill="1" applyBorder="1" applyAlignment="1" applyProtection="1">
      <alignment vertical="center" wrapText="1"/>
      <protection/>
    </xf>
    <xf numFmtId="0" fontId="13" fillId="0" borderId="0" xfId="0" applyFont="1" applyFill="1" applyBorder="1" applyAlignment="1" applyProtection="1">
      <alignment horizontal="left" vertical="center" wrapText="1"/>
      <protection/>
    </xf>
    <xf numFmtId="0" fontId="6" fillId="7" borderId="15" xfId="0" applyFont="1" applyFill="1" applyBorder="1" applyAlignment="1" applyProtection="1">
      <alignment horizontal="left" vertical="center"/>
      <protection/>
    </xf>
    <xf numFmtId="0" fontId="6" fillId="11" borderId="14" xfId="0" applyFont="1" applyFill="1" applyBorder="1" applyAlignment="1" applyProtection="1">
      <alignment horizontal="center" vertical="center" wrapText="1"/>
      <protection/>
    </xf>
    <xf numFmtId="43" fontId="5" fillId="4" borderId="18" xfId="42" applyFont="1" applyFill="1" applyBorder="1" applyAlignment="1" applyProtection="1">
      <alignment vertical="center" wrapText="1"/>
      <protection locked="0"/>
    </xf>
    <xf numFmtId="0" fontId="6" fillId="0" borderId="15" xfId="0" applyFont="1" applyFill="1" applyBorder="1" applyAlignment="1">
      <alignment vertical="center"/>
    </xf>
    <xf numFmtId="178" fontId="6" fillId="7" borderId="19" xfId="0" applyNumberFormat="1" applyFont="1" applyFill="1" applyBorder="1" applyAlignment="1">
      <alignment horizontal="center" vertical="center"/>
    </xf>
    <xf numFmtId="178" fontId="6" fillId="7" borderId="16" xfId="0" applyNumberFormat="1" applyFont="1" applyFill="1" applyBorder="1" applyAlignment="1">
      <alignment horizontal="center" vertical="center"/>
    </xf>
    <xf numFmtId="178" fontId="6" fillId="7" borderId="20" xfId="0" applyNumberFormat="1" applyFont="1" applyFill="1" applyBorder="1" applyAlignment="1">
      <alignment horizontal="center" vertical="center"/>
    </xf>
    <xf numFmtId="178" fontId="6" fillId="7" borderId="18" xfId="0" applyNumberFormat="1" applyFont="1" applyFill="1" applyBorder="1" applyAlignment="1">
      <alignment horizontal="center" vertical="center"/>
    </xf>
    <xf numFmtId="178" fontId="6" fillId="7" borderId="21" xfId="0" applyNumberFormat="1" applyFont="1" applyFill="1" applyBorder="1" applyAlignment="1">
      <alignment horizontal="center" vertical="center"/>
    </xf>
    <xf numFmtId="178" fontId="6" fillId="7" borderId="22" xfId="0" applyNumberFormat="1" applyFont="1" applyFill="1" applyBorder="1" applyAlignment="1">
      <alignment horizontal="center" vertical="center"/>
    </xf>
    <xf numFmtId="178" fontId="6" fillId="7" borderId="23" xfId="0" applyNumberFormat="1" applyFont="1" applyFill="1" applyBorder="1" applyAlignment="1">
      <alignment horizontal="center" vertical="center"/>
    </xf>
    <xf numFmtId="178" fontId="6" fillId="7" borderId="24" xfId="0" applyNumberFormat="1" applyFont="1" applyFill="1" applyBorder="1" applyAlignment="1">
      <alignment horizontal="center" vertical="center"/>
    </xf>
    <xf numFmtId="178" fontId="6" fillId="7" borderId="25" xfId="0" applyNumberFormat="1" applyFont="1" applyFill="1" applyBorder="1" applyAlignment="1">
      <alignment horizontal="center" vertical="center" wrapText="1"/>
    </xf>
    <xf numFmtId="178" fontId="6" fillId="7" borderId="26" xfId="0" applyNumberFormat="1" applyFont="1" applyFill="1" applyBorder="1" applyAlignment="1">
      <alignment horizontal="center" vertical="center"/>
    </xf>
    <xf numFmtId="0" fontId="5" fillId="0" borderId="15" xfId="0" applyFont="1" applyFill="1" applyBorder="1" applyAlignment="1">
      <alignment vertical="center"/>
    </xf>
    <xf numFmtId="178" fontId="5" fillId="0" borderId="0" xfId="0" applyNumberFormat="1" applyFont="1" applyFill="1" applyBorder="1" applyAlignment="1">
      <alignment horizontal="left" vertical="center"/>
    </xf>
    <xf numFmtId="178" fontId="6" fillId="0" borderId="0" xfId="0" applyNumberFormat="1" applyFont="1" applyFill="1" applyBorder="1" applyAlignment="1">
      <alignment horizontal="left" vertical="center"/>
    </xf>
    <xf numFmtId="178" fontId="6" fillId="0" borderId="27" xfId="0" applyNumberFormat="1" applyFont="1" applyFill="1" applyBorder="1" applyAlignment="1">
      <alignment horizontal="left" vertical="center"/>
    </xf>
    <xf numFmtId="0" fontId="14" fillId="0" borderId="15" xfId="0" applyFont="1" applyFill="1" applyBorder="1" applyAlignment="1">
      <alignment vertical="center"/>
    </xf>
    <xf numFmtId="178" fontId="5" fillId="4" borderId="0" xfId="0" applyNumberFormat="1" applyFont="1" applyFill="1" applyBorder="1" applyAlignment="1" applyProtection="1">
      <alignment vertical="center"/>
      <protection locked="0"/>
    </xf>
    <xf numFmtId="178" fontId="6" fillId="0" borderId="0" xfId="0" applyNumberFormat="1" applyFont="1" applyFill="1" applyBorder="1" applyAlignment="1" applyProtection="1">
      <alignment vertical="center"/>
      <protection/>
    </xf>
    <xf numFmtId="178" fontId="6" fillId="0" borderId="27" xfId="0" applyNumberFormat="1" applyFont="1" applyFill="1" applyBorder="1" applyAlignment="1" applyProtection="1">
      <alignment vertical="center"/>
      <protection/>
    </xf>
    <xf numFmtId="0" fontId="6" fillId="0" borderId="15" xfId="0" applyFont="1" applyFill="1" applyBorder="1" applyAlignment="1">
      <alignment horizontal="left" vertical="center"/>
    </xf>
    <xf numFmtId="0" fontId="14" fillId="7" borderId="28" xfId="0" applyFont="1" applyFill="1" applyBorder="1" applyAlignment="1">
      <alignment vertical="center"/>
    </xf>
    <xf numFmtId="178" fontId="5" fillId="0" borderId="0" xfId="0" applyNumberFormat="1" applyFont="1" applyFill="1" applyBorder="1" applyAlignment="1">
      <alignment vertical="center"/>
    </xf>
    <xf numFmtId="0" fontId="6" fillId="0" borderId="29" xfId="0" applyFont="1" applyFill="1" applyBorder="1" applyAlignment="1">
      <alignment vertical="center"/>
    </xf>
    <xf numFmtId="178" fontId="5" fillId="0" borderId="30" xfId="0" applyNumberFormat="1" applyFont="1" applyFill="1" applyBorder="1" applyAlignment="1">
      <alignment vertical="center"/>
    </xf>
    <xf numFmtId="178" fontId="6" fillId="0" borderId="30" xfId="0" applyNumberFormat="1" applyFont="1" applyFill="1" applyBorder="1" applyAlignment="1">
      <alignment vertical="center"/>
    </xf>
    <xf numFmtId="178" fontId="6" fillId="0" borderId="31" xfId="0" applyNumberFormat="1" applyFont="1" applyFill="1" applyBorder="1" applyAlignment="1" applyProtection="1">
      <alignment vertical="center"/>
      <protection/>
    </xf>
    <xf numFmtId="0" fontId="5" fillId="0" borderId="0" xfId="0" applyFont="1" applyFill="1" applyBorder="1" applyAlignment="1">
      <alignment vertical="center"/>
    </xf>
    <xf numFmtId="178" fontId="6" fillId="0" borderId="0" xfId="0" applyNumberFormat="1" applyFont="1" applyFill="1" applyBorder="1" applyAlignment="1">
      <alignment vertical="center"/>
    </xf>
    <xf numFmtId="178" fontId="5" fillId="0" borderId="27" xfId="0" applyNumberFormat="1" applyFont="1" applyFill="1" applyBorder="1" applyAlignment="1">
      <alignment vertical="center"/>
    </xf>
    <xf numFmtId="178" fontId="5" fillId="0" borderId="27" xfId="0" applyNumberFormat="1" applyFont="1" applyFill="1" applyBorder="1" applyAlignment="1">
      <alignment horizontal="left" vertical="center"/>
    </xf>
    <xf numFmtId="178" fontId="5" fillId="0" borderId="0" xfId="0" applyNumberFormat="1"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178" fontId="5" fillId="0" borderId="30" xfId="0" applyNumberFormat="1" applyFont="1" applyFill="1" applyBorder="1" applyAlignment="1">
      <alignment horizontal="left" vertical="center"/>
    </xf>
    <xf numFmtId="178" fontId="6" fillId="0" borderId="30" xfId="0" applyNumberFormat="1" applyFont="1" applyFill="1" applyBorder="1" applyAlignment="1">
      <alignment horizontal="left" vertical="center"/>
    </xf>
    <xf numFmtId="178" fontId="5" fillId="0" borderId="30" xfId="0" applyNumberFormat="1" applyFont="1" applyFill="1" applyBorder="1" applyAlignment="1">
      <alignment horizontal="left" vertical="center" wrapText="1"/>
    </xf>
    <xf numFmtId="178" fontId="5" fillId="0" borderId="31" xfId="0" applyNumberFormat="1" applyFont="1" applyFill="1" applyBorder="1" applyAlignment="1">
      <alignment horizontal="left" vertical="center"/>
    </xf>
    <xf numFmtId="178" fontId="6" fillId="7" borderId="32" xfId="0" applyNumberFormat="1" applyFont="1" applyFill="1" applyBorder="1" applyAlignment="1">
      <alignment vertical="center"/>
    </xf>
    <xf numFmtId="178" fontId="6" fillId="7" borderId="33" xfId="0" applyNumberFormat="1" applyFont="1" applyFill="1" applyBorder="1" applyAlignment="1" applyProtection="1">
      <alignment vertical="center"/>
      <protection/>
    </xf>
    <xf numFmtId="178" fontId="6" fillId="4" borderId="0" xfId="0" applyNumberFormat="1" applyFont="1" applyFill="1" applyBorder="1" applyAlignment="1" applyProtection="1">
      <alignment vertical="center"/>
      <protection locked="0"/>
    </xf>
    <xf numFmtId="0" fontId="5" fillId="7" borderId="15" xfId="0" applyFont="1" applyFill="1" applyBorder="1" applyAlignment="1">
      <alignment vertical="center" wrapText="1"/>
    </xf>
    <xf numFmtId="178" fontId="16" fillId="7" borderId="24" xfId="0" applyNumberFormat="1" applyFont="1" applyFill="1" applyBorder="1" applyAlignment="1">
      <alignment horizontal="center" vertical="center" wrapText="1"/>
    </xf>
    <xf numFmtId="178" fontId="16" fillId="7" borderId="34" xfId="0" applyNumberFormat="1" applyFont="1" applyFill="1" applyBorder="1" applyAlignment="1">
      <alignment horizontal="center" vertical="center" wrapText="1"/>
    </xf>
    <xf numFmtId="0" fontId="17" fillId="0" borderId="15" xfId="0" applyFont="1" applyFill="1" applyBorder="1" applyAlignment="1">
      <alignment vertical="center" wrapText="1"/>
    </xf>
    <xf numFmtId="178" fontId="5" fillId="0" borderId="0" xfId="0" applyNumberFormat="1" applyFont="1" applyFill="1" applyBorder="1" applyAlignment="1">
      <alignment vertical="center" wrapText="1"/>
    </xf>
    <xf numFmtId="178" fontId="5" fillId="0" borderId="27" xfId="0" applyNumberFormat="1" applyFont="1" applyFill="1" applyBorder="1" applyAlignment="1">
      <alignment vertical="center" wrapText="1"/>
    </xf>
    <xf numFmtId="180" fontId="16" fillId="0" borderId="15" xfId="0" applyNumberFormat="1" applyFont="1" applyFill="1" applyBorder="1" applyAlignment="1">
      <alignment horizontal="left" vertical="center" wrapText="1"/>
    </xf>
    <xf numFmtId="0" fontId="16" fillId="0" borderId="15" xfId="0" applyFont="1" applyFill="1" applyBorder="1" applyAlignment="1">
      <alignment vertical="center" wrapText="1"/>
    </xf>
    <xf numFmtId="0" fontId="6" fillId="0" borderId="15" xfId="0" applyFont="1" applyFill="1" applyBorder="1" applyAlignment="1">
      <alignment vertical="center" wrapText="1"/>
    </xf>
    <xf numFmtId="180" fontId="16" fillId="0" borderId="15" xfId="0" applyNumberFormat="1" applyFont="1" applyFill="1" applyBorder="1" applyAlignment="1">
      <alignment vertical="center" wrapText="1"/>
    </xf>
    <xf numFmtId="180" fontId="6" fillId="0" borderId="15" xfId="0" applyNumberFormat="1" applyFont="1" applyFill="1" applyBorder="1" applyAlignment="1">
      <alignment vertical="center" wrapText="1"/>
    </xf>
    <xf numFmtId="0" fontId="18" fillId="0" borderId="15" xfId="0" applyFont="1" applyFill="1" applyBorder="1" applyAlignment="1">
      <alignment vertical="center" wrapText="1"/>
    </xf>
    <xf numFmtId="180" fontId="20" fillId="7" borderId="15" xfId="0" applyNumberFormat="1" applyFont="1" applyFill="1" applyBorder="1" applyAlignment="1">
      <alignment horizontal="center" vertical="center" wrapText="1"/>
    </xf>
    <xf numFmtId="180" fontId="19" fillId="7" borderId="29" xfId="0" applyNumberFormat="1" applyFont="1" applyFill="1" applyBorder="1" applyAlignment="1">
      <alignment horizontal="center" vertical="center" wrapText="1"/>
    </xf>
    <xf numFmtId="0" fontId="5" fillId="0" borderId="35" xfId="0" applyFont="1" applyFill="1" applyBorder="1" applyAlignment="1">
      <alignment vertical="center"/>
    </xf>
    <xf numFmtId="0" fontId="5" fillId="0" borderId="36" xfId="0" applyFont="1" applyFill="1" applyBorder="1" applyAlignment="1">
      <alignment vertical="center"/>
    </xf>
    <xf numFmtId="178" fontId="5" fillId="0" borderId="36" xfId="0" applyNumberFormat="1" applyFont="1" applyFill="1" applyBorder="1" applyAlignment="1">
      <alignment vertical="center"/>
    </xf>
    <xf numFmtId="178" fontId="5" fillId="0" borderId="37" xfId="0" applyNumberFormat="1" applyFont="1" applyFill="1" applyBorder="1" applyAlignment="1">
      <alignment vertical="center"/>
    </xf>
    <xf numFmtId="178" fontId="21" fillId="0" borderId="0" xfId="0" applyNumberFormat="1" applyFont="1" applyFill="1" applyBorder="1" applyAlignment="1">
      <alignment vertical="center"/>
    </xf>
    <xf numFmtId="178" fontId="21" fillId="0" borderId="27" xfId="0" applyNumberFormat="1" applyFont="1" applyFill="1" applyBorder="1" applyAlignment="1">
      <alignment vertical="center"/>
    </xf>
    <xf numFmtId="178" fontId="5" fillId="0" borderId="31"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27" xfId="0" applyFont="1" applyFill="1" applyBorder="1" applyAlignment="1">
      <alignment vertical="center"/>
    </xf>
    <xf numFmtId="0" fontId="22" fillId="0" borderId="15" xfId="0" applyFont="1" applyFill="1" applyBorder="1" applyAlignment="1">
      <alignment horizontal="center" vertical="center" wrapText="1"/>
    </xf>
    <xf numFmtId="0" fontId="6" fillId="0" borderId="15" xfId="0" applyFont="1" applyFill="1" applyBorder="1" applyAlignment="1">
      <alignment horizontal="left" vertical="center" wrapText="1"/>
    </xf>
    <xf numFmtId="178" fontId="6" fillId="0" borderId="0" xfId="0" applyNumberFormat="1" applyFont="1" applyFill="1" applyBorder="1" applyAlignment="1">
      <alignment horizontal="left" vertical="center" wrapText="1"/>
    </xf>
    <xf numFmtId="180" fontId="23" fillId="0" borderId="15"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180" fontId="16" fillId="7" borderId="38" xfId="0" applyNumberFormat="1" applyFont="1" applyFill="1" applyBorder="1" applyAlignment="1">
      <alignment horizontal="left" vertical="center" wrapText="1"/>
    </xf>
    <xf numFmtId="178" fontId="6" fillId="0" borderId="0" xfId="0" applyNumberFormat="1" applyFont="1" applyFill="1" applyBorder="1" applyAlignment="1">
      <alignment vertical="center" wrapText="1"/>
    </xf>
    <xf numFmtId="181" fontId="5" fillId="0" borderId="0" xfId="0" applyNumberFormat="1" applyFont="1" applyFill="1" applyBorder="1" applyAlignment="1">
      <alignment horizontal="left" vertical="center"/>
    </xf>
    <xf numFmtId="0" fontId="6" fillId="0" borderId="39" xfId="0" applyFont="1" applyFill="1" applyBorder="1" applyAlignment="1">
      <alignment horizontal="left" vertical="center" wrapText="1"/>
    </xf>
    <xf numFmtId="0" fontId="6" fillId="7" borderId="28"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9" fillId="7" borderId="38" xfId="0" applyFont="1" applyFill="1" applyBorder="1" applyAlignment="1">
      <alignment horizontal="center" vertical="center" wrapText="1"/>
    </xf>
    <xf numFmtId="0" fontId="6" fillId="0" borderId="40" xfId="0" applyFont="1" applyFill="1" applyBorder="1" applyAlignment="1">
      <alignment horizontal="left" vertical="center" wrapText="1"/>
    </xf>
    <xf numFmtId="178" fontId="6" fillId="0" borderId="16" xfId="0" applyNumberFormat="1" applyFont="1" applyFill="1" applyBorder="1" applyAlignment="1">
      <alignment vertical="center" wrapText="1"/>
    </xf>
    <xf numFmtId="0" fontId="5" fillId="0" borderId="39" xfId="0" applyFont="1" applyFill="1" applyBorder="1" applyAlignment="1">
      <alignment horizontal="left" vertical="center"/>
    </xf>
    <xf numFmtId="0" fontId="19" fillId="7" borderId="41" xfId="0" applyFont="1" applyFill="1" applyBorder="1" applyAlignment="1">
      <alignment horizontal="center" vertical="center"/>
    </xf>
    <xf numFmtId="0" fontId="5" fillId="0" borderId="15" xfId="0" applyFont="1" applyFill="1" applyBorder="1" applyAlignment="1">
      <alignment horizontal="left" vertical="center"/>
    </xf>
    <xf numFmtId="0" fontId="19" fillId="7" borderId="28" xfId="0" applyFont="1" applyFill="1" applyBorder="1" applyAlignment="1">
      <alignment horizontal="center" vertical="center"/>
    </xf>
    <xf numFmtId="178" fontId="19" fillId="7" borderId="32" xfId="0" applyNumberFormat="1" applyFont="1" applyFill="1" applyBorder="1" applyAlignment="1">
      <alignment vertical="center"/>
    </xf>
    <xf numFmtId="178" fontId="19" fillId="0" borderId="0" xfId="0" applyNumberFormat="1" applyFont="1" applyFill="1" applyBorder="1" applyAlignment="1">
      <alignment vertical="center"/>
    </xf>
    <xf numFmtId="178" fontId="6" fillId="7" borderId="0" xfId="0" applyNumberFormat="1" applyFont="1" applyFill="1" applyBorder="1" applyAlignment="1">
      <alignment horizontal="center" vertical="center"/>
    </xf>
    <xf numFmtId="0" fontId="6" fillId="0" borderId="35" xfId="0" applyFont="1" applyFill="1" applyBorder="1" applyAlignment="1">
      <alignment horizontal="center" vertical="center" wrapText="1"/>
    </xf>
    <xf numFmtId="178" fontId="6" fillId="7" borderId="42" xfId="0" applyNumberFormat="1" applyFont="1" applyFill="1" applyBorder="1" applyAlignment="1">
      <alignment horizontal="center" vertical="center" wrapText="1"/>
    </xf>
    <xf numFmtId="178" fontId="6" fillId="7" borderId="43" xfId="0" applyNumberFormat="1" applyFont="1" applyFill="1" applyBorder="1" applyAlignment="1">
      <alignment horizontal="center" vertical="center" wrapText="1"/>
    </xf>
    <xf numFmtId="178" fontId="6" fillId="0" borderId="44" xfId="0" applyNumberFormat="1" applyFont="1" applyFill="1" applyBorder="1" applyAlignment="1">
      <alignment vertical="center" wrapText="1"/>
    </xf>
    <xf numFmtId="0" fontId="6" fillId="0" borderId="0" xfId="0" applyFont="1" applyFill="1" applyBorder="1" applyAlignment="1">
      <alignment horizontal="center" vertical="center"/>
    </xf>
    <xf numFmtId="1" fontId="5" fillId="0" borderId="0" xfId="0" applyNumberFormat="1" applyFont="1" applyFill="1" applyBorder="1" applyAlignment="1">
      <alignment horizontal="left"/>
    </xf>
    <xf numFmtId="2" fontId="5" fillId="0" borderId="0" xfId="0" applyNumberFormat="1" applyFont="1" applyFill="1" applyBorder="1" applyAlignment="1">
      <alignment horizontal="left"/>
    </xf>
    <xf numFmtId="2" fontId="5" fillId="0" borderId="0" xfId="0" applyNumberFormat="1" applyFont="1" applyFill="1" applyBorder="1" applyAlignment="1">
      <alignment/>
    </xf>
    <xf numFmtId="177" fontId="6" fillId="7" borderId="14" xfId="0" applyNumberFormat="1" applyFont="1" applyFill="1" applyBorder="1" applyAlignment="1">
      <alignment horizontal="center" vertical="center" wrapText="1"/>
    </xf>
    <xf numFmtId="2" fontId="5" fillId="0" borderId="0" xfId="0" applyNumberFormat="1" applyFont="1" applyFill="1" applyBorder="1" applyAlignment="1">
      <alignment horizontal="center"/>
    </xf>
    <xf numFmtId="2" fontId="5" fillId="0" borderId="15" xfId="0" applyNumberFormat="1" applyFont="1" applyFill="1" applyBorder="1" applyAlignment="1">
      <alignment horizontal="justify" vertical="top" wrapText="1"/>
    </xf>
    <xf numFmtId="2" fontId="5" fillId="0" borderId="0" xfId="0" applyNumberFormat="1" applyFont="1" applyFill="1" applyBorder="1" applyAlignment="1" applyProtection="1">
      <alignment horizontal="center" vertical="center" wrapText="1"/>
      <protection/>
    </xf>
    <xf numFmtId="178" fontId="5" fillId="4" borderId="0" xfId="0" applyNumberFormat="1" applyFont="1" applyFill="1" applyBorder="1" applyAlignment="1" applyProtection="1">
      <alignment vertical="top" wrapText="1"/>
      <protection locked="0"/>
    </xf>
    <xf numFmtId="2" fontId="5" fillId="0" borderId="0" xfId="0" applyNumberFormat="1" applyFont="1" applyFill="1" applyBorder="1" applyAlignment="1" applyProtection="1">
      <alignment/>
      <protection/>
    </xf>
    <xf numFmtId="2" fontId="5" fillId="4" borderId="15" xfId="0" applyNumberFormat="1" applyFont="1" applyFill="1" applyBorder="1" applyAlignment="1" applyProtection="1">
      <alignment horizontal="justify" vertical="top" wrapText="1"/>
      <protection locked="0"/>
    </xf>
    <xf numFmtId="2" fontId="19" fillId="7" borderId="28" xfId="0" applyNumberFormat="1" applyFont="1" applyFill="1" applyBorder="1" applyAlignment="1">
      <alignment horizontal="center" vertical="top" wrapText="1"/>
    </xf>
    <xf numFmtId="178" fontId="19" fillId="7" borderId="32" xfId="0" applyNumberFormat="1" applyFont="1" applyFill="1" applyBorder="1" applyAlignment="1">
      <alignment vertical="center" wrapText="1"/>
    </xf>
    <xf numFmtId="2" fontId="19" fillId="0" borderId="0" xfId="0" applyNumberFormat="1" applyFont="1" applyFill="1" applyBorder="1" applyAlignment="1" applyProtection="1">
      <alignment/>
      <protection/>
    </xf>
    <xf numFmtId="178" fontId="19" fillId="7" borderId="32" xfId="0" applyNumberFormat="1" applyFont="1" applyFill="1" applyBorder="1" applyAlignment="1">
      <alignment wrapText="1"/>
    </xf>
    <xf numFmtId="2" fontId="5" fillId="0" borderId="15" xfId="0" applyNumberFormat="1" applyFont="1" applyFill="1" applyBorder="1" applyAlignment="1">
      <alignment horizontal="justify"/>
    </xf>
    <xf numFmtId="2" fontId="5" fillId="0" borderId="0" xfId="0" applyNumberFormat="1" applyFont="1" applyFill="1" applyBorder="1" applyAlignment="1" applyProtection="1">
      <alignment horizontal="left"/>
      <protection/>
    </xf>
    <xf numFmtId="2" fontId="5" fillId="0" borderId="15" xfId="0" applyNumberFormat="1" applyFont="1" applyFill="1" applyBorder="1" applyAlignment="1">
      <alignment/>
    </xf>
    <xf numFmtId="2" fontId="5" fillId="0" borderId="15" xfId="0" applyNumberFormat="1" applyFont="1" applyFill="1" applyBorder="1" applyAlignment="1">
      <alignment horizontal="justify" vertical="top" wrapText="1"/>
    </xf>
    <xf numFmtId="178" fontId="19" fillId="7" borderId="32" xfId="0" applyNumberFormat="1" applyFont="1" applyFill="1" applyBorder="1" applyAlignment="1">
      <alignment vertical="top" wrapText="1"/>
    </xf>
    <xf numFmtId="2" fontId="25" fillId="0" borderId="0" xfId="0" applyNumberFormat="1" applyFont="1" applyFill="1" applyBorder="1" applyAlignment="1">
      <alignment horizontal="left"/>
    </xf>
    <xf numFmtId="2" fontId="5" fillId="0" borderId="35" xfId="0" applyNumberFormat="1" applyFont="1" applyFill="1" applyBorder="1" applyAlignment="1">
      <alignment horizontal="center" vertical="top" wrapText="1"/>
    </xf>
    <xf numFmtId="178" fontId="5" fillId="4" borderId="27" xfId="0" applyNumberFormat="1" applyFont="1" applyFill="1" applyBorder="1" applyAlignment="1" applyProtection="1">
      <alignment vertical="center" wrapText="1"/>
      <protection locked="0"/>
    </xf>
    <xf numFmtId="178" fontId="5" fillId="4" borderId="27" xfId="0" applyNumberFormat="1" applyFont="1" applyFill="1" applyBorder="1" applyAlignment="1" applyProtection="1">
      <alignment vertical="top" wrapText="1"/>
      <protection locked="0"/>
    </xf>
    <xf numFmtId="2" fontId="5" fillId="0" borderId="27" xfId="0" applyNumberFormat="1" applyFont="1" applyFill="1" applyBorder="1" applyAlignment="1" applyProtection="1">
      <alignment horizontal="left"/>
      <protection/>
    </xf>
    <xf numFmtId="0" fontId="0" fillId="0" borderId="15" xfId="0" applyBorder="1" applyAlignment="1">
      <alignment/>
    </xf>
    <xf numFmtId="0" fontId="0" fillId="0" borderId="27" xfId="0" applyBorder="1" applyAlignment="1">
      <alignment/>
    </xf>
    <xf numFmtId="0" fontId="0" fillId="0" borderId="29" xfId="0" applyBorder="1" applyAlignment="1">
      <alignment/>
    </xf>
    <xf numFmtId="177" fontId="6" fillId="7" borderId="45" xfId="0" applyNumberFormat="1" applyFont="1" applyFill="1" applyBorder="1" applyAlignment="1">
      <alignment horizontal="center" vertical="center" wrapText="1"/>
    </xf>
    <xf numFmtId="177" fontId="6" fillId="7" borderId="13" xfId="0" applyNumberFormat="1" applyFont="1" applyFill="1" applyBorder="1" applyAlignment="1">
      <alignment horizontal="center" vertical="center" wrapText="1"/>
    </xf>
    <xf numFmtId="177" fontId="6" fillId="7" borderId="46" xfId="0" applyNumberFormat="1" applyFont="1" applyFill="1" applyBorder="1" applyAlignment="1">
      <alignment horizontal="center" vertical="center" wrapText="1"/>
    </xf>
    <xf numFmtId="178" fontId="19" fillId="7" borderId="14" xfId="0" applyNumberFormat="1" applyFont="1" applyFill="1" applyBorder="1" applyAlignment="1">
      <alignment vertical="top" wrapText="1"/>
    </xf>
    <xf numFmtId="178" fontId="19" fillId="7" borderId="46" xfId="0" applyNumberFormat="1" applyFont="1" applyFill="1" applyBorder="1" applyAlignment="1">
      <alignment vertical="top" wrapText="1"/>
    </xf>
    <xf numFmtId="0" fontId="5" fillId="0" borderId="0" xfId="0" applyFont="1" applyFill="1" applyBorder="1" applyAlignment="1">
      <alignment horizontal="left"/>
    </xf>
    <xf numFmtId="0" fontId="5" fillId="0" borderId="15" xfId="0" applyFont="1" applyFill="1" applyBorder="1" applyAlignment="1">
      <alignment horizontal="justify" vertical="top" wrapText="1"/>
    </xf>
    <xf numFmtId="0" fontId="5" fillId="0" borderId="15" xfId="0" applyFont="1" applyFill="1" applyBorder="1" applyAlignment="1" applyProtection="1">
      <alignment horizontal="justify" vertical="top" wrapText="1"/>
      <protection/>
    </xf>
    <xf numFmtId="2" fontId="19" fillId="7" borderId="28" xfId="0" applyNumberFormat="1" applyFont="1" applyFill="1" applyBorder="1" applyAlignment="1">
      <alignment horizontal="center" vertical="center" wrapText="1"/>
    </xf>
    <xf numFmtId="2" fontId="26" fillId="0" borderId="15" xfId="0" applyNumberFormat="1" applyFont="1" applyFill="1" applyBorder="1" applyAlignment="1">
      <alignment horizontal="justify" vertical="center" wrapText="1"/>
    </xf>
    <xf numFmtId="178" fontId="26" fillId="0" borderId="0" xfId="0" applyNumberFormat="1" applyFont="1" applyFill="1" applyBorder="1" applyAlignment="1">
      <alignment vertical="center" wrapText="1"/>
    </xf>
    <xf numFmtId="2" fontId="19" fillId="7" borderId="28" xfId="0" applyNumberFormat="1" applyFont="1" applyFill="1" applyBorder="1" applyAlignment="1">
      <alignment horizontal="center" wrapText="1"/>
    </xf>
    <xf numFmtId="0" fontId="5" fillId="0" borderId="15" xfId="0" applyFont="1" applyFill="1" applyBorder="1" applyAlignment="1">
      <alignment/>
    </xf>
    <xf numFmtId="0" fontId="21" fillId="0" borderId="35" xfId="0" applyFont="1" applyFill="1" applyBorder="1" applyAlignment="1">
      <alignment/>
    </xf>
    <xf numFmtId="0" fontId="5" fillId="0" borderId="36" xfId="0" applyFont="1" applyFill="1" applyBorder="1" applyAlignment="1">
      <alignment horizontal="left"/>
    </xf>
    <xf numFmtId="0" fontId="5" fillId="0" borderId="37" xfId="0" applyFont="1" applyFill="1" applyBorder="1" applyAlignment="1" applyProtection="1">
      <alignment horizontal="left"/>
      <protection/>
    </xf>
    <xf numFmtId="177" fontId="6" fillId="7" borderId="47" xfId="0" applyNumberFormat="1" applyFont="1" applyFill="1" applyBorder="1" applyAlignment="1">
      <alignment horizontal="center" vertical="center" wrapText="1"/>
    </xf>
    <xf numFmtId="178" fontId="19" fillId="7" borderId="33" xfId="0" applyNumberFormat="1" applyFont="1" applyFill="1" applyBorder="1" applyAlignment="1">
      <alignment vertical="center" wrapText="1"/>
    </xf>
    <xf numFmtId="178" fontId="26" fillId="0" borderId="27" xfId="0" applyNumberFormat="1" applyFont="1" applyFill="1" applyBorder="1" applyAlignment="1">
      <alignment vertical="center" wrapText="1"/>
    </xf>
    <xf numFmtId="178" fontId="19" fillId="7" borderId="33" xfId="0" applyNumberFormat="1" applyFont="1" applyFill="1" applyBorder="1" applyAlignment="1">
      <alignment wrapText="1"/>
    </xf>
    <xf numFmtId="0" fontId="5" fillId="0" borderId="27" xfId="0" applyFont="1" applyFill="1" applyBorder="1" applyAlignment="1" applyProtection="1">
      <alignment horizontal="left"/>
      <protection/>
    </xf>
    <xf numFmtId="1" fontId="5" fillId="0" borderId="27" xfId="0" applyNumberFormat="1" applyFont="1" applyFill="1" applyBorder="1" applyAlignment="1" applyProtection="1">
      <alignment horizontal="left"/>
      <protection/>
    </xf>
    <xf numFmtId="178" fontId="19" fillId="7" borderId="33" xfId="0" applyNumberFormat="1" applyFont="1" applyFill="1" applyBorder="1" applyAlignment="1">
      <alignment vertical="top" wrapText="1"/>
    </xf>
    <xf numFmtId="0" fontId="5" fillId="0" borderId="0" xfId="0" applyFont="1" applyFill="1" applyBorder="1" applyAlignment="1" applyProtection="1">
      <alignment/>
      <protection/>
    </xf>
    <xf numFmtId="0" fontId="19" fillId="0" borderId="0" xfId="0" applyFont="1" applyFill="1" applyBorder="1" applyAlignment="1" applyProtection="1">
      <alignment/>
      <protection/>
    </xf>
    <xf numFmtId="0" fontId="26" fillId="0" borderId="0" xfId="0" applyFont="1" applyFill="1" applyBorder="1" applyAlignment="1" applyProtection="1">
      <alignment/>
      <protection/>
    </xf>
    <xf numFmtId="16" fontId="3" fillId="0" borderId="11" xfId="0" applyNumberFormat="1" applyFont="1" applyBorder="1" applyAlignment="1">
      <alignment horizontal="center"/>
    </xf>
    <xf numFmtId="0" fontId="5" fillId="0" borderId="15" xfId="0" applyFont="1" applyFill="1" applyBorder="1" applyAlignment="1" applyProtection="1">
      <alignment horizontal="justify" vertical="top" wrapText="1"/>
      <protection locked="0"/>
    </xf>
    <xf numFmtId="0" fontId="27" fillId="0" borderId="0" xfId="0" applyFont="1" applyAlignment="1">
      <alignment/>
    </xf>
    <xf numFmtId="0" fontId="5" fillId="0" borderId="0" xfId="0" applyFont="1" applyFill="1" applyBorder="1" applyAlignment="1" applyProtection="1">
      <alignment horizontal="justify" vertical="top" wrapText="1"/>
      <protection/>
    </xf>
    <xf numFmtId="178" fontId="5" fillId="0" borderId="12" xfId="0" applyNumberFormat="1" applyFont="1" applyFill="1" applyBorder="1" applyAlignment="1" applyProtection="1">
      <alignment vertical="top" wrapText="1"/>
      <protection/>
    </xf>
    <xf numFmtId="182" fontId="5" fillId="4" borderId="12" xfId="0" applyNumberFormat="1" applyFont="1" applyFill="1" applyBorder="1" applyAlignment="1" applyProtection="1">
      <alignment/>
      <protection locked="0"/>
    </xf>
    <xf numFmtId="178" fontId="5" fillId="0" borderId="27" xfId="0" applyNumberFormat="1" applyFont="1" applyFill="1" applyBorder="1" applyAlignment="1" applyProtection="1">
      <alignment/>
      <protection/>
    </xf>
    <xf numFmtId="178" fontId="6" fillId="7" borderId="32" xfId="0" applyNumberFormat="1" applyFont="1" applyFill="1" applyBorder="1" applyAlignment="1" applyProtection="1">
      <alignment horizontal="center" vertical="top" wrapText="1"/>
      <protection/>
    </xf>
    <xf numFmtId="178" fontId="5" fillId="0" borderId="0" xfId="0" applyNumberFormat="1" applyFont="1" applyFill="1" applyBorder="1" applyAlignment="1" applyProtection="1">
      <alignment/>
      <protection/>
    </xf>
    <xf numFmtId="178" fontId="28" fillId="0" borderId="0" xfId="0" applyNumberFormat="1" applyFont="1" applyFill="1" applyBorder="1" applyAlignment="1" applyProtection="1">
      <alignment/>
      <protection/>
    </xf>
    <xf numFmtId="178" fontId="28" fillId="0" borderId="0" xfId="0" applyNumberFormat="1" applyFont="1" applyFill="1" applyBorder="1" applyAlignment="1" applyProtection="1">
      <alignment horizontal="center"/>
      <protection/>
    </xf>
    <xf numFmtId="178" fontId="28" fillId="0" borderId="27" xfId="0" applyNumberFormat="1" applyFont="1" applyFill="1" applyBorder="1" applyAlignment="1" applyProtection="1">
      <alignment horizontal="center"/>
      <protection/>
    </xf>
    <xf numFmtId="178" fontId="25" fillId="0" borderId="0" xfId="0" applyNumberFormat="1" applyFont="1" applyFill="1" applyBorder="1" applyAlignment="1" applyProtection="1">
      <alignment/>
      <protection/>
    </xf>
    <xf numFmtId="178" fontId="5" fillId="0" borderId="38" xfId="0" applyNumberFormat="1" applyFont="1" applyFill="1" applyBorder="1" applyAlignment="1" applyProtection="1">
      <alignment vertical="top" wrapText="1"/>
      <protection/>
    </xf>
    <xf numFmtId="182" fontId="5" fillId="4" borderId="48" xfId="0" applyNumberFormat="1" applyFont="1" applyFill="1" applyBorder="1" applyAlignment="1" applyProtection="1">
      <alignment/>
      <protection locked="0"/>
    </xf>
    <xf numFmtId="0" fontId="5" fillId="0" borderId="15" xfId="0" applyFont="1" applyFill="1" applyBorder="1" applyAlignment="1" applyProtection="1">
      <alignment/>
      <protection/>
    </xf>
    <xf numFmtId="0" fontId="0" fillId="0" borderId="35" xfId="0" applyBorder="1" applyAlignment="1">
      <alignment/>
    </xf>
    <xf numFmtId="0" fontId="0" fillId="0" borderId="36" xfId="0" applyBorder="1" applyAlignment="1">
      <alignment/>
    </xf>
    <xf numFmtId="0" fontId="0" fillId="0" borderId="37" xfId="0" applyBorder="1" applyAlignment="1">
      <alignment/>
    </xf>
    <xf numFmtId="177" fontId="6" fillId="7" borderId="48"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0" fontId="5" fillId="0" borderId="15" xfId="0" applyFont="1" applyFill="1" applyBorder="1" applyAlignment="1">
      <alignment horizontal="justify" vertical="center" wrapText="1"/>
    </xf>
    <xf numFmtId="0" fontId="23" fillId="0" borderId="15" xfId="0" applyFont="1" applyFill="1" applyBorder="1" applyAlignment="1">
      <alignment horizontal="justify" vertical="center" wrapText="1"/>
    </xf>
    <xf numFmtId="178" fontId="5" fillId="4" borderId="32" xfId="0" applyNumberFormat="1" applyFont="1" applyFill="1" applyBorder="1" applyAlignment="1" applyProtection="1">
      <alignment vertical="center"/>
      <protection locked="0"/>
    </xf>
    <xf numFmtId="0" fontId="28" fillId="0" borderId="15" xfId="0" applyFont="1" applyFill="1" applyBorder="1" applyAlignment="1">
      <alignment vertical="center"/>
    </xf>
    <xf numFmtId="0" fontId="13" fillId="7" borderId="49" xfId="0" applyFont="1" applyFill="1" applyBorder="1" applyAlignment="1">
      <alignment horizontal="center" vertical="center"/>
    </xf>
    <xf numFmtId="178" fontId="13" fillId="7" borderId="50" xfId="0" applyNumberFormat="1" applyFont="1" applyFill="1" applyBorder="1" applyAlignment="1">
      <alignment horizontal="center" vertical="center"/>
    </xf>
    <xf numFmtId="178" fontId="31" fillId="7" borderId="51" xfId="0" applyNumberFormat="1" applyFont="1" applyFill="1" applyBorder="1" applyAlignment="1">
      <alignment horizontal="center" vertical="center"/>
    </xf>
    <xf numFmtId="178" fontId="13" fillId="7" borderId="51" xfId="0" applyNumberFormat="1" applyFont="1" applyFill="1" applyBorder="1" applyAlignment="1">
      <alignment horizontal="center" vertical="center"/>
    </xf>
    <xf numFmtId="0" fontId="5" fillId="4" borderId="52" xfId="0" applyFont="1" applyFill="1" applyBorder="1" applyAlignment="1" applyProtection="1">
      <alignment vertical="center"/>
      <protection locked="0"/>
    </xf>
    <xf numFmtId="0" fontId="19" fillId="7" borderId="53" xfId="0" applyFont="1" applyFill="1" applyBorder="1" applyAlignment="1">
      <alignment horizontal="center" vertical="center"/>
    </xf>
    <xf numFmtId="178" fontId="29" fillId="0" borderId="27" xfId="0" applyNumberFormat="1" applyFont="1" applyFill="1" applyBorder="1" applyAlignment="1">
      <alignment vertical="center"/>
    </xf>
    <xf numFmtId="178" fontId="5" fillId="0" borderId="0" xfId="0" applyNumberFormat="1" applyFont="1" applyFill="1" applyBorder="1" applyAlignment="1">
      <alignment horizontal="right" vertical="center" wrapText="1"/>
    </xf>
    <xf numFmtId="178" fontId="6"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0" fontId="30" fillId="0" borderId="15" xfId="0" applyFont="1" applyFill="1" applyBorder="1" applyAlignment="1">
      <alignment horizontal="justify" vertical="center" wrapText="1"/>
    </xf>
    <xf numFmtId="0" fontId="5" fillId="0" borderId="15" xfId="0" applyFont="1" applyFill="1" applyBorder="1" applyAlignment="1" applyProtection="1">
      <alignment horizontal="justify" vertical="center" wrapText="1"/>
      <protection/>
    </xf>
    <xf numFmtId="0" fontId="5" fillId="4" borderId="15" xfId="0" applyFont="1" applyFill="1" applyBorder="1" applyAlignment="1" applyProtection="1">
      <alignment horizontal="justify" vertical="center" wrapText="1"/>
      <protection locked="0"/>
    </xf>
    <xf numFmtId="0" fontId="19" fillId="7" borderId="28" xfId="0" applyFont="1" applyFill="1" applyBorder="1" applyAlignment="1">
      <alignment horizontal="justify" vertical="center" wrapText="1"/>
    </xf>
    <xf numFmtId="0" fontId="6" fillId="7" borderId="54" xfId="0" applyFont="1" applyFill="1" applyBorder="1" applyAlignment="1">
      <alignment horizontal="center" vertical="center" wrapText="1"/>
    </xf>
    <xf numFmtId="0" fontId="6" fillId="7" borderId="55" xfId="0" applyFont="1" applyFill="1" applyBorder="1" applyAlignment="1">
      <alignment horizontal="center" vertical="center" wrapText="1"/>
    </xf>
    <xf numFmtId="177" fontId="6" fillId="7" borderId="56" xfId="0" applyNumberFormat="1" applyFont="1" applyFill="1" applyBorder="1" applyAlignment="1">
      <alignment horizontal="center" vertical="center" wrapText="1"/>
    </xf>
    <xf numFmtId="49" fontId="5" fillId="4" borderId="50" xfId="0" applyNumberFormat="1" applyFont="1" applyFill="1" applyBorder="1" applyAlignment="1">
      <alignment horizontal="center" vertical="center" wrapText="1"/>
    </xf>
    <xf numFmtId="49" fontId="11" fillId="4" borderId="50" xfId="63" applyNumberFormat="1" applyFont="1" applyFill="1" applyBorder="1" applyAlignment="1" applyProtection="1">
      <alignment horizontal="center" vertical="center" wrapText="1"/>
      <protection locked="0"/>
    </xf>
    <xf numFmtId="49" fontId="11" fillId="4" borderId="50" xfId="0" applyNumberFormat="1" applyFont="1" applyFill="1" applyBorder="1" applyAlignment="1" applyProtection="1">
      <alignment horizontal="center" vertical="center" wrapText="1"/>
      <protection locked="0"/>
    </xf>
    <xf numFmtId="4" fontId="5" fillId="4" borderId="51" xfId="0" applyNumberFormat="1" applyFont="1" applyFill="1" applyBorder="1" applyAlignment="1" applyProtection="1">
      <alignment vertical="center" wrapText="1"/>
      <protection locked="0"/>
    </xf>
    <xf numFmtId="49" fontId="5" fillId="4" borderId="52" xfId="0" applyNumberFormat="1" applyFont="1" applyFill="1" applyBorder="1" applyAlignment="1" applyProtection="1">
      <alignment horizontal="left" vertical="center" wrapText="1"/>
      <protection locked="0"/>
    </xf>
    <xf numFmtId="49" fontId="5" fillId="4" borderId="12" xfId="0" applyNumberFormat="1" applyFont="1" applyFill="1" applyBorder="1" applyAlignment="1">
      <alignment horizontal="center" vertical="center" wrapText="1"/>
    </xf>
    <xf numFmtId="49" fontId="11" fillId="4" borderId="12" xfId="63" applyNumberFormat="1" applyFont="1" applyFill="1" applyBorder="1" applyAlignment="1" applyProtection="1">
      <alignment horizontal="center" vertical="center" wrapText="1"/>
      <protection locked="0"/>
    </xf>
    <xf numFmtId="49" fontId="11" fillId="4" borderId="12" xfId="0" applyNumberFormat="1" applyFont="1" applyFill="1" applyBorder="1" applyAlignment="1" applyProtection="1">
      <alignment horizontal="center" vertical="center" wrapText="1"/>
      <protection locked="0"/>
    </xf>
    <xf numFmtId="4" fontId="5" fillId="4" borderId="48" xfId="0" applyNumberFormat="1" applyFont="1" applyFill="1" applyBorder="1" applyAlignment="1" applyProtection="1">
      <alignment vertical="center" wrapText="1"/>
      <protection locked="0"/>
    </xf>
    <xf numFmtId="49" fontId="5" fillId="4" borderId="53" xfId="0" applyNumberFormat="1" applyFont="1" applyFill="1" applyBorder="1" applyAlignment="1" applyProtection="1">
      <alignment horizontal="left" vertical="center" wrapText="1"/>
      <protection locked="0"/>
    </xf>
    <xf numFmtId="49" fontId="5" fillId="4" borderId="57" xfId="0" applyNumberFormat="1" applyFont="1" applyFill="1" applyBorder="1" applyAlignment="1">
      <alignment horizontal="center" vertical="center" wrapText="1"/>
    </xf>
    <xf numFmtId="49" fontId="11" fillId="4" borderId="57" xfId="63" applyNumberFormat="1" applyFont="1" applyFill="1" applyBorder="1" applyAlignment="1" applyProtection="1">
      <alignment horizontal="center" vertical="center" wrapText="1"/>
      <protection locked="0"/>
    </xf>
    <xf numFmtId="49" fontId="11" fillId="4" borderId="57" xfId="0" applyNumberFormat="1" applyFont="1" applyFill="1" applyBorder="1" applyAlignment="1" applyProtection="1">
      <alignment horizontal="center" vertical="center" wrapText="1"/>
      <protection locked="0"/>
    </xf>
    <xf numFmtId="4" fontId="5" fillId="4" borderId="58" xfId="0" applyNumberFormat="1" applyFont="1" applyFill="1" applyBorder="1" applyAlignment="1" applyProtection="1">
      <alignment vertical="center" wrapText="1"/>
      <protection locked="0"/>
    </xf>
    <xf numFmtId="0" fontId="6" fillId="7" borderId="59" xfId="0" applyFont="1" applyFill="1" applyBorder="1" applyAlignment="1">
      <alignment horizontal="center" vertical="center" wrapText="1"/>
    </xf>
    <xf numFmtId="0" fontId="6" fillId="7" borderId="60" xfId="0" applyFont="1" applyFill="1" applyBorder="1" applyAlignment="1">
      <alignment horizontal="center" vertical="center" wrapText="1"/>
    </xf>
    <xf numFmtId="183" fontId="6" fillId="7" borderId="60" xfId="0" applyNumberFormat="1" applyFont="1" applyFill="1" applyBorder="1" applyAlignment="1">
      <alignment horizontal="center" vertical="center" wrapText="1"/>
    </xf>
    <xf numFmtId="0" fontId="6" fillId="7" borderId="61" xfId="0" applyFont="1" applyFill="1" applyBorder="1" applyAlignment="1">
      <alignment horizontal="justify" vertical="center" wrapText="1"/>
    </xf>
    <xf numFmtId="4" fontId="14" fillId="7" borderId="56" xfId="0" applyNumberFormat="1" applyFont="1" applyFill="1" applyBorder="1" applyAlignment="1">
      <alignment horizontal="right" vertical="center" wrapText="1"/>
    </xf>
    <xf numFmtId="183" fontId="5" fillId="0" borderId="0" xfId="0" applyNumberFormat="1" applyFont="1" applyFill="1" applyBorder="1" applyAlignment="1">
      <alignment vertical="center"/>
    </xf>
    <xf numFmtId="0" fontId="25" fillId="0" borderId="0" xfId="0" applyFont="1" applyFill="1" applyBorder="1" applyAlignment="1">
      <alignment vertical="center"/>
    </xf>
    <xf numFmtId="0" fontId="5" fillId="7" borderId="12" xfId="0" applyFont="1" applyFill="1" applyBorder="1" applyAlignment="1">
      <alignment horizontal="center" vertical="center"/>
    </xf>
    <xf numFmtId="0" fontId="5" fillId="0" borderId="0" xfId="0" applyFont="1" applyFill="1" applyBorder="1" applyAlignment="1">
      <alignment horizontal="center" vertical="center"/>
    </xf>
    <xf numFmtId="49" fontId="5" fillId="4" borderId="12"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25" fillId="0" borderId="0" xfId="0" applyFont="1" applyFill="1" applyBorder="1" applyAlignment="1">
      <alignment horizontal="left" vertical="center"/>
    </xf>
    <xf numFmtId="0" fontId="6" fillId="7" borderId="12" xfId="0" applyFont="1" applyFill="1" applyBorder="1" applyAlignment="1">
      <alignment horizontal="center" vertical="center"/>
    </xf>
    <xf numFmtId="0" fontId="5" fillId="0" borderId="15" xfId="0" applyFont="1" applyFill="1" applyBorder="1" applyAlignment="1">
      <alignment/>
    </xf>
    <xf numFmtId="0" fontId="5" fillId="0" borderId="0" xfId="0" applyFont="1" applyFill="1" applyBorder="1" applyAlignment="1">
      <alignment/>
    </xf>
    <xf numFmtId="0" fontId="5" fillId="0" borderId="27" xfId="0" applyFont="1" applyFill="1" applyBorder="1" applyAlignment="1">
      <alignment/>
    </xf>
    <xf numFmtId="0" fontId="30" fillId="0" borderId="0" xfId="0" applyFont="1" applyFill="1" applyBorder="1" applyAlignment="1">
      <alignment/>
    </xf>
    <xf numFmtId="182" fontId="5" fillId="4" borderId="0" xfId="0" applyNumberFormat="1" applyFont="1" applyFill="1" applyBorder="1" applyAlignment="1" applyProtection="1">
      <alignment/>
      <protection locked="0"/>
    </xf>
    <xf numFmtId="0" fontId="5" fillId="4" borderId="0" xfId="0" applyFont="1" applyFill="1" applyBorder="1" applyAlignment="1" applyProtection="1">
      <alignment/>
      <protection locked="0"/>
    </xf>
    <xf numFmtId="180" fontId="19" fillId="7" borderId="32" xfId="0" applyNumberFormat="1" applyFont="1" applyFill="1" applyBorder="1" applyAlignment="1">
      <alignment horizontal="left"/>
    </xf>
    <xf numFmtId="182" fontId="19" fillId="7" borderId="32" xfId="0" applyNumberFormat="1" applyFont="1" applyFill="1" applyBorder="1" applyAlignment="1">
      <alignment/>
    </xf>
    <xf numFmtId="178" fontId="5" fillId="0" borderId="0" xfId="0" applyNumberFormat="1" applyFont="1" applyFill="1" applyBorder="1" applyAlignment="1">
      <alignment/>
    </xf>
    <xf numFmtId="0" fontId="14" fillId="0" borderId="0" xfId="0" applyFont="1" applyFill="1" applyBorder="1" applyAlignment="1">
      <alignment/>
    </xf>
    <xf numFmtId="0" fontId="25" fillId="0" borderId="0" xfId="0" applyFont="1" applyFill="1" applyBorder="1" applyAlignment="1">
      <alignment horizontal="left"/>
    </xf>
    <xf numFmtId="0" fontId="25" fillId="0" borderId="27" xfId="0" applyFont="1" applyFill="1" applyBorder="1" applyAlignment="1">
      <alignment horizontal="left"/>
    </xf>
    <xf numFmtId="0" fontId="5" fillId="0" borderId="27" xfId="0" applyFont="1" applyFill="1" applyBorder="1" applyAlignment="1">
      <alignment horizontal="left"/>
    </xf>
    <xf numFmtId="0" fontId="6" fillId="7" borderId="62" xfId="0" applyFont="1" applyFill="1" applyBorder="1" applyAlignment="1">
      <alignment horizontal="left"/>
    </xf>
    <xf numFmtId="0" fontId="6" fillId="7" borderId="62" xfId="0" applyFont="1" applyFill="1" applyBorder="1" applyAlignment="1">
      <alignment horizontal="center"/>
    </xf>
    <xf numFmtId="0" fontId="5" fillId="0" borderId="35" xfId="0" applyFont="1" applyFill="1" applyBorder="1" applyAlignment="1">
      <alignment/>
    </xf>
    <xf numFmtId="0" fontId="5" fillId="0" borderId="36" xfId="0" applyFont="1" applyFill="1" applyBorder="1" applyAlignment="1">
      <alignment/>
    </xf>
    <xf numFmtId="0" fontId="5" fillId="0" borderId="37" xfId="0" applyFont="1" applyFill="1" applyBorder="1" applyAlignment="1">
      <alignment/>
    </xf>
    <xf numFmtId="0" fontId="6" fillId="7" borderId="63" xfId="0" applyFont="1" applyFill="1" applyBorder="1" applyAlignment="1">
      <alignment horizontal="right"/>
    </xf>
    <xf numFmtId="182" fontId="5" fillId="0" borderId="27" xfId="0" applyNumberFormat="1" applyFont="1" applyFill="1" applyBorder="1" applyAlignment="1">
      <alignment/>
    </xf>
    <xf numFmtId="0" fontId="32" fillId="0" borderId="15" xfId="0" applyFont="1" applyFill="1" applyBorder="1" applyAlignment="1">
      <alignment horizontal="left"/>
    </xf>
    <xf numFmtId="0" fontId="32" fillId="0" borderId="0" xfId="0" applyFont="1" applyFill="1" applyBorder="1" applyAlignment="1">
      <alignment horizontal="left"/>
    </xf>
    <xf numFmtId="0" fontId="15" fillId="0" borderId="15" xfId="0" applyFont="1" applyFill="1" applyBorder="1" applyAlignment="1">
      <alignment/>
    </xf>
    <xf numFmtId="0" fontId="15" fillId="0" borderId="0" xfId="0" applyFont="1" applyFill="1" applyBorder="1" applyAlignment="1">
      <alignment horizontal="left"/>
    </xf>
    <xf numFmtId="0" fontId="15" fillId="0" borderId="0" xfId="0" applyFont="1" applyFill="1" applyBorder="1" applyAlignment="1">
      <alignment/>
    </xf>
    <xf numFmtId="0" fontId="5" fillId="0" borderId="27" xfId="0" applyFont="1" applyFill="1" applyBorder="1" applyAlignment="1" applyProtection="1">
      <alignment horizontal="left" vertical="center"/>
      <protection/>
    </xf>
    <xf numFmtId="0" fontId="5" fillId="4" borderId="15" xfId="0" applyFont="1" applyFill="1" applyBorder="1" applyAlignment="1" applyProtection="1">
      <alignment horizontal="left" vertical="center"/>
      <protection locked="0"/>
    </xf>
    <xf numFmtId="0" fontId="19" fillId="7" borderId="28" xfId="0" applyFont="1" applyFill="1" applyBorder="1" applyAlignment="1" applyProtection="1">
      <alignment horizontal="center" vertical="center"/>
      <protection/>
    </xf>
    <xf numFmtId="0" fontId="5" fillId="0" borderId="30" xfId="0" applyFont="1" applyFill="1" applyBorder="1" applyAlignment="1" applyProtection="1">
      <alignment horizontal="left" vertical="center"/>
      <protection/>
    </xf>
    <xf numFmtId="0" fontId="5" fillId="0" borderId="31" xfId="0" applyFont="1" applyFill="1" applyBorder="1" applyAlignment="1" applyProtection="1">
      <alignment horizontal="left" vertical="center"/>
      <protection/>
    </xf>
    <xf numFmtId="178" fontId="5" fillId="4" borderId="27" xfId="0" applyNumberFormat="1" applyFont="1" applyFill="1" applyBorder="1" applyAlignment="1" applyProtection="1">
      <alignment vertical="center"/>
      <protection locked="0"/>
    </xf>
    <xf numFmtId="0" fontId="5" fillId="4" borderId="0" xfId="0" applyFont="1" applyFill="1" applyBorder="1" applyAlignment="1" applyProtection="1">
      <alignment horizontal="left" vertical="center"/>
      <protection/>
    </xf>
    <xf numFmtId="178" fontId="5" fillId="0" borderId="0" xfId="0" applyNumberFormat="1"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178" fontId="5" fillId="0" borderId="0" xfId="0" applyNumberFormat="1" applyFont="1" applyFill="1" applyBorder="1" applyAlignment="1" applyProtection="1">
      <alignment horizontal="left" vertical="center" wrapText="1"/>
      <protection/>
    </xf>
    <xf numFmtId="178" fontId="6" fillId="7" borderId="62" xfId="0" applyNumberFormat="1" applyFont="1" applyFill="1" applyBorder="1" applyAlignment="1" applyProtection="1">
      <alignment horizontal="center" vertical="center" wrapText="1"/>
      <protection/>
    </xf>
    <xf numFmtId="0" fontId="33" fillId="0" borderId="27" xfId="0" applyFont="1" applyFill="1" applyBorder="1" applyAlignment="1" applyProtection="1">
      <alignment horizontal="left" vertical="center" wrapText="1"/>
      <protection/>
    </xf>
    <xf numFmtId="178" fontId="5" fillId="0" borderId="36" xfId="0" applyNumberFormat="1" applyFont="1" applyFill="1" applyBorder="1" applyAlignment="1" applyProtection="1">
      <alignment vertical="center" wrapText="1"/>
      <protection/>
    </xf>
    <xf numFmtId="0" fontId="34" fillId="0" borderId="27" xfId="0" applyFont="1" applyFill="1" applyBorder="1" applyAlignment="1" applyProtection="1">
      <alignment horizontal="left" vertical="center" wrapText="1"/>
      <protection/>
    </xf>
    <xf numFmtId="0" fontId="35" fillId="0" borderId="0" xfId="0" applyFont="1" applyFill="1" applyBorder="1" applyAlignment="1" applyProtection="1">
      <alignment horizontal="right" vertical="center" wrapText="1"/>
      <protection/>
    </xf>
    <xf numFmtId="178" fontId="34" fillId="0" borderId="27" xfId="0" applyNumberFormat="1" applyFont="1" applyFill="1" applyBorder="1" applyAlignment="1" applyProtection="1">
      <alignment horizontal="left" vertical="center" wrapText="1"/>
      <protection/>
    </xf>
    <xf numFmtId="178" fontId="5" fillId="4" borderId="24" xfId="0" applyNumberFormat="1" applyFont="1" applyFill="1" applyBorder="1" applyAlignment="1" applyProtection="1">
      <alignment vertical="center" wrapText="1"/>
      <protection locked="0"/>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178" fontId="6" fillId="0" borderId="0" xfId="0" applyNumberFormat="1" applyFont="1" applyFill="1" applyBorder="1" applyAlignment="1" applyProtection="1">
      <alignment vertical="center" wrapText="1"/>
      <protection/>
    </xf>
    <xf numFmtId="178" fontId="13" fillId="0" borderId="0" xfId="0" applyNumberFormat="1" applyFont="1" applyFill="1" applyBorder="1" applyAlignment="1" applyProtection="1">
      <alignment vertical="center" wrapText="1"/>
      <protection/>
    </xf>
    <xf numFmtId="178" fontId="36" fillId="0" borderId="27" xfId="0" applyNumberFormat="1" applyFont="1" applyFill="1" applyBorder="1" applyAlignment="1" applyProtection="1">
      <alignment horizontal="left" vertical="center" wrapText="1"/>
      <protection/>
    </xf>
    <xf numFmtId="0" fontId="19" fillId="7" borderId="32" xfId="0" applyFont="1" applyFill="1" applyBorder="1" applyAlignment="1" applyProtection="1">
      <alignment horizontal="left" vertical="center" wrapText="1"/>
      <protection/>
    </xf>
    <xf numFmtId="178" fontId="33" fillId="0" borderId="27" xfId="0" applyNumberFormat="1"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protection/>
    </xf>
    <xf numFmtId="0" fontId="6" fillId="7" borderId="18" xfId="0" applyFont="1" applyFill="1" applyBorder="1" applyAlignment="1" applyProtection="1">
      <alignment horizontal="center" vertical="center" wrapText="1"/>
      <protection/>
    </xf>
    <xf numFmtId="0" fontId="6" fillId="7" borderId="18" xfId="0" applyFont="1" applyFill="1" applyBorder="1" applyAlignment="1" applyProtection="1" quotePrefix="1">
      <alignment horizontal="center" vertical="center" wrapText="1"/>
      <protection/>
    </xf>
    <xf numFmtId="0" fontId="5" fillId="4" borderId="52" xfId="0" applyFont="1" applyFill="1" applyBorder="1" applyAlignment="1" applyProtection="1">
      <alignment horizontal="left" vertical="center" wrapText="1"/>
      <protection locked="0"/>
    </xf>
    <xf numFmtId="0" fontId="5" fillId="4" borderId="50" xfId="0" applyFont="1" applyFill="1" applyBorder="1" applyAlignment="1" applyProtection="1">
      <alignment horizontal="left" vertical="center" wrapText="1"/>
      <protection/>
    </xf>
    <xf numFmtId="0" fontId="5" fillId="4" borderId="12" xfId="0" applyFont="1" applyFill="1" applyBorder="1" applyAlignment="1" applyProtection="1">
      <alignment horizontal="left" vertical="center" wrapText="1"/>
      <protection/>
    </xf>
    <xf numFmtId="0" fontId="5" fillId="4" borderId="53" xfId="0" applyFont="1" applyFill="1" applyBorder="1" applyAlignment="1" applyProtection="1">
      <alignment horizontal="left" vertical="center" wrapText="1"/>
      <protection locked="0"/>
    </xf>
    <xf numFmtId="0" fontId="5" fillId="4" borderId="57" xfId="0" applyFont="1" applyFill="1" applyBorder="1" applyAlignment="1" applyProtection="1">
      <alignment horizontal="left" vertical="center" wrapText="1"/>
      <protection/>
    </xf>
    <xf numFmtId="0" fontId="19" fillId="7" borderId="29" xfId="0" applyFont="1" applyFill="1" applyBorder="1" applyAlignment="1" applyProtection="1">
      <alignment horizontal="center" vertical="center" wrapText="1"/>
      <protection/>
    </xf>
    <xf numFmtId="0" fontId="19" fillId="7" borderId="64" xfId="0" applyFont="1" applyFill="1" applyBorder="1" applyAlignment="1" applyProtection="1">
      <alignment horizontal="center" vertical="center" wrapText="1"/>
      <protection/>
    </xf>
    <xf numFmtId="178" fontId="5" fillId="0" borderId="30" xfId="0" applyNumberFormat="1" applyFont="1" applyFill="1" applyBorder="1" applyAlignment="1" applyProtection="1">
      <alignment horizontal="left" vertical="center"/>
      <protection/>
    </xf>
    <xf numFmtId="0" fontId="5" fillId="0" borderId="35" xfId="0" applyFont="1" applyFill="1" applyBorder="1" applyAlignment="1" applyProtection="1">
      <alignment horizontal="left" vertical="center"/>
      <protection/>
    </xf>
    <xf numFmtId="0" fontId="5" fillId="0" borderId="36" xfId="0" applyFont="1" applyFill="1" applyBorder="1" applyAlignment="1" applyProtection="1">
      <alignment horizontal="left" vertical="center"/>
      <protection/>
    </xf>
    <xf numFmtId="178" fontId="5" fillId="0" borderId="36" xfId="0" applyNumberFormat="1" applyFont="1" applyFill="1" applyBorder="1" applyAlignment="1" applyProtection="1">
      <alignment horizontal="left" vertical="center"/>
      <protection/>
    </xf>
    <xf numFmtId="0" fontId="5" fillId="0" borderId="37" xfId="0" applyFont="1" applyFill="1" applyBorder="1" applyAlignment="1" applyProtection="1">
      <alignment horizontal="left" vertical="center"/>
      <protection/>
    </xf>
    <xf numFmtId="0" fontId="30" fillId="0" borderId="35" xfId="0" applyFont="1" applyFill="1" applyBorder="1" applyAlignment="1">
      <alignment vertical="center"/>
    </xf>
    <xf numFmtId="0" fontId="5" fillId="0" borderId="36" xfId="0" applyFont="1" applyFill="1" applyBorder="1" applyAlignment="1" applyProtection="1">
      <alignment vertical="center"/>
      <protection/>
    </xf>
    <xf numFmtId="0" fontId="5" fillId="0" borderId="37" xfId="0" applyFont="1" applyFill="1" applyBorder="1" applyAlignment="1">
      <alignment vertical="center"/>
    </xf>
    <xf numFmtId="49" fontId="33" fillId="0" borderId="0" xfId="0" applyNumberFormat="1" applyFont="1" applyFill="1" applyBorder="1" applyAlignment="1" applyProtection="1">
      <alignment vertical="center"/>
      <protection/>
    </xf>
    <xf numFmtId="49" fontId="33" fillId="0" borderId="0" xfId="0" applyNumberFormat="1" applyFont="1" applyFill="1" applyBorder="1" applyAlignment="1" applyProtection="1">
      <alignment horizontal="center" vertical="center"/>
      <protection/>
    </xf>
    <xf numFmtId="0" fontId="30" fillId="0" borderId="0"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178" fontId="5" fillId="4" borderId="0" xfId="0" applyNumberFormat="1"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6" fillId="0" borderId="15" xfId="0" applyFont="1" applyFill="1" applyBorder="1" applyAlignment="1">
      <alignment/>
    </xf>
    <xf numFmtId="0" fontId="6" fillId="0" borderId="0" xfId="0" applyFont="1" applyFill="1" applyBorder="1" applyAlignment="1">
      <alignment/>
    </xf>
    <xf numFmtId="49" fontId="33" fillId="0" borderId="36" xfId="0" applyNumberFormat="1" applyFont="1" applyFill="1" applyBorder="1" applyAlignment="1" applyProtection="1">
      <alignment horizontal="center" vertical="center"/>
      <protection/>
    </xf>
    <xf numFmtId="178" fontId="5" fillId="4" borderId="27" xfId="0" applyNumberFormat="1" applyFont="1" applyFill="1" applyBorder="1" applyAlignment="1" applyProtection="1">
      <alignment vertical="top"/>
      <protection locked="0"/>
    </xf>
    <xf numFmtId="49" fontId="33" fillId="0" borderId="35" xfId="0" applyNumberFormat="1" applyFont="1" applyFill="1" applyBorder="1" applyAlignment="1" applyProtection="1">
      <alignment vertical="center"/>
      <protection/>
    </xf>
    <xf numFmtId="49" fontId="33" fillId="0" borderId="15" xfId="0" applyNumberFormat="1" applyFont="1" applyFill="1" applyBorder="1" applyAlignment="1" applyProtection="1">
      <alignment vertical="center"/>
      <protection/>
    </xf>
    <xf numFmtId="0" fontId="19" fillId="7" borderId="14" xfId="0" applyFont="1" applyFill="1" applyBorder="1" applyAlignment="1">
      <alignment horizontal="right" vertical="top"/>
    </xf>
    <xf numFmtId="178" fontId="19" fillId="7" borderId="14" xfId="0" applyNumberFormat="1" applyFont="1" applyFill="1" applyBorder="1" applyAlignment="1">
      <alignment horizontal="right" vertical="top"/>
    </xf>
    <xf numFmtId="178" fontId="19" fillId="7" borderId="47" xfId="0" applyNumberFormat="1" applyFont="1" applyFill="1" applyBorder="1" applyAlignment="1">
      <alignment horizontal="right" vertical="top"/>
    </xf>
    <xf numFmtId="0" fontId="19" fillId="7" borderId="13" xfId="0" applyFont="1" applyFill="1" applyBorder="1" applyAlignment="1">
      <alignment horizontal="center" vertical="top"/>
    </xf>
    <xf numFmtId="177" fontId="6" fillId="7" borderId="13" xfId="0" applyNumberFormat="1" applyFont="1" applyFill="1" applyBorder="1" applyAlignment="1">
      <alignment horizontal="center" vertical="center"/>
    </xf>
    <xf numFmtId="177" fontId="6" fillId="7" borderId="47" xfId="0" applyNumberFormat="1" applyFont="1" applyFill="1" applyBorder="1" applyAlignment="1">
      <alignment horizontal="center" vertical="center"/>
    </xf>
    <xf numFmtId="0" fontId="38"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vertical="center" wrapText="1"/>
    </xf>
    <xf numFmtId="0" fontId="5" fillId="0" borderId="0" xfId="0" applyFont="1" applyFill="1" applyBorder="1" applyAlignment="1" applyProtection="1">
      <alignment vertical="center" wrapText="1"/>
      <protection/>
    </xf>
    <xf numFmtId="3" fontId="5" fillId="0" borderId="0" xfId="0" applyNumberFormat="1" applyFont="1" applyFill="1" applyBorder="1" applyAlignment="1" applyProtection="1">
      <alignment vertical="center" wrapText="1"/>
      <protection/>
    </xf>
    <xf numFmtId="3" fontId="5" fillId="4" borderId="0" xfId="0" applyNumberFormat="1" applyFont="1" applyFill="1" applyBorder="1" applyAlignment="1" applyProtection="1">
      <alignment vertical="center" wrapText="1"/>
      <protection locked="0"/>
    </xf>
    <xf numFmtId="0" fontId="14" fillId="7" borderId="32" xfId="0" applyFont="1" applyFill="1" applyBorder="1" applyAlignment="1">
      <alignment horizontal="center" vertical="center" wrapText="1"/>
    </xf>
    <xf numFmtId="0" fontId="6" fillId="0" borderId="27" xfId="0" applyFont="1" applyFill="1" applyBorder="1" applyAlignment="1">
      <alignment vertical="center"/>
    </xf>
    <xf numFmtId="0" fontId="5" fillId="0" borderId="31" xfId="0" applyFont="1" applyFill="1" applyBorder="1" applyAlignment="1">
      <alignment vertical="center"/>
    </xf>
    <xf numFmtId="0" fontId="39" fillId="0" borderId="36" xfId="0" applyFont="1" applyFill="1" applyBorder="1" applyAlignment="1" applyProtection="1">
      <alignment horizontal="left" vertical="center"/>
      <protection/>
    </xf>
    <xf numFmtId="0" fontId="33" fillId="24" borderId="65" xfId="0" applyFont="1" applyFill="1" applyBorder="1" applyAlignment="1" applyProtection="1">
      <alignment horizontal="center" vertical="center"/>
      <protection/>
    </xf>
    <xf numFmtId="0" fontId="33" fillId="24" borderId="66" xfId="0" applyFont="1" applyFill="1" applyBorder="1" applyAlignment="1" applyProtection="1">
      <alignment horizontal="center" vertical="center"/>
      <protection/>
    </xf>
    <xf numFmtId="178" fontId="5" fillId="0" borderId="27" xfId="0" applyNumberFormat="1" applyFont="1" applyFill="1" applyBorder="1" applyAlignment="1" applyProtection="1">
      <alignment horizontal="left" vertical="center"/>
      <protection/>
    </xf>
    <xf numFmtId="0" fontId="30" fillId="0" borderId="0" xfId="0" applyFont="1" applyFill="1" applyBorder="1" applyAlignment="1" applyProtection="1">
      <alignment horizontal="left" vertical="center" wrapText="1"/>
      <protection/>
    </xf>
    <xf numFmtId="1" fontId="6" fillId="0" borderId="0" xfId="0" applyNumberFormat="1" applyFont="1" applyFill="1" applyBorder="1" applyAlignment="1" applyProtection="1">
      <alignment horizontal="left" vertical="center"/>
      <protection/>
    </xf>
    <xf numFmtId="177" fontId="6" fillId="0" borderId="27" xfId="0" applyNumberFormat="1" applyFont="1" applyFill="1" applyBorder="1" applyAlignment="1" applyProtection="1">
      <alignment horizontal="center" vertical="center" wrapText="1"/>
      <protection/>
    </xf>
    <xf numFmtId="177" fontId="6" fillId="7" borderId="62" xfId="0" applyNumberFormat="1" applyFont="1" applyFill="1" applyBorder="1" applyAlignment="1" applyProtection="1">
      <alignment horizontal="center" vertical="center" wrapText="1"/>
      <protection/>
    </xf>
    <xf numFmtId="178" fontId="5" fillId="0" borderId="27" xfId="0" applyNumberFormat="1" applyFont="1" applyFill="1" applyBorder="1" applyAlignment="1" applyProtection="1">
      <alignment vertical="center" wrapText="1"/>
      <protection/>
    </xf>
    <xf numFmtId="0" fontId="5" fillId="4" borderId="0" xfId="0" applyFont="1" applyFill="1" applyBorder="1" applyAlignment="1" applyProtection="1">
      <alignment horizontal="left" vertical="center" wrapText="1"/>
      <protection locked="0"/>
    </xf>
    <xf numFmtId="0" fontId="14" fillId="7" borderId="0" xfId="0" applyFont="1" applyFill="1" applyBorder="1" applyAlignment="1" applyProtection="1">
      <alignment horizontal="center" vertical="center" wrapText="1"/>
      <protection/>
    </xf>
    <xf numFmtId="178" fontId="6" fillId="0" borderId="27" xfId="0" applyNumberFormat="1" applyFont="1" applyFill="1" applyBorder="1" applyAlignment="1" applyProtection="1">
      <alignment vertical="center" wrapText="1"/>
      <protection/>
    </xf>
    <xf numFmtId="0" fontId="40" fillId="7" borderId="62" xfId="0" applyFont="1" applyFill="1" applyBorder="1" applyAlignment="1" applyProtection="1">
      <alignment horizontal="left" vertical="center"/>
      <protection/>
    </xf>
    <xf numFmtId="178" fontId="19" fillId="7" borderId="67" xfId="0" applyNumberFormat="1" applyFont="1" applyFill="1" applyBorder="1" applyAlignment="1" applyProtection="1">
      <alignment vertical="center" wrapText="1"/>
      <protection/>
    </xf>
    <xf numFmtId="178" fontId="5" fillId="0" borderId="27" xfId="0" applyNumberFormat="1" applyFont="1" applyFill="1" applyBorder="1" applyAlignment="1" applyProtection="1">
      <alignment vertical="center"/>
      <protection/>
    </xf>
    <xf numFmtId="0" fontId="5" fillId="0" borderId="29" xfId="0" applyFont="1" applyFill="1" applyBorder="1" applyAlignment="1" applyProtection="1">
      <alignment horizontal="left" vertical="center"/>
      <protection/>
    </xf>
    <xf numFmtId="49" fontId="33" fillId="24" borderId="49" xfId="0" applyNumberFormat="1" applyFont="1" applyFill="1" applyBorder="1" applyAlignment="1">
      <alignment/>
    </xf>
    <xf numFmtId="0" fontId="33" fillId="24" borderId="51" xfId="0" applyFont="1" applyFill="1" applyBorder="1" applyAlignment="1">
      <alignment horizontal="center"/>
    </xf>
    <xf numFmtId="0" fontId="5" fillId="0" borderId="0" xfId="0" applyFont="1" applyAlignment="1">
      <alignment/>
    </xf>
    <xf numFmtId="49" fontId="33" fillId="24" borderId="52" xfId="0" applyNumberFormat="1" applyFont="1" applyFill="1" applyBorder="1" applyAlignment="1">
      <alignment/>
    </xf>
    <xf numFmtId="0" fontId="33" fillId="24" borderId="48" xfId="0" applyFont="1" applyFill="1" applyBorder="1" applyAlignment="1">
      <alignment horizontal="center"/>
    </xf>
    <xf numFmtId="49" fontId="33" fillId="24" borderId="53" xfId="0" applyNumberFormat="1" applyFont="1" applyFill="1" applyBorder="1" applyAlignment="1">
      <alignment/>
    </xf>
    <xf numFmtId="0" fontId="5" fillId="0" borderId="0" xfId="0" applyFont="1" applyBorder="1" applyAlignment="1">
      <alignment/>
    </xf>
    <xf numFmtId="0" fontId="5" fillId="0" borderId="35" xfId="0" applyFont="1" applyFill="1" applyBorder="1" applyAlignment="1" applyProtection="1">
      <alignment/>
      <protection/>
    </xf>
    <xf numFmtId="0" fontId="5" fillId="0" borderId="36" xfId="0" applyFont="1" applyFill="1" applyBorder="1" applyAlignment="1" applyProtection="1">
      <alignment/>
      <protection/>
    </xf>
    <xf numFmtId="0" fontId="5" fillId="0" borderId="37" xfId="0" applyFont="1" applyFill="1" applyBorder="1" applyAlignment="1" applyProtection="1">
      <alignment/>
      <protection/>
    </xf>
    <xf numFmtId="0" fontId="5" fillId="0" borderId="27" xfId="0" applyFont="1" applyFill="1" applyBorder="1" applyAlignment="1" applyProtection="1">
      <alignment/>
      <protection/>
    </xf>
    <xf numFmtId="0" fontId="5" fillId="0" borderId="12" xfId="0" applyFont="1" applyFill="1" applyBorder="1" applyAlignment="1" applyProtection="1">
      <alignment/>
      <protection/>
    </xf>
    <xf numFmtId="182" fontId="5" fillId="0" borderId="0" xfId="0" applyNumberFormat="1" applyFont="1" applyBorder="1" applyAlignment="1" applyProtection="1">
      <alignment/>
      <protection/>
    </xf>
    <xf numFmtId="0" fontId="5" fillId="4" borderId="12" xfId="0" applyFont="1" applyFill="1" applyBorder="1" applyAlignment="1" applyProtection="1">
      <alignment/>
      <protection locked="0"/>
    </xf>
    <xf numFmtId="0" fontId="19" fillId="7" borderId="12" xfId="0" applyFont="1" applyFill="1" applyBorder="1" applyAlignment="1" applyProtection="1">
      <alignment horizontal="center"/>
      <protection/>
    </xf>
    <xf numFmtId="182" fontId="19" fillId="7" borderId="12" xfId="0" applyNumberFormat="1" applyFont="1" applyFill="1" applyBorder="1" applyAlignment="1" applyProtection="1">
      <alignment/>
      <protection/>
    </xf>
    <xf numFmtId="0" fontId="5" fillId="0" borderId="49" xfId="0" applyFont="1" applyFill="1" applyBorder="1" applyAlignment="1" applyProtection="1">
      <alignment/>
      <protection/>
    </xf>
    <xf numFmtId="182" fontId="5" fillId="4" borderId="51" xfId="0" applyNumberFormat="1" applyFont="1" applyFill="1" applyBorder="1" applyAlignment="1" applyProtection="1">
      <alignment/>
      <protection locked="0"/>
    </xf>
    <xf numFmtId="0" fontId="33" fillId="0" borderId="52" xfId="0" applyFont="1" applyFill="1" applyBorder="1" applyAlignment="1" applyProtection="1">
      <alignment/>
      <protection/>
    </xf>
    <xf numFmtId="0" fontId="5" fillId="0" borderId="52" xfId="0" applyFont="1" applyFill="1" applyBorder="1" applyAlignment="1" applyProtection="1">
      <alignment/>
      <protection/>
    </xf>
    <xf numFmtId="0" fontId="19" fillId="0" borderId="52" xfId="0" applyFont="1" applyFill="1" applyBorder="1" applyAlignment="1" applyProtection="1">
      <alignment horizontal="center"/>
      <protection/>
    </xf>
    <xf numFmtId="182" fontId="19" fillId="7" borderId="48" xfId="0" applyNumberFormat="1" applyFont="1" applyFill="1" applyBorder="1" applyAlignment="1" applyProtection="1">
      <alignment/>
      <protection/>
    </xf>
    <xf numFmtId="0" fontId="19" fillId="0" borderId="52" xfId="0" applyFont="1" applyFill="1" applyBorder="1" applyAlignment="1" applyProtection="1">
      <alignment/>
      <protection/>
    </xf>
    <xf numFmtId="0" fontId="21" fillId="0" borderId="52" xfId="0" applyFont="1" applyFill="1" applyBorder="1" applyAlignment="1" applyProtection="1">
      <alignment/>
      <protection/>
    </xf>
    <xf numFmtId="9" fontId="5" fillId="4" borderId="48" xfId="0" applyNumberFormat="1" applyFont="1" applyFill="1" applyBorder="1" applyAlignment="1" applyProtection="1">
      <alignment/>
      <protection locked="0"/>
    </xf>
    <xf numFmtId="0" fontId="6" fillId="0" borderId="53" xfId="0" applyFont="1" applyFill="1" applyBorder="1" applyAlignment="1" applyProtection="1">
      <alignment horizontal="center"/>
      <protection/>
    </xf>
    <xf numFmtId="182" fontId="19" fillId="7" borderId="58" xfId="0" applyNumberFormat="1" applyFont="1" applyFill="1" applyBorder="1" applyAlignment="1" applyProtection="1">
      <alignment/>
      <protection/>
    </xf>
    <xf numFmtId="0" fontId="5" fillId="0" borderId="29" xfId="0" applyFont="1" applyFill="1" applyBorder="1" applyAlignment="1" applyProtection="1">
      <alignment/>
      <protection/>
    </xf>
    <xf numFmtId="0" fontId="5" fillId="0" borderId="30" xfId="0" applyFont="1" applyFill="1" applyBorder="1" applyAlignment="1" applyProtection="1">
      <alignment/>
      <protection/>
    </xf>
    <xf numFmtId="0" fontId="5" fillId="0" borderId="31" xfId="0" applyFont="1" applyFill="1" applyBorder="1" applyAlignment="1" applyProtection="1">
      <alignment/>
      <protection/>
    </xf>
    <xf numFmtId="0" fontId="6" fillId="0" borderId="59" xfId="0" applyFont="1" applyFill="1" applyBorder="1" applyAlignment="1" applyProtection="1">
      <alignment horizontal="center"/>
      <protection/>
    </xf>
    <xf numFmtId="182" fontId="19" fillId="7" borderId="68" xfId="0" applyNumberFormat="1" applyFont="1" applyFill="1" applyBorder="1" applyAlignment="1" applyProtection="1">
      <alignment/>
      <protection/>
    </xf>
    <xf numFmtId="182" fontId="5" fillId="0" borderId="35" xfId="0" applyNumberFormat="1" applyFont="1" applyFill="1" applyBorder="1" applyAlignment="1">
      <alignment vertical="center"/>
    </xf>
    <xf numFmtId="182" fontId="5" fillId="0" borderId="36" xfId="0" applyNumberFormat="1" applyFont="1" applyFill="1" applyBorder="1" applyAlignment="1">
      <alignment vertical="center"/>
    </xf>
    <xf numFmtId="182" fontId="5" fillId="0" borderId="37" xfId="0" applyNumberFormat="1" applyFont="1" applyFill="1" applyBorder="1" applyAlignment="1">
      <alignment vertical="center"/>
    </xf>
    <xf numFmtId="182" fontId="5" fillId="0" borderId="15"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7" xfId="0" applyNumberFormat="1" applyFont="1" applyFill="1" applyBorder="1" applyAlignment="1">
      <alignment vertical="center"/>
    </xf>
    <xf numFmtId="182" fontId="6" fillId="0" borderId="15"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182" fontId="42" fillId="7" borderId="54" xfId="0" applyNumberFormat="1" applyFont="1" applyFill="1" applyBorder="1" applyAlignment="1">
      <alignment horizontal="center" vertical="center"/>
    </xf>
    <xf numFmtId="182" fontId="42" fillId="7" borderId="55" xfId="0" applyNumberFormat="1" applyFont="1" applyFill="1" applyBorder="1" applyAlignment="1">
      <alignment horizontal="center" vertical="center"/>
    </xf>
    <xf numFmtId="182" fontId="42" fillId="7" borderId="69" xfId="0" applyNumberFormat="1" applyFont="1" applyFill="1" applyBorder="1" applyAlignment="1">
      <alignment horizontal="center" vertical="center"/>
    </xf>
    <xf numFmtId="182" fontId="42" fillId="7" borderId="68" xfId="0" applyNumberFormat="1" applyFont="1" applyFill="1" applyBorder="1" applyAlignment="1">
      <alignment horizontal="center" vertical="center"/>
    </xf>
    <xf numFmtId="182" fontId="6" fillId="0" borderId="27" xfId="0" applyNumberFormat="1" applyFont="1" applyFill="1" applyBorder="1" applyAlignment="1">
      <alignment horizontal="center" vertical="center"/>
    </xf>
    <xf numFmtId="49" fontId="5" fillId="4" borderId="52" xfId="0" applyNumberFormat="1" applyFont="1" applyFill="1" applyBorder="1" applyAlignment="1" applyProtection="1">
      <alignment horizontal="center" vertical="center"/>
      <protection locked="0"/>
    </xf>
    <xf numFmtId="182" fontId="5" fillId="4" borderId="50" xfId="0" applyNumberFormat="1" applyFont="1" applyFill="1" applyBorder="1" applyAlignment="1" applyProtection="1">
      <alignment vertical="center"/>
      <protection locked="0"/>
    </xf>
    <xf numFmtId="182" fontId="5" fillId="0" borderId="45" xfId="0" applyNumberFormat="1" applyFont="1" applyFill="1" applyBorder="1" applyAlignment="1">
      <alignment vertical="center"/>
    </xf>
    <xf numFmtId="182" fontId="5" fillId="4" borderId="65" xfId="0" applyNumberFormat="1" applyFont="1" applyFill="1" applyBorder="1" applyAlignment="1" applyProtection="1">
      <alignment vertical="center"/>
      <protection locked="0"/>
    </xf>
    <xf numFmtId="182" fontId="5" fillId="4" borderId="12" xfId="0" applyNumberFormat="1" applyFont="1" applyFill="1" applyBorder="1" applyAlignment="1" applyProtection="1">
      <alignment vertical="center"/>
      <protection locked="0"/>
    </xf>
    <xf numFmtId="182" fontId="5" fillId="0" borderId="13" xfId="0" applyNumberFormat="1" applyFont="1" applyFill="1" applyBorder="1" applyAlignment="1">
      <alignment vertical="center"/>
    </xf>
    <xf numFmtId="182" fontId="5" fillId="4" borderId="66" xfId="0" applyNumberFormat="1" applyFont="1" applyFill="1" applyBorder="1" applyAlignment="1" applyProtection="1">
      <alignment vertical="center"/>
      <protection locked="0"/>
    </xf>
    <xf numFmtId="49" fontId="5" fillId="4" borderId="53" xfId="0" applyNumberFormat="1" applyFont="1" applyFill="1" applyBorder="1" applyAlignment="1" applyProtection="1">
      <alignment horizontal="center" vertical="center"/>
      <protection locked="0"/>
    </xf>
    <xf numFmtId="182" fontId="5" fillId="4" borderId="57" xfId="0" applyNumberFormat="1" applyFont="1" applyFill="1" applyBorder="1" applyAlignment="1" applyProtection="1">
      <alignment vertical="center"/>
      <protection locked="0"/>
    </xf>
    <xf numFmtId="182" fontId="5" fillId="0" borderId="70" xfId="0" applyNumberFormat="1" applyFont="1" applyFill="1" applyBorder="1" applyAlignment="1">
      <alignment vertical="center"/>
    </xf>
    <xf numFmtId="49" fontId="19" fillId="7" borderId="54" xfId="0" applyNumberFormat="1" applyFont="1" applyFill="1" applyBorder="1" applyAlignment="1">
      <alignment horizontal="center" vertical="center"/>
    </xf>
    <xf numFmtId="182" fontId="19" fillId="7" borderId="55" xfId="0" applyNumberFormat="1" applyFont="1" applyFill="1" applyBorder="1" applyAlignment="1">
      <alignment vertical="center"/>
    </xf>
    <xf numFmtId="182" fontId="6" fillId="0" borderId="15" xfId="0" applyNumberFormat="1" applyFont="1" applyFill="1" applyBorder="1" applyAlignment="1">
      <alignment horizontal="center" vertical="center" wrapText="1"/>
    </xf>
    <xf numFmtId="182" fontId="6" fillId="7" borderId="54" xfId="0" applyNumberFormat="1" applyFont="1" applyFill="1" applyBorder="1" applyAlignment="1">
      <alignment horizontal="center" vertical="center" wrapText="1"/>
    </xf>
    <xf numFmtId="182" fontId="6" fillId="7" borderId="55" xfId="0" applyNumberFormat="1" applyFont="1" applyFill="1" applyBorder="1" applyAlignment="1">
      <alignment horizontal="center" vertical="center" wrapText="1"/>
    </xf>
    <xf numFmtId="182" fontId="6" fillId="7" borderId="56" xfId="0" applyNumberFormat="1" applyFont="1" applyFill="1" applyBorder="1" applyAlignment="1">
      <alignment horizontal="center" vertical="center" wrapText="1"/>
    </xf>
    <xf numFmtId="182" fontId="5" fillId="0" borderId="50" xfId="0" applyNumberFormat="1" applyFont="1" applyFill="1" applyBorder="1" applyAlignment="1">
      <alignment vertical="center"/>
    </xf>
    <xf numFmtId="182" fontId="5" fillId="0" borderId="51" xfId="0" applyNumberFormat="1" applyFont="1" applyFill="1" applyBorder="1" applyAlignment="1">
      <alignment vertical="center"/>
    </xf>
    <xf numFmtId="182" fontId="5" fillId="0" borderId="52" xfId="0" applyNumberFormat="1" applyFont="1" applyFill="1" applyBorder="1" applyAlignment="1">
      <alignment vertical="center"/>
    </xf>
    <xf numFmtId="182" fontId="5" fillId="0" borderId="12" xfId="0" applyNumberFormat="1" applyFont="1" applyFill="1" applyBorder="1" applyAlignment="1">
      <alignment vertical="center"/>
    </xf>
    <xf numFmtId="182" fontId="5" fillId="0" borderId="48" xfId="0" applyNumberFormat="1" applyFont="1" applyFill="1" applyBorder="1" applyAlignment="1">
      <alignment vertical="center"/>
    </xf>
    <xf numFmtId="182" fontId="5" fillId="0" borderId="53" xfId="0" applyNumberFormat="1" applyFont="1" applyFill="1" applyBorder="1" applyAlignment="1">
      <alignment vertical="center"/>
    </xf>
    <xf numFmtId="182" fontId="5" fillId="0" borderId="57" xfId="0" applyNumberFormat="1" applyFont="1" applyFill="1" applyBorder="1" applyAlignment="1">
      <alignment vertical="center"/>
    </xf>
    <xf numFmtId="182" fontId="5" fillId="0" borderId="58" xfId="0" applyNumberFormat="1" applyFont="1" applyFill="1" applyBorder="1" applyAlignment="1">
      <alignment vertical="center"/>
    </xf>
    <xf numFmtId="182" fontId="19" fillId="0" borderId="15" xfId="0" applyNumberFormat="1" applyFont="1" applyFill="1" applyBorder="1" applyAlignment="1">
      <alignment vertical="center"/>
    </xf>
    <xf numFmtId="182" fontId="19" fillId="7" borderId="54" xfId="0" applyNumberFormat="1" applyFont="1" applyFill="1" applyBorder="1" applyAlignment="1">
      <alignment horizontal="center" vertical="center"/>
    </xf>
    <xf numFmtId="188" fontId="5" fillId="0" borderId="0" xfId="0" applyNumberFormat="1" applyFont="1" applyFill="1" applyBorder="1" applyAlignment="1" applyProtection="1">
      <alignment vertical="center"/>
      <protection hidden="1"/>
    </xf>
    <xf numFmtId="182" fontId="5" fillId="0" borderId="0" xfId="0" applyNumberFormat="1" applyFont="1" applyFill="1" applyBorder="1" applyAlignment="1" applyProtection="1">
      <alignment vertical="center"/>
      <protection hidden="1"/>
    </xf>
    <xf numFmtId="182" fontId="5" fillId="0" borderId="27" xfId="0" applyNumberFormat="1" applyFont="1" applyFill="1" applyBorder="1" applyAlignment="1" applyProtection="1">
      <alignment vertical="center"/>
      <protection hidden="1"/>
    </xf>
    <xf numFmtId="182" fontId="5" fillId="0" borderId="29" xfId="0" applyNumberFormat="1" applyFont="1" applyFill="1" applyBorder="1" applyAlignment="1">
      <alignment vertical="center"/>
    </xf>
    <xf numFmtId="182" fontId="5" fillId="0" borderId="30" xfId="0" applyNumberFormat="1" applyFont="1" applyFill="1" applyBorder="1" applyAlignment="1">
      <alignment vertical="center"/>
    </xf>
    <xf numFmtId="182" fontId="5" fillId="0" borderId="31" xfId="0" applyNumberFormat="1" applyFont="1" applyFill="1" applyBorder="1" applyAlignment="1">
      <alignment vertical="center"/>
    </xf>
    <xf numFmtId="179" fontId="5" fillId="0" borderId="36" xfId="0" applyNumberFormat="1" applyFont="1" applyFill="1" applyBorder="1" applyAlignment="1">
      <alignment vertical="center"/>
    </xf>
    <xf numFmtId="179" fontId="5" fillId="0" borderId="0" xfId="0" applyNumberFormat="1" applyFont="1" applyFill="1" applyBorder="1" applyAlignment="1">
      <alignment vertical="center"/>
    </xf>
    <xf numFmtId="179" fontId="43" fillId="7" borderId="54" xfId="0" applyNumberFormat="1" applyFont="1" applyFill="1" applyBorder="1" applyAlignment="1">
      <alignment horizontal="center" vertical="center"/>
    </xf>
    <xf numFmtId="182" fontId="43" fillId="7" borderId="55" xfId="0" applyNumberFormat="1" applyFont="1" applyFill="1" applyBorder="1" applyAlignment="1">
      <alignment horizontal="center" vertical="center"/>
    </xf>
    <xf numFmtId="182" fontId="43" fillId="7" borderId="56" xfId="0" applyNumberFormat="1" applyFont="1" applyFill="1" applyBorder="1" applyAlignment="1">
      <alignment horizontal="center" vertical="center" wrapText="1"/>
    </xf>
    <xf numFmtId="179" fontId="5" fillId="0" borderId="49" xfId="0" applyNumberFormat="1" applyFont="1" applyFill="1" applyBorder="1" applyAlignment="1">
      <alignment vertical="center"/>
    </xf>
    <xf numFmtId="182" fontId="5" fillId="4" borderId="51" xfId="0" applyNumberFormat="1" applyFont="1" applyFill="1" applyBorder="1" applyAlignment="1" applyProtection="1">
      <alignment vertical="center"/>
      <protection locked="0"/>
    </xf>
    <xf numFmtId="179" fontId="5" fillId="0" borderId="52" xfId="0" applyNumberFormat="1" applyFont="1" applyFill="1" applyBorder="1" applyAlignment="1">
      <alignment vertical="center"/>
    </xf>
    <xf numFmtId="182" fontId="5" fillId="4" borderId="48" xfId="0" applyNumberFormat="1" applyFont="1" applyFill="1" applyBorder="1" applyAlignment="1" applyProtection="1">
      <alignment vertical="center"/>
      <protection locked="0"/>
    </xf>
    <xf numFmtId="179" fontId="5" fillId="0" borderId="53" xfId="0" applyNumberFormat="1" applyFont="1" applyFill="1" applyBorder="1" applyAlignment="1">
      <alignment vertical="center"/>
    </xf>
    <xf numFmtId="182" fontId="5" fillId="4" borderId="58" xfId="0" applyNumberFormat="1" applyFont="1" applyFill="1" applyBorder="1" applyAlignment="1" applyProtection="1">
      <alignment vertical="center"/>
      <protection locked="0"/>
    </xf>
    <xf numFmtId="179" fontId="19" fillId="7" borderId="59" xfId="0" applyNumberFormat="1" applyFont="1" applyFill="1" applyBorder="1" applyAlignment="1">
      <alignment vertical="center"/>
    </xf>
    <xf numFmtId="182" fontId="19" fillId="7" borderId="61" xfId="0" applyNumberFormat="1" applyFont="1" applyFill="1" applyBorder="1" applyAlignment="1">
      <alignment horizontal="center" vertical="center"/>
    </xf>
    <xf numFmtId="182" fontId="19" fillId="7" borderId="71" xfId="0" applyNumberFormat="1" applyFont="1" applyFill="1" applyBorder="1" applyAlignment="1">
      <alignment vertical="center"/>
    </xf>
    <xf numFmtId="179" fontId="5" fillId="0" borderId="30" xfId="0" applyNumberFormat="1" applyFont="1" applyFill="1" applyBorder="1" applyAlignment="1">
      <alignment vertical="center"/>
    </xf>
    <xf numFmtId="49" fontId="33" fillId="24" borderId="49" xfId="0" applyNumberFormat="1" applyFont="1" applyFill="1" applyBorder="1" applyAlignment="1" applyProtection="1">
      <alignment vertical="center"/>
      <protection/>
    </xf>
    <xf numFmtId="0" fontId="33" fillId="24" borderId="51" xfId="0" applyFont="1" applyFill="1" applyBorder="1" applyAlignment="1" applyProtection="1">
      <alignment horizontal="center" vertical="center"/>
      <protection/>
    </xf>
    <xf numFmtId="180" fontId="14" fillId="0" borderId="15" xfId="0" applyNumberFormat="1" applyFont="1" applyFill="1" applyBorder="1" applyAlignment="1">
      <alignment horizontal="center" vertical="center" wrapText="1"/>
    </xf>
    <xf numFmtId="49" fontId="33" fillId="24" borderId="52" xfId="0" applyNumberFormat="1" applyFont="1" applyFill="1" applyBorder="1" applyAlignment="1" applyProtection="1">
      <alignment vertical="center"/>
      <protection/>
    </xf>
    <xf numFmtId="49" fontId="33" fillId="24" borderId="53" xfId="0" applyNumberFormat="1" applyFont="1" applyFill="1" applyBorder="1" applyAlignment="1" applyProtection="1">
      <alignment vertical="center"/>
      <protection/>
    </xf>
    <xf numFmtId="49" fontId="45" fillId="0" borderId="0" xfId="0" applyNumberFormat="1" applyFont="1" applyFill="1" applyAlignment="1" applyProtection="1">
      <alignment vertical="center"/>
      <protection/>
    </xf>
    <xf numFmtId="49" fontId="46" fillId="0" borderId="0" xfId="0" applyNumberFormat="1" applyFont="1" applyFill="1" applyBorder="1" applyAlignment="1" applyProtection="1">
      <alignment vertical="center"/>
      <protection/>
    </xf>
    <xf numFmtId="49" fontId="45" fillId="0" borderId="0" xfId="0" applyNumberFormat="1" applyFont="1" applyFill="1" applyBorder="1" applyAlignment="1" applyProtection="1">
      <alignment horizontal="center" vertical="center"/>
      <protection/>
    </xf>
    <xf numFmtId="49" fontId="45" fillId="0" borderId="0" xfId="0" applyNumberFormat="1" applyFont="1" applyFill="1" applyBorder="1" applyAlignment="1" applyProtection="1">
      <alignment vertical="center"/>
      <protection/>
    </xf>
    <xf numFmtId="49" fontId="45" fillId="0" borderId="0" xfId="0" applyNumberFormat="1" applyFont="1" applyAlignment="1" applyProtection="1">
      <alignment vertical="center"/>
      <protection/>
    </xf>
    <xf numFmtId="49" fontId="6" fillId="20" borderId="35" xfId="0" applyNumberFormat="1" applyFont="1" applyFill="1" applyBorder="1" applyAlignment="1" applyProtection="1">
      <alignment vertical="center"/>
      <protection/>
    </xf>
    <xf numFmtId="49" fontId="5" fillId="20" borderId="36" xfId="0" applyNumberFormat="1" applyFont="1" applyFill="1" applyBorder="1" applyAlignment="1" applyProtection="1">
      <alignment horizontal="center" vertical="center"/>
      <protection/>
    </xf>
    <xf numFmtId="49" fontId="5" fillId="20" borderId="36" xfId="0" applyNumberFormat="1" applyFont="1" applyFill="1" applyBorder="1" applyAlignment="1" applyProtection="1">
      <alignment vertical="center"/>
      <protection/>
    </xf>
    <xf numFmtId="49" fontId="5" fillId="20" borderId="37" xfId="0" applyNumberFormat="1" applyFont="1" applyFill="1" applyBorder="1" applyAlignment="1" applyProtection="1">
      <alignment vertical="center"/>
      <protection/>
    </xf>
    <xf numFmtId="49" fontId="6" fillId="20" borderId="15" xfId="0" applyNumberFormat="1" applyFont="1" applyFill="1" applyBorder="1" applyAlignment="1" applyProtection="1">
      <alignment vertical="center"/>
      <protection/>
    </xf>
    <xf numFmtId="49" fontId="5" fillId="20" borderId="0" xfId="0" applyNumberFormat="1" applyFont="1" applyFill="1" applyBorder="1" applyAlignment="1" applyProtection="1">
      <alignment horizontal="center" vertical="center"/>
      <protection/>
    </xf>
    <xf numFmtId="49" fontId="5" fillId="20" borderId="0" xfId="0" applyNumberFormat="1" applyFont="1" applyFill="1" applyBorder="1" applyAlignment="1" applyProtection="1">
      <alignment vertical="center"/>
      <protection/>
    </xf>
    <xf numFmtId="49" fontId="5" fillId="20" borderId="27" xfId="0" applyNumberFormat="1" applyFont="1" applyFill="1" applyBorder="1" applyAlignment="1" applyProtection="1">
      <alignment vertical="center"/>
      <protection/>
    </xf>
    <xf numFmtId="49" fontId="47" fillId="20" borderId="15" xfId="0" applyNumberFormat="1" applyFont="1" applyFill="1" applyBorder="1" applyAlignment="1" applyProtection="1">
      <alignment horizontal="center" vertical="center"/>
      <protection/>
    </xf>
    <xf numFmtId="49" fontId="38" fillId="20" borderId="0" xfId="0" applyNumberFormat="1" applyFont="1" applyFill="1" applyBorder="1" applyAlignment="1" applyProtection="1">
      <alignment horizontal="center" vertical="center"/>
      <protection/>
    </xf>
    <xf numFmtId="49" fontId="48" fillId="20" borderId="27" xfId="0" applyNumberFormat="1" applyFont="1" applyFill="1" applyBorder="1" applyAlignment="1" applyProtection="1">
      <alignment horizontal="center" vertical="center"/>
      <protection/>
    </xf>
    <xf numFmtId="49" fontId="6" fillId="7" borderId="52" xfId="0" applyNumberFormat="1" applyFont="1" applyFill="1" applyBorder="1" applyAlignment="1" applyProtection="1">
      <alignment horizontal="right" vertical="center"/>
      <protection/>
    </xf>
    <xf numFmtId="179" fontId="5" fillId="20" borderId="0" xfId="0" applyNumberFormat="1" applyFont="1" applyFill="1" applyBorder="1" applyAlignment="1" applyProtection="1">
      <alignment horizontal="center" vertical="center"/>
      <protection locked="0"/>
    </xf>
    <xf numFmtId="49" fontId="6" fillId="7" borderId="12" xfId="0" applyNumberFormat="1" applyFont="1" applyFill="1" applyBorder="1" applyAlignment="1" applyProtection="1">
      <alignment horizontal="right" vertical="center"/>
      <protection/>
    </xf>
    <xf numFmtId="0" fontId="43" fillId="7" borderId="12" xfId="0" applyNumberFormat="1" applyFont="1" applyFill="1" applyBorder="1" applyAlignment="1" applyProtection="1">
      <alignment horizontal="center" vertical="center"/>
      <protection/>
    </xf>
    <xf numFmtId="3" fontId="5" fillId="20" borderId="0" xfId="0" applyNumberFormat="1" applyFont="1" applyFill="1" applyBorder="1" applyAlignment="1" applyProtection="1">
      <alignment horizontal="center" vertical="center"/>
      <protection locked="0"/>
    </xf>
    <xf numFmtId="3" fontId="5" fillId="20" borderId="0" xfId="0" applyNumberFormat="1" applyFont="1" applyFill="1" applyBorder="1" applyAlignment="1" applyProtection="1">
      <alignment vertical="center"/>
      <protection locked="0"/>
    </xf>
    <xf numFmtId="179" fontId="5" fillId="20" borderId="0" xfId="0" applyNumberFormat="1" applyFont="1" applyFill="1" applyBorder="1" applyAlignment="1" applyProtection="1">
      <alignment vertical="center"/>
      <protection/>
    </xf>
    <xf numFmtId="3" fontId="13" fillId="7" borderId="12" xfId="0" applyNumberFormat="1" applyFont="1" applyFill="1" applyBorder="1" applyAlignment="1" applyProtection="1">
      <alignment horizontal="center" vertical="center"/>
      <protection/>
    </xf>
    <xf numFmtId="49" fontId="6" fillId="20" borderId="29" xfId="0" applyNumberFormat="1" applyFont="1" applyFill="1" applyBorder="1" applyAlignment="1" applyProtection="1">
      <alignment vertical="center"/>
      <protection/>
    </xf>
    <xf numFmtId="49" fontId="5" fillId="20" borderId="30" xfId="0" applyNumberFormat="1" applyFont="1" applyFill="1" applyBorder="1" applyAlignment="1" applyProtection="1">
      <alignment horizontal="center" vertical="center"/>
      <protection/>
    </xf>
    <xf numFmtId="49" fontId="5" fillId="20" borderId="30" xfId="0" applyNumberFormat="1" applyFont="1" applyFill="1" applyBorder="1" applyAlignment="1" applyProtection="1">
      <alignment vertical="center"/>
      <protection/>
    </xf>
    <xf numFmtId="49" fontId="5" fillId="20" borderId="31" xfId="0" applyNumberFormat="1" applyFont="1" applyFill="1" applyBorder="1" applyAlignment="1" applyProtection="1">
      <alignment vertical="center"/>
      <protection/>
    </xf>
    <xf numFmtId="49" fontId="43" fillId="7" borderId="54" xfId="0" applyNumberFormat="1" applyFont="1" applyFill="1" applyBorder="1" applyAlignment="1" applyProtection="1">
      <alignment horizontal="center" vertical="center"/>
      <protection/>
    </xf>
    <xf numFmtId="49" fontId="43" fillId="7" borderId="55" xfId="0" applyNumberFormat="1" applyFont="1" applyFill="1" applyBorder="1" applyAlignment="1" applyProtection="1">
      <alignment horizontal="center" vertical="center"/>
      <protection/>
    </xf>
    <xf numFmtId="49" fontId="43" fillId="7" borderId="55" xfId="0" applyNumberFormat="1" applyFont="1" applyFill="1" applyBorder="1" applyAlignment="1" applyProtection="1">
      <alignment horizontal="center" vertical="center"/>
      <protection/>
    </xf>
    <xf numFmtId="49" fontId="43" fillId="7" borderId="56" xfId="0" applyNumberFormat="1" applyFont="1" applyFill="1" applyBorder="1" applyAlignment="1" applyProtection="1">
      <alignment horizontal="center" vertical="center"/>
      <protection/>
    </xf>
    <xf numFmtId="49" fontId="43" fillId="0" borderId="0" xfId="0" applyNumberFormat="1" applyFont="1" applyFill="1" applyBorder="1" applyAlignment="1" applyProtection="1">
      <alignment horizontal="center" vertical="center"/>
      <protection/>
    </xf>
    <xf numFmtId="49" fontId="43" fillId="7" borderId="68" xfId="0" applyNumberFormat="1" applyFont="1" applyFill="1" applyBorder="1" applyAlignment="1" applyProtection="1">
      <alignment horizontal="center" vertical="center"/>
      <protection/>
    </xf>
    <xf numFmtId="49" fontId="14" fillId="7" borderId="55" xfId="0" applyNumberFormat="1" applyFont="1" applyFill="1" applyBorder="1" applyAlignment="1" applyProtection="1">
      <alignment horizontal="center" vertical="center"/>
      <protection/>
    </xf>
    <xf numFmtId="49" fontId="14" fillId="7" borderId="56"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14" fillId="7" borderId="68" xfId="0" applyNumberFormat="1" applyFont="1" applyFill="1" applyBorder="1" applyAlignment="1" applyProtection="1">
      <alignment horizontal="center" vertical="center"/>
      <protection/>
    </xf>
    <xf numFmtId="49" fontId="5" fillId="0" borderId="49" xfId="0" applyNumberFormat="1" applyFont="1" applyFill="1" applyBorder="1" applyAlignment="1" applyProtection="1">
      <alignment horizontal="center" vertical="center"/>
      <protection/>
    </xf>
    <xf numFmtId="49" fontId="5" fillId="0" borderId="50" xfId="0" applyNumberFormat="1" applyFont="1" applyFill="1" applyBorder="1" applyAlignment="1" applyProtection="1">
      <alignment horizontal="left" vertical="center"/>
      <protection/>
    </xf>
    <xf numFmtId="49" fontId="5" fillId="0" borderId="5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49" fontId="5" fillId="0" borderId="65" xfId="0" applyNumberFormat="1" applyFont="1" applyFill="1" applyBorder="1" applyAlignment="1" applyProtection="1">
      <alignment horizontal="center" vertical="center"/>
      <protection/>
    </xf>
    <xf numFmtId="49" fontId="6" fillId="0" borderId="49" xfId="0" applyNumberFormat="1" applyFont="1" applyFill="1" applyBorder="1" applyAlignment="1" applyProtection="1">
      <alignment horizontal="center" vertical="center"/>
      <protection/>
    </xf>
    <xf numFmtId="49" fontId="5" fillId="0" borderId="50" xfId="0" applyNumberFormat="1" applyFont="1" applyFill="1" applyBorder="1" applyAlignment="1" applyProtection="1">
      <alignment vertical="center"/>
      <protection/>
    </xf>
    <xf numFmtId="49" fontId="5" fillId="0" borderId="51"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49" fontId="5" fillId="0" borderId="65" xfId="0" applyNumberFormat="1" applyFont="1" applyFill="1" applyBorder="1" applyAlignment="1" applyProtection="1">
      <alignment vertical="center"/>
      <protection/>
    </xf>
    <xf numFmtId="49" fontId="5" fillId="0" borderId="52"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left" vertical="center"/>
      <protection/>
    </xf>
    <xf numFmtId="49" fontId="5" fillId="0" borderId="12" xfId="0" applyNumberFormat="1" applyFont="1" applyFill="1" applyBorder="1" applyAlignment="1" applyProtection="1">
      <alignment horizontal="center" vertical="center"/>
      <protection/>
    </xf>
    <xf numFmtId="49" fontId="5" fillId="0" borderId="48" xfId="0" applyNumberFormat="1" applyFont="1" applyFill="1" applyBorder="1" applyAlignment="1" applyProtection="1">
      <alignment horizontal="center" vertical="center"/>
      <protection/>
    </xf>
    <xf numFmtId="49" fontId="5" fillId="0" borderId="66" xfId="0" applyNumberFormat="1" applyFont="1" applyFill="1" applyBorder="1" applyAlignment="1" applyProtection="1">
      <alignment horizontal="center" vertical="center"/>
      <protection/>
    </xf>
    <xf numFmtId="49" fontId="6" fillId="0" borderId="52"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vertical="center"/>
      <protection/>
    </xf>
    <xf numFmtId="49" fontId="5" fillId="0" borderId="48" xfId="0" applyNumberFormat="1" applyFont="1" applyFill="1" applyBorder="1" applyAlignment="1" applyProtection="1">
      <alignment vertical="center"/>
      <protection/>
    </xf>
    <xf numFmtId="49" fontId="5" fillId="0" borderId="66" xfId="0" applyNumberFormat="1" applyFont="1" applyFill="1" applyBorder="1" applyAlignment="1" applyProtection="1">
      <alignment vertical="center"/>
      <protection/>
    </xf>
    <xf numFmtId="49" fontId="6" fillId="0" borderId="53" xfId="0" applyNumberFormat="1" applyFont="1" applyFill="1" applyBorder="1" applyAlignment="1" applyProtection="1">
      <alignment horizontal="center" vertical="center"/>
      <protection/>
    </xf>
    <xf numFmtId="49" fontId="5" fillId="0" borderId="57" xfId="0" applyNumberFormat="1" applyFont="1" applyFill="1" applyBorder="1" applyAlignment="1" applyProtection="1">
      <alignment vertical="center"/>
      <protection/>
    </xf>
    <xf numFmtId="49" fontId="5" fillId="0" borderId="58" xfId="0" applyNumberFormat="1" applyFont="1" applyFill="1" applyBorder="1" applyAlignment="1" applyProtection="1">
      <alignment vertical="center"/>
      <protection/>
    </xf>
    <xf numFmtId="49" fontId="5" fillId="4" borderId="66" xfId="0" applyNumberFormat="1" applyFont="1" applyFill="1" applyBorder="1" applyAlignment="1" applyProtection="1">
      <alignment horizontal="center" vertical="center"/>
      <protection locked="0"/>
    </xf>
    <xf numFmtId="49" fontId="5" fillId="4" borderId="72" xfId="0" applyNumberFormat="1" applyFont="1" applyFill="1" applyBorder="1" applyAlignment="1" applyProtection="1">
      <alignment horizontal="center" vertical="center"/>
      <protection locked="0"/>
    </xf>
    <xf numFmtId="49" fontId="5" fillId="4" borderId="66" xfId="0" applyNumberFormat="1" applyFont="1" applyFill="1" applyBorder="1" applyAlignment="1" applyProtection="1">
      <alignment vertical="center"/>
      <protection locked="0"/>
    </xf>
    <xf numFmtId="49" fontId="5" fillId="0" borderId="72" xfId="0" applyNumberFormat="1" applyFont="1" applyFill="1" applyBorder="1" applyAlignment="1" applyProtection="1">
      <alignment vertical="center"/>
      <protection/>
    </xf>
    <xf numFmtId="49" fontId="5" fillId="0" borderId="27" xfId="0" applyNumberFormat="1" applyFont="1" applyFill="1" applyBorder="1" applyAlignment="1" applyProtection="1">
      <alignment vertical="center"/>
      <protection/>
    </xf>
    <xf numFmtId="49" fontId="5" fillId="0" borderId="53" xfId="0" applyNumberFormat="1" applyFont="1" applyFill="1" applyBorder="1" applyAlignment="1" applyProtection="1">
      <alignment horizontal="center" vertical="center"/>
      <protection/>
    </xf>
    <xf numFmtId="49" fontId="5" fillId="0" borderId="57" xfId="0" applyNumberFormat="1" applyFont="1" applyFill="1" applyBorder="1" applyAlignment="1" applyProtection="1">
      <alignment horizontal="left" vertical="center"/>
      <protection/>
    </xf>
    <xf numFmtId="49" fontId="5" fillId="0" borderId="57" xfId="0" applyNumberFormat="1" applyFont="1" applyFill="1" applyBorder="1" applyAlignment="1" applyProtection="1">
      <alignment horizontal="center" vertical="center"/>
      <protection/>
    </xf>
    <xf numFmtId="49" fontId="5" fillId="0" borderId="58" xfId="0" applyNumberFormat="1" applyFont="1" applyFill="1" applyBorder="1" applyAlignment="1" applyProtection="1">
      <alignment horizontal="center" vertical="center"/>
      <protection/>
    </xf>
    <xf numFmtId="0" fontId="5" fillId="20" borderId="0" xfId="0" applyFont="1" applyFill="1" applyAlignment="1" applyProtection="1">
      <alignment/>
      <protection/>
    </xf>
    <xf numFmtId="0" fontId="5" fillId="0" borderId="35" xfId="0" applyFont="1" applyFill="1" applyBorder="1" applyAlignment="1" applyProtection="1">
      <alignment vertical="center"/>
      <protection/>
    </xf>
    <xf numFmtId="0" fontId="49" fillId="0" borderId="36" xfId="0" applyFont="1" applyFill="1" applyBorder="1" applyAlignment="1" applyProtection="1">
      <alignment vertical="center"/>
      <protection/>
    </xf>
    <xf numFmtId="0" fontId="33" fillId="24" borderId="65" xfId="0" applyFont="1" applyFill="1" applyBorder="1" applyAlignment="1">
      <alignment horizontal="center" vertical="center"/>
    </xf>
    <xf numFmtId="178" fontId="49" fillId="0" borderId="36" xfId="0" applyNumberFormat="1" applyFont="1" applyFill="1" applyBorder="1" applyAlignment="1" applyProtection="1">
      <alignment vertical="center"/>
      <protection/>
    </xf>
    <xf numFmtId="0" fontId="50" fillId="0" borderId="36" xfId="0" applyFont="1" applyFill="1" applyBorder="1" applyAlignment="1" applyProtection="1">
      <alignment vertical="center"/>
      <protection/>
    </xf>
    <xf numFmtId="0" fontId="50" fillId="0" borderId="36" xfId="0" applyFont="1" applyFill="1" applyBorder="1" applyAlignment="1" applyProtection="1">
      <alignment horizontal="center" vertical="center"/>
      <protection/>
    </xf>
    <xf numFmtId="178" fontId="50" fillId="0" borderId="36" xfId="0" applyNumberFormat="1" applyFont="1" applyFill="1" applyBorder="1" applyAlignment="1" applyProtection="1">
      <alignment vertical="center"/>
      <protection/>
    </xf>
    <xf numFmtId="178" fontId="46" fillId="0" borderId="37" xfId="0" applyNumberFormat="1" applyFont="1" applyFill="1" applyBorder="1" applyAlignment="1" applyProtection="1">
      <alignment vertical="center"/>
      <protection/>
    </xf>
    <xf numFmtId="49" fontId="33" fillId="0" borderId="36" xfId="0" applyNumberFormat="1"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33" fillId="24" borderId="66" xfId="0" applyFont="1" applyFill="1" applyBorder="1" applyAlignment="1">
      <alignment horizontal="center" vertical="center"/>
    </xf>
    <xf numFmtId="178" fontId="49" fillId="0" borderId="0" xfId="0" applyNumberFormat="1"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50" fillId="0" borderId="0" xfId="0" applyFont="1" applyFill="1" applyBorder="1" applyAlignment="1" applyProtection="1">
      <alignment horizontal="center" vertical="center"/>
      <protection/>
    </xf>
    <xf numFmtId="178" fontId="50" fillId="0" borderId="0" xfId="0" applyNumberFormat="1" applyFont="1" applyFill="1" applyBorder="1" applyAlignment="1" applyProtection="1">
      <alignment vertical="center"/>
      <protection/>
    </xf>
    <xf numFmtId="178" fontId="46" fillId="0" borderId="27" xfId="0" applyNumberFormat="1" applyFont="1" applyFill="1" applyBorder="1" applyAlignment="1" applyProtection="1">
      <alignment vertical="center"/>
      <protection/>
    </xf>
    <xf numFmtId="0" fontId="49" fillId="0" borderId="0"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51" fillId="0" borderId="54" xfId="0" applyFont="1" applyFill="1" applyBorder="1" applyAlignment="1" applyProtection="1">
      <alignment horizontal="center" vertical="center"/>
      <protection/>
    </xf>
    <xf numFmtId="0" fontId="51" fillId="0" borderId="55" xfId="0" applyFont="1" applyFill="1" applyBorder="1" applyAlignment="1" applyProtection="1">
      <alignment horizontal="center" vertical="center"/>
      <protection/>
    </xf>
    <xf numFmtId="178" fontId="51" fillId="0" borderId="56" xfId="0" applyNumberFormat="1" applyFont="1" applyFill="1" applyBorder="1" applyAlignment="1" applyProtection="1">
      <alignment horizontal="center" vertical="center"/>
      <protection/>
    </xf>
    <xf numFmtId="0" fontId="52" fillId="0" borderId="54" xfId="0" applyFont="1" applyFill="1" applyBorder="1" applyAlignment="1" applyProtection="1">
      <alignment horizontal="center" vertical="center"/>
      <protection/>
    </xf>
    <xf numFmtId="0" fontId="52" fillId="0" borderId="55" xfId="0" applyFont="1" applyFill="1" applyBorder="1" applyAlignment="1" applyProtection="1">
      <alignment horizontal="center" vertical="center"/>
      <protection/>
    </xf>
    <xf numFmtId="178" fontId="52" fillId="0" borderId="69" xfId="0" applyNumberFormat="1" applyFont="1" applyFill="1" applyBorder="1" applyAlignment="1" applyProtection="1">
      <alignment horizontal="center" vertical="center"/>
      <protection/>
    </xf>
    <xf numFmtId="178" fontId="53" fillId="0" borderId="68" xfId="0" applyNumberFormat="1" applyFont="1" applyFill="1" applyBorder="1" applyAlignment="1" applyProtection="1">
      <alignment horizontal="center" vertical="center"/>
      <protection/>
    </xf>
    <xf numFmtId="0" fontId="12" fillId="0" borderId="15" xfId="0" applyFont="1" applyFill="1" applyBorder="1" applyAlignment="1" applyProtection="1">
      <alignment vertical="center"/>
      <protection/>
    </xf>
    <xf numFmtId="0" fontId="54" fillId="0" borderId="35" xfId="0" applyFont="1" applyFill="1" applyBorder="1" applyAlignment="1" applyProtection="1">
      <alignment vertical="center"/>
      <protection/>
    </xf>
    <xf numFmtId="0" fontId="54" fillId="0" borderId="36" xfId="0" applyFont="1" applyFill="1" applyBorder="1" applyAlignment="1" applyProtection="1">
      <alignment horizontal="center" vertical="center"/>
      <protection/>
    </xf>
    <xf numFmtId="178" fontId="54" fillId="0" borderId="37" xfId="0" applyNumberFormat="1" applyFont="1" applyFill="1" applyBorder="1" applyAlignment="1" applyProtection="1">
      <alignment vertical="center"/>
      <protection/>
    </xf>
    <xf numFmtId="0" fontId="55" fillId="0" borderId="35" xfId="0" applyFont="1" applyFill="1" applyBorder="1" applyAlignment="1" applyProtection="1">
      <alignment vertical="center"/>
      <protection/>
    </xf>
    <xf numFmtId="0" fontId="55" fillId="0" borderId="36" xfId="0" applyFont="1" applyFill="1" applyBorder="1" applyAlignment="1" applyProtection="1">
      <alignment horizontal="center" vertical="center"/>
      <protection/>
    </xf>
    <xf numFmtId="178" fontId="55" fillId="0" borderId="37" xfId="0" applyNumberFormat="1" applyFont="1" applyFill="1" applyBorder="1" applyAlignment="1" applyProtection="1">
      <alignment vertical="center"/>
      <protection/>
    </xf>
    <xf numFmtId="178" fontId="56" fillId="0" borderId="37" xfId="0" applyNumberFormat="1"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54" fillId="0" borderId="0" xfId="0" applyFont="1" applyFill="1" applyBorder="1" applyAlignment="1" applyProtection="1">
      <alignment horizontal="center" vertical="center"/>
      <protection/>
    </xf>
    <xf numFmtId="178" fontId="54" fillId="0" borderId="27" xfId="0" applyNumberFormat="1" applyFont="1" applyFill="1" applyBorder="1" applyAlignment="1" applyProtection="1">
      <alignment vertical="center"/>
      <protection/>
    </xf>
    <xf numFmtId="0" fontId="55" fillId="0" borderId="15" xfId="0" applyFont="1" applyFill="1" applyBorder="1" applyAlignment="1" applyProtection="1">
      <alignment vertical="center"/>
      <protection/>
    </xf>
    <xf numFmtId="0" fontId="55" fillId="0" borderId="0" xfId="0" applyFont="1" applyFill="1" applyBorder="1" applyAlignment="1" applyProtection="1">
      <alignment horizontal="center" vertical="center"/>
      <protection/>
    </xf>
    <xf numFmtId="178" fontId="55" fillId="0" borderId="27" xfId="0" applyNumberFormat="1" applyFont="1" applyFill="1" applyBorder="1" applyAlignment="1" applyProtection="1">
      <alignment vertical="center"/>
      <protection/>
    </xf>
    <xf numFmtId="178" fontId="56" fillId="0" borderId="27" xfId="0" applyNumberFormat="1" applyFont="1" applyFill="1" applyBorder="1" applyAlignment="1" applyProtection="1">
      <alignment vertical="center"/>
      <protection/>
    </xf>
    <xf numFmtId="0" fontId="54" fillId="0" borderId="41" xfId="0" applyFont="1" applyFill="1" applyBorder="1" applyAlignment="1" applyProtection="1">
      <alignment vertical="center"/>
      <protection/>
    </xf>
    <xf numFmtId="0" fontId="54" fillId="0" borderId="67" xfId="0" applyFont="1" applyFill="1" applyBorder="1" applyAlignment="1" applyProtection="1">
      <alignment horizontal="center" vertical="center"/>
      <protection/>
    </xf>
    <xf numFmtId="178" fontId="54" fillId="0" borderId="73" xfId="0" applyNumberFormat="1" applyFont="1" applyFill="1" applyBorder="1" applyAlignment="1" applyProtection="1">
      <alignment vertical="center"/>
      <protection/>
    </xf>
    <xf numFmtId="0" fontId="55" fillId="0" borderId="41" xfId="0" applyFont="1" applyFill="1" applyBorder="1" applyAlignment="1" applyProtection="1">
      <alignment vertical="center"/>
      <protection/>
    </xf>
    <xf numFmtId="0" fontId="55" fillId="0" borderId="67" xfId="0" applyFont="1" applyFill="1" applyBorder="1" applyAlignment="1" applyProtection="1">
      <alignment horizontal="center" vertical="center"/>
      <protection/>
    </xf>
    <xf numFmtId="178" fontId="55" fillId="0" borderId="73" xfId="0" applyNumberFormat="1" applyFont="1" applyFill="1" applyBorder="1" applyAlignment="1" applyProtection="1">
      <alignment vertical="center"/>
      <protection/>
    </xf>
    <xf numFmtId="178" fontId="56" fillId="0" borderId="73" xfId="0" applyNumberFormat="1" applyFont="1" applyFill="1" applyBorder="1" applyAlignment="1" applyProtection="1">
      <alignment vertical="center"/>
      <protection/>
    </xf>
    <xf numFmtId="0" fontId="54" fillId="0" borderId="74" xfId="0" applyFont="1" applyFill="1" applyBorder="1" applyAlignment="1" applyProtection="1">
      <alignment vertical="center"/>
      <protection/>
    </xf>
    <xf numFmtId="0" fontId="54" fillId="0" borderId="75" xfId="0" applyFont="1" applyFill="1" applyBorder="1" applyAlignment="1" applyProtection="1">
      <alignment horizontal="center" vertical="center"/>
      <protection/>
    </xf>
    <xf numFmtId="178" fontId="54" fillId="0" borderId="76" xfId="0" applyNumberFormat="1" applyFont="1" applyFill="1" applyBorder="1" applyAlignment="1" applyProtection="1">
      <alignment vertical="center"/>
      <protection/>
    </xf>
    <xf numFmtId="0" fontId="55" fillId="0" borderId="74" xfId="0" applyFont="1" applyFill="1" applyBorder="1" applyAlignment="1" applyProtection="1">
      <alignment vertical="center"/>
      <protection/>
    </xf>
    <xf numFmtId="0" fontId="55" fillId="0" borderId="75" xfId="0" applyFont="1" applyFill="1" applyBorder="1" applyAlignment="1" applyProtection="1">
      <alignment horizontal="center" vertical="center"/>
      <protection/>
    </xf>
    <xf numFmtId="178" fontId="55" fillId="0" borderId="76" xfId="0" applyNumberFormat="1" applyFont="1" applyFill="1" applyBorder="1" applyAlignment="1" applyProtection="1">
      <alignment vertical="center"/>
      <protection/>
    </xf>
    <xf numFmtId="178" fontId="56" fillId="0" borderId="76" xfId="0" applyNumberFormat="1" applyFont="1" applyFill="1" applyBorder="1" applyAlignment="1" applyProtection="1">
      <alignment vertical="center"/>
      <protection/>
    </xf>
    <xf numFmtId="0" fontId="54" fillId="0" borderId="29" xfId="0" applyFont="1" applyFill="1" applyBorder="1" applyAlignment="1" applyProtection="1">
      <alignment vertical="center"/>
      <protection/>
    </xf>
    <xf numFmtId="0" fontId="54" fillId="0" borderId="30" xfId="0" applyFont="1" applyFill="1" applyBorder="1" applyAlignment="1" applyProtection="1">
      <alignment horizontal="center" vertical="center"/>
      <protection/>
    </xf>
    <xf numFmtId="178" fontId="54" fillId="0" borderId="31" xfId="0" applyNumberFormat="1" applyFont="1" applyFill="1" applyBorder="1" applyAlignment="1" applyProtection="1">
      <alignment vertical="center"/>
      <protection/>
    </xf>
    <xf numFmtId="0" fontId="55" fillId="0" borderId="29" xfId="0" applyFont="1" applyFill="1" applyBorder="1" applyAlignment="1" applyProtection="1">
      <alignment vertical="center"/>
      <protection/>
    </xf>
    <xf numFmtId="0" fontId="55" fillId="0" borderId="30" xfId="0" applyFont="1" applyFill="1" applyBorder="1" applyAlignment="1" applyProtection="1">
      <alignment horizontal="center" vertical="center"/>
      <protection/>
    </xf>
    <xf numFmtId="178" fontId="55" fillId="0" borderId="31" xfId="0" applyNumberFormat="1" applyFont="1" applyFill="1" applyBorder="1" applyAlignment="1" applyProtection="1">
      <alignment vertical="center"/>
      <protection/>
    </xf>
    <xf numFmtId="178" fontId="56" fillId="0" borderId="31" xfId="0" applyNumberFormat="1"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49" fillId="0" borderId="30" xfId="0" applyFont="1" applyFill="1" applyBorder="1" applyAlignment="1" applyProtection="1">
      <alignment vertical="center"/>
      <protection/>
    </xf>
    <xf numFmtId="0" fontId="49" fillId="0" borderId="30" xfId="0" applyFont="1" applyFill="1" applyBorder="1" applyAlignment="1" applyProtection="1">
      <alignment horizontal="center" vertical="center"/>
      <protection/>
    </xf>
    <xf numFmtId="178" fontId="49" fillId="0" borderId="30" xfId="0" applyNumberFormat="1" applyFont="1" applyFill="1" applyBorder="1" applyAlignment="1" applyProtection="1">
      <alignment vertical="center"/>
      <protection/>
    </xf>
    <xf numFmtId="0" fontId="50" fillId="0" borderId="30" xfId="0" applyFont="1" applyFill="1" applyBorder="1" applyAlignment="1" applyProtection="1">
      <alignment vertical="center"/>
      <protection/>
    </xf>
    <xf numFmtId="0" fontId="50" fillId="0" borderId="30" xfId="0" applyFont="1" applyFill="1" applyBorder="1" applyAlignment="1" applyProtection="1">
      <alignment horizontal="center" vertical="center"/>
      <protection/>
    </xf>
    <xf numFmtId="178" fontId="50" fillId="0" borderId="30" xfId="0" applyNumberFormat="1" applyFont="1" applyFill="1" applyBorder="1" applyAlignment="1" applyProtection="1">
      <alignment vertical="center"/>
      <protection/>
    </xf>
    <xf numFmtId="178" fontId="46" fillId="0" borderId="31" xfId="0" applyNumberFormat="1" applyFont="1" applyFill="1" applyBorder="1" applyAlignment="1" applyProtection="1">
      <alignment vertical="center"/>
      <protection/>
    </xf>
    <xf numFmtId="0" fontId="0" fillId="0" borderId="31" xfId="0" applyBorder="1" applyAlignment="1">
      <alignment/>
    </xf>
    <xf numFmtId="0" fontId="0" fillId="0" borderId="30" xfId="0" applyBorder="1" applyAlignment="1">
      <alignment/>
    </xf>
    <xf numFmtId="0" fontId="39" fillId="0" borderId="0" xfId="0" applyFont="1" applyFill="1" applyBorder="1" applyAlignment="1">
      <alignment/>
    </xf>
    <xf numFmtId="0" fontId="0" fillId="0" borderId="15" xfId="0" applyFill="1" applyBorder="1" applyAlignment="1">
      <alignment/>
    </xf>
    <xf numFmtId="0" fontId="5" fillId="0" borderId="24" xfId="0" applyFont="1" applyFill="1" applyBorder="1" applyAlignment="1">
      <alignment vertical="center"/>
    </xf>
    <xf numFmtId="0" fontId="40" fillId="0" borderId="15" xfId="0" applyFont="1" applyFill="1" applyBorder="1" applyAlignment="1">
      <alignment vertical="center"/>
    </xf>
    <xf numFmtId="178" fontId="5" fillId="0" borderId="30" xfId="0" applyNumberFormat="1"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178"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29" xfId="0" applyFont="1" applyFill="1" applyBorder="1" applyAlignment="1">
      <alignment/>
    </xf>
    <xf numFmtId="0" fontId="5" fillId="0" borderId="30" xfId="0" applyFont="1" applyFill="1" applyBorder="1" applyAlignment="1">
      <alignment/>
    </xf>
    <xf numFmtId="0" fontId="5" fillId="0" borderId="31" xfId="0" applyFont="1" applyFill="1" applyBorder="1" applyAlignment="1">
      <alignment/>
    </xf>
    <xf numFmtId="4" fontId="5" fillId="0" borderId="27" xfId="0" applyNumberFormat="1" applyFont="1" applyFill="1" applyBorder="1" applyAlignment="1">
      <alignment/>
    </xf>
    <xf numFmtId="182" fontId="6" fillId="7" borderId="63" xfId="0" applyNumberFormat="1" applyFont="1" applyFill="1" applyBorder="1" applyAlignment="1">
      <alignment horizontal="right"/>
    </xf>
    <xf numFmtId="0" fontId="14" fillId="0" borderId="15" xfId="0" applyFont="1" applyFill="1" applyBorder="1" applyAlignment="1" applyProtection="1">
      <alignment horizontal="left" vertical="center"/>
      <protection/>
    </xf>
    <xf numFmtId="0" fontId="6" fillId="0" borderId="27" xfId="0" applyFont="1" applyFill="1" applyBorder="1" applyAlignment="1">
      <alignment/>
    </xf>
    <xf numFmtId="178" fontId="5" fillId="0" borderId="36" xfId="0" applyNumberFormat="1" applyFont="1" applyFill="1" applyBorder="1" applyAlignment="1">
      <alignment horizontal="left" vertical="center"/>
    </xf>
    <xf numFmtId="0" fontId="5" fillId="0" borderId="36" xfId="0" applyFont="1" applyFill="1" applyBorder="1" applyAlignment="1">
      <alignment horizontal="center" vertical="center"/>
    </xf>
    <xf numFmtId="0" fontId="5" fillId="0" borderId="15" xfId="0" applyFont="1" applyFill="1" applyBorder="1" applyAlignment="1">
      <alignment horizontal="centerContinuous" vertical="center" wrapText="1"/>
    </xf>
    <xf numFmtId="0" fontId="5" fillId="0" borderId="0" xfId="0" applyFont="1" applyFill="1" applyBorder="1" applyAlignment="1">
      <alignment horizontal="centerContinuous" vertical="center" wrapText="1"/>
    </xf>
    <xf numFmtId="0" fontId="57" fillId="0" borderId="0" xfId="0" applyFont="1" applyFill="1" applyBorder="1" applyAlignment="1" applyProtection="1">
      <alignment horizontal="center" vertical="center" wrapText="1"/>
      <protection/>
    </xf>
    <xf numFmtId="0" fontId="58" fillId="0" borderId="15" xfId="0" applyFont="1" applyFill="1" applyBorder="1" applyAlignment="1">
      <alignment horizontal="center" vertical="center"/>
    </xf>
    <xf numFmtId="0" fontId="58" fillId="0" borderId="0" xfId="0" applyFont="1" applyFill="1" applyBorder="1" applyAlignment="1">
      <alignment horizontal="center" vertical="center"/>
    </xf>
    <xf numFmtId="0" fontId="5" fillId="0" borderId="77" xfId="0" applyFont="1" applyFill="1" applyBorder="1" applyAlignment="1">
      <alignment vertical="center"/>
    </xf>
    <xf numFmtId="178" fontId="5" fillId="4" borderId="78" xfId="0" applyNumberFormat="1" applyFont="1" applyFill="1" applyBorder="1" applyAlignment="1" applyProtection="1">
      <alignment vertical="center"/>
      <protection locked="0"/>
    </xf>
    <xf numFmtId="49" fontId="5" fillId="4" borderId="78" xfId="0" applyNumberFormat="1" applyFont="1" applyFill="1" applyBorder="1" applyAlignment="1" applyProtection="1">
      <alignment horizontal="right" vertical="center"/>
      <protection locked="0"/>
    </xf>
    <xf numFmtId="2" fontId="5" fillId="0" borderId="27" xfId="0" applyNumberFormat="1" applyFont="1" applyFill="1" applyBorder="1" applyAlignment="1">
      <alignment vertical="center"/>
    </xf>
    <xf numFmtId="10" fontId="5" fillId="4" borderId="78" xfId="0" applyNumberFormat="1" applyFont="1" applyFill="1" applyBorder="1" applyAlignment="1" applyProtection="1">
      <alignment horizontal="right" vertical="center"/>
      <protection locked="0"/>
    </xf>
    <xf numFmtId="49" fontId="5" fillId="4" borderId="78" xfId="0" applyNumberFormat="1" applyFont="1" applyFill="1" applyBorder="1" applyAlignment="1" applyProtection="1">
      <alignment horizontal="left" vertical="center"/>
      <protection locked="0"/>
    </xf>
    <xf numFmtId="0" fontId="5" fillId="0" borderId="30" xfId="0" applyFont="1" applyFill="1" applyBorder="1" applyAlignment="1">
      <alignment horizontal="center" vertical="center"/>
    </xf>
    <xf numFmtId="0" fontId="3" fillId="22" borderId="11" xfId="0" applyFont="1" applyFill="1" applyBorder="1" applyAlignment="1">
      <alignment horizontal="center"/>
    </xf>
    <xf numFmtId="0" fontId="3" fillId="7" borderId="55" xfId="0" applyFont="1" applyFill="1" applyBorder="1" applyAlignment="1">
      <alignment horizontal="center"/>
    </xf>
    <xf numFmtId="0" fontId="2" fillId="7" borderId="55" xfId="0" applyFont="1" applyFill="1" applyBorder="1" applyAlignment="1">
      <alignment/>
    </xf>
    <xf numFmtId="0" fontId="5" fillId="25" borderId="36" xfId="0" applyFont="1" applyFill="1" applyBorder="1" applyAlignment="1" applyProtection="1">
      <alignment horizontal="left" vertical="center"/>
      <protection/>
    </xf>
    <xf numFmtId="0" fontId="5" fillId="25" borderId="0" xfId="0" applyFont="1" applyFill="1" applyBorder="1" applyAlignment="1" applyProtection="1">
      <alignment horizontal="left" vertical="center"/>
      <protection/>
    </xf>
    <xf numFmtId="0" fontId="5" fillId="25" borderId="27" xfId="0" applyFont="1" applyFill="1" applyBorder="1" applyAlignment="1" applyProtection="1">
      <alignment horizontal="left" vertical="center"/>
      <protection/>
    </xf>
    <xf numFmtId="0" fontId="5" fillId="25" borderId="0" xfId="0" applyFont="1" applyFill="1" applyBorder="1" applyAlignment="1" applyProtection="1">
      <alignment horizontal="left" vertical="center" wrapText="1"/>
      <protection/>
    </xf>
    <xf numFmtId="0" fontId="38"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protection/>
    </xf>
    <xf numFmtId="0" fontId="5" fillId="25" borderId="15" xfId="0" applyFont="1" applyFill="1" applyBorder="1" applyAlignment="1" applyProtection="1">
      <alignment horizontal="left" vertical="center"/>
      <protection/>
    </xf>
    <xf numFmtId="178" fontId="5" fillId="25" borderId="0" xfId="0" applyNumberFormat="1" applyFont="1" applyFill="1" applyBorder="1" applyAlignment="1" applyProtection="1">
      <alignment vertical="center"/>
      <protection/>
    </xf>
    <xf numFmtId="178" fontId="5" fillId="25" borderId="27" xfId="0" applyNumberFormat="1" applyFont="1" applyFill="1" applyBorder="1" applyAlignment="1" applyProtection="1">
      <alignment vertical="center"/>
      <protection/>
    </xf>
    <xf numFmtId="0" fontId="5" fillId="25" borderId="29" xfId="0" applyFont="1" applyFill="1" applyBorder="1" applyAlignment="1" applyProtection="1">
      <alignment horizontal="left" vertical="center"/>
      <protection/>
    </xf>
    <xf numFmtId="0" fontId="5" fillId="25" borderId="30" xfId="0" applyFont="1" applyFill="1" applyBorder="1" applyAlignment="1" applyProtection="1">
      <alignment horizontal="left" vertical="center" wrapText="1"/>
      <protection/>
    </xf>
    <xf numFmtId="0" fontId="5" fillId="25" borderId="30" xfId="0" applyFont="1" applyFill="1" applyBorder="1" applyAlignment="1" applyProtection="1">
      <alignment horizontal="left" vertical="center"/>
      <protection/>
    </xf>
    <xf numFmtId="0" fontId="5" fillId="25" borderId="31" xfId="0" applyFont="1" applyFill="1" applyBorder="1" applyAlignment="1" applyProtection="1">
      <alignment horizontal="left" vertical="center"/>
      <protection/>
    </xf>
    <xf numFmtId="4" fontId="59" fillId="22" borderId="68" xfId="53" applyNumberFormat="1" applyFont="1" applyFill="1" applyBorder="1" applyAlignment="1" applyProtection="1">
      <alignment horizontal="center" vertical="center"/>
      <protection/>
    </xf>
    <xf numFmtId="1" fontId="59" fillId="22" borderId="68" xfId="53" applyNumberFormat="1" applyFont="1" applyFill="1" applyBorder="1" applyAlignment="1" applyProtection="1">
      <alignment horizontal="center" vertical="center"/>
      <protection/>
    </xf>
    <xf numFmtId="0" fontId="33" fillId="0" borderId="36" xfId="0" applyFont="1" applyFill="1" applyBorder="1" applyAlignment="1" applyProtection="1">
      <alignment horizontal="center" vertical="center"/>
      <protection/>
    </xf>
    <xf numFmtId="0" fontId="5" fillId="25" borderId="15" xfId="0" applyFont="1" applyFill="1" applyBorder="1" applyAlignment="1" applyProtection="1">
      <alignment horizontal="left" vertical="center" wrapText="1"/>
      <protection/>
    </xf>
    <xf numFmtId="0" fontId="38" fillId="0" borderId="15" xfId="0" applyFont="1" applyFill="1" applyBorder="1" applyAlignment="1" applyProtection="1">
      <alignment horizontal="center" vertical="center" wrapText="1"/>
      <protection/>
    </xf>
    <xf numFmtId="0" fontId="1" fillId="0" borderId="15" xfId="0" applyFont="1" applyBorder="1" applyAlignment="1">
      <alignment horizontal="center"/>
    </xf>
    <xf numFmtId="0" fontId="9" fillId="0" borderId="0" xfId="0" applyFont="1" applyBorder="1" applyAlignment="1">
      <alignment/>
    </xf>
    <xf numFmtId="0" fontId="8" fillId="0" borderId="0" xfId="0" applyFont="1" applyBorder="1" applyAlignment="1">
      <alignment/>
    </xf>
    <xf numFmtId="0" fontId="1" fillId="7" borderId="38" xfId="0" applyFont="1" applyFill="1" applyBorder="1" applyAlignment="1">
      <alignment/>
    </xf>
    <xf numFmtId="0" fontId="0" fillId="7" borderId="38" xfId="0" applyFill="1" applyBorder="1" applyAlignment="1">
      <alignment/>
    </xf>
    <xf numFmtId="0" fontId="7" fillId="0" borderId="0" xfId="0" applyFont="1" applyBorder="1" applyAlignment="1">
      <alignment/>
    </xf>
    <xf numFmtId="0" fontId="6" fillId="7" borderId="38" xfId="0" applyFont="1" applyFill="1" applyBorder="1" applyAlignment="1" applyProtection="1">
      <alignment horizontal="left" vertical="center"/>
      <protection/>
    </xf>
    <xf numFmtId="0" fontId="12" fillId="0" borderId="0" xfId="0" applyFont="1" applyBorder="1" applyAlignment="1">
      <alignment/>
    </xf>
    <xf numFmtId="0" fontId="11" fillId="0" borderId="0" xfId="0" applyFont="1" applyBorder="1" applyAlignment="1">
      <alignment/>
    </xf>
    <xf numFmtId="0" fontId="5" fillId="7" borderId="38" xfId="0" applyFont="1" applyFill="1" applyBorder="1" applyAlignment="1" applyProtection="1">
      <alignment horizontal="left" vertical="center"/>
      <protection/>
    </xf>
    <xf numFmtId="0" fontId="5" fillId="11" borderId="38" xfId="0" applyFont="1" applyFill="1" applyBorder="1" applyAlignment="1" applyProtection="1">
      <alignment horizontal="left" vertical="center"/>
      <protection/>
    </xf>
    <xf numFmtId="0" fontId="10" fillId="0" borderId="0" xfId="0" applyFont="1" applyBorder="1" applyAlignment="1">
      <alignment/>
    </xf>
    <xf numFmtId="0" fontId="0" fillId="7" borderId="15" xfId="0" applyFill="1" applyBorder="1" applyAlignment="1">
      <alignment/>
    </xf>
    <xf numFmtId="49" fontId="33" fillId="0" borderId="35" xfId="0" applyNumberFormat="1" applyFont="1" applyFill="1" applyBorder="1" applyAlignment="1">
      <alignment vertical="center"/>
    </xf>
    <xf numFmtId="178" fontId="6" fillId="0" borderId="36" xfId="0" applyNumberFormat="1"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49" fontId="33" fillId="0" borderId="15" xfId="0" applyNumberFormat="1" applyFont="1" applyFill="1" applyBorder="1" applyAlignment="1">
      <alignment vertical="center"/>
    </xf>
    <xf numFmtId="0" fontId="5" fillId="0" borderId="27" xfId="0" applyFont="1" applyFill="1" applyBorder="1" applyAlignment="1">
      <alignment horizontal="center" vertical="center"/>
    </xf>
    <xf numFmtId="0" fontId="1" fillId="7" borderId="59" xfId="0" applyFont="1" applyFill="1" applyBorder="1" applyAlignment="1">
      <alignment horizontal="center"/>
    </xf>
    <xf numFmtId="0" fontId="1" fillId="0" borderId="15" xfId="0" applyFont="1" applyBorder="1" applyAlignment="1">
      <alignment/>
    </xf>
    <xf numFmtId="0" fontId="1" fillId="7" borderId="15" xfId="0" applyFont="1" applyFill="1" applyBorder="1" applyAlignment="1">
      <alignment/>
    </xf>
    <xf numFmtId="0" fontId="5" fillId="25" borderId="29" xfId="0" applyFont="1" applyFill="1" applyBorder="1" applyAlignment="1" applyProtection="1">
      <alignment horizontal="left" vertical="center" wrapText="1"/>
      <protection/>
    </xf>
    <xf numFmtId="0" fontId="5" fillId="0" borderId="36" xfId="0"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38" fontId="5" fillId="0" borderId="15" xfId="0" applyNumberFormat="1" applyFont="1" applyFill="1" applyBorder="1" applyAlignment="1">
      <alignment horizontal="left" vertical="center" wrapText="1"/>
    </xf>
    <xf numFmtId="38" fontId="5" fillId="0" borderId="0" xfId="0" applyNumberFormat="1" applyFont="1" applyFill="1" applyBorder="1" applyAlignment="1">
      <alignment horizontal="left" vertical="center" wrapText="1"/>
    </xf>
    <xf numFmtId="3" fontId="5" fillId="0" borderId="0" xfId="0" applyNumberFormat="1" applyFont="1" applyFill="1" applyBorder="1" applyAlignment="1">
      <alignment horizontal="center" vertical="center" wrapText="1"/>
    </xf>
    <xf numFmtId="0" fontId="5" fillId="0" borderId="37" xfId="0" applyFont="1" applyFill="1" applyBorder="1" applyAlignment="1">
      <alignment horizontal="left"/>
    </xf>
    <xf numFmtId="2" fontId="5" fillId="0" borderId="31" xfId="0" applyNumberFormat="1" applyFont="1" applyFill="1" applyBorder="1" applyAlignment="1">
      <alignment horizontal="left"/>
    </xf>
    <xf numFmtId="0" fontId="1" fillId="7" borderId="55" xfId="0" applyFont="1" applyFill="1" applyBorder="1" applyAlignment="1">
      <alignment horizontal="center"/>
    </xf>
    <xf numFmtId="0" fontId="1" fillId="7" borderId="69" xfId="0" applyFont="1" applyFill="1" applyBorder="1" applyAlignment="1">
      <alignment horizontal="center"/>
    </xf>
    <xf numFmtId="43" fontId="2" fillId="4" borderId="10" xfId="42" applyFont="1" applyFill="1" applyBorder="1" applyAlignment="1">
      <alignment horizontal="center"/>
    </xf>
    <xf numFmtId="0" fontId="3" fillId="7" borderId="55" xfId="0" applyFont="1" applyFill="1" applyBorder="1" applyAlignment="1">
      <alignment/>
    </xf>
    <xf numFmtId="43" fontId="3" fillId="7" borderId="69" xfId="42" applyFont="1" applyFill="1" applyBorder="1" applyAlignment="1">
      <alignment horizontal="center"/>
    </xf>
    <xf numFmtId="0" fontId="21" fillId="0" borderId="1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0" fontId="21" fillId="0" borderId="27" xfId="0" applyFont="1" applyFill="1" applyBorder="1" applyAlignment="1">
      <alignment horizontal="center" vertical="center" wrapText="1"/>
    </xf>
    <xf numFmtId="0" fontId="5" fillId="0" borderId="15" xfId="0" applyFont="1" applyFill="1" applyBorder="1" applyAlignment="1">
      <alignment horizontal="left" vertical="center" wrapText="1" readingOrder="1"/>
    </xf>
    <xf numFmtId="0" fontId="5" fillId="0" borderId="0" xfId="0" applyFont="1" applyFill="1" applyBorder="1" applyAlignment="1">
      <alignment horizontal="left" vertical="center" wrapText="1" readingOrder="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0"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5" xfId="0" applyFont="1" applyFill="1" applyBorder="1" applyAlignment="1">
      <alignment horizontal="right" vertical="center" wrapText="1"/>
    </xf>
    <xf numFmtId="0" fontId="38" fillId="0" borderId="0" xfId="0" applyFont="1" applyFill="1" applyBorder="1" applyAlignment="1">
      <alignment horizontal="center" vertical="center"/>
    </xf>
    <xf numFmtId="0" fontId="5" fillId="0" borderId="15" xfId="0" applyFont="1" applyFill="1" applyBorder="1" applyAlignment="1">
      <alignment vertical="center" wrapText="1"/>
    </xf>
    <xf numFmtId="0" fontId="5" fillId="0" borderId="0" xfId="0" applyFont="1" applyFill="1" applyBorder="1" applyAlignment="1">
      <alignment horizontal="right" vertical="center" wrapText="1"/>
    </xf>
    <xf numFmtId="178" fontId="16" fillId="0" borderId="0" xfId="0" applyNumberFormat="1" applyFont="1" applyFill="1" applyBorder="1" applyAlignment="1">
      <alignment vertical="center" wrapText="1"/>
    </xf>
    <xf numFmtId="49" fontId="38" fillId="0" borderId="15" xfId="0" applyNumberFormat="1" applyFont="1" applyFill="1" applyBorder="1" applyAlignment="1" applyProtection="1">
      <alignment horizontal="center" vertical="center"/>
      <protection/>
    </xf>
    <xf numFmtId="49" fontId="38" fillId="0" borderId="0" xfId="0" applyNumberFormat="1" applyFont="1" applyFill="1" applyBorder="1" applyAlignment="1" applyProtection="1">
      <alignment horizontal="center" vertical="center"/>
      <protection/>
    </xf>
    <xf numFmtId="49" fontId="38" fillId="0" borderId="27" xfId="0" applyNumberFormat="1" applyFont="1" applyFill="1" applyBorder="1" applyAlignment="1" applyProtection="1">
      <alignment horizontal="center" vertical="center"/>
      <protection/>
    </xf>
    <xf numFmtId="0" fontId="5" fillId="0" borderId="30" xfId="0" applyFont="1" applyFill="1" applyBorder="1" applyAlignment="1" applyProtection="1">
      <alignment horizontal="left" vertical="center"/>
      <protection locked="0"/>
    </xf>
    <xf numFmtId="178" fontId="6" fillId="0" borderId="27" xfId="0" applyNumberFormat="1" applyFont="1" applyFill="1" applyBorder="1" applyAlignment="1">
      <alignment horizontal="left" vertical="center" wrapText="1"/>
    </xf>
    <xf numFmtId="180" fontId="39" fillId="0" borderId="15" xfId="0" applyNumberFormat="1" applyFont="1" applyFill="1" applyBorder="1" applyAlignment="1">
      <alignment horizontal="center" vertical="center" wrapText="1"/>
    </xf>
    <xf numFmtId="0" fontId="6" fillId="0" borderId="27" xfId="0" applyFont="1" applyFill="1" applyBorder="1" applyAlignment="1">
      <alignment horizontal="center" vertical="center"/>
    </xf>
    <xf numFmtId="0" fontId="19" fillId="0" borderId="27" xfId="0" applyFont="1" applyFill="1" applyBorder="1" applyAlignment="1">
      <alignment vertical="center"/>
    </xf>
    <xf numFmtId="0" fontId="19" fillId="7" borderId="15" xfId="0" applyFont="1" applyFill="1" applyBorder="1" applyAlignment="1">
      <alignment horizontal="center" vertical="center"/>
    </xf>
    <xf numFmtId="178" fontId="19" fillId="7" borderId="0" xfId="0" applyNumberFormat="1" applyFont="1" applyFill="1" applyBorder="1" applyAlignment="1">
      <alignment vertical="center"/>
    </xf>
    <xf numFmtId="2" fontId="5" fillId="0" borderId="36" xfId="0" applyNumberFormat="1" applyFont="1" applyFill="1" applyBorder="1" applyAlignment="1">
      <alignment horizontal="left"/>
    </xf>
    <xf numFmtId="2" fontId="5" fillId="0" borderId="36" xfId="0" applyNumberFormat="1" applyFont="1" applyFill="1" applyBorder="1" applyAlignment="1">
      <alignment/>
    </xf>
    <xf numFmtId="2" fontId="5" fillId="0" borderId="37" xfId="0" applyNumberFormat="1" applyFont="1" applyFill="1" applyBorder="1" applyAlignment="1">
      <alignment/>
    </xf>
    <xf numFmtId="2" fontId="5" fillId="0" borderId="27" xfId="0" applyNumberFormat="1" applyFont="1" applyFill="1" applyBorder="1" applyAlignment="1">
      <alignment/>
    </xf>
    <xf numFmtId="0" fontId="40" fillId="0" borderId="15" xfId="0" applyFont="1" applyFill="1" applyBorder="1" applyAlignment="1">
      <alignment/>
    </xf>
    <xf numFmtId="2" fontId="25" fillId="0" borderId="15" xfId="0" applyNumberFormat="1" applyFont="1" applyFill="1" applyBorder="1" applyAlignment="1">
      <alignment horizontal="left"/>
    </xf>
    <xf numFmtId="2" fontId="25" fillId="0" borderId="27" xfId="0" applyNumberFormat="1" applyFont="1" applyFill="1" applyBorder="1" applyAlignment="1">
      <alignment horizontal="left"/>
    </xf>
    <xf numFmtId="2" fontId="6" fillId="0" borderId="15" xfId="0" applyNumberFormat="1" applyFont="1" applyFill="1" applyBorder="1" applyAlignment="1">
      <alignment/>
    </xf>
    <xf numFmtId="2" fontId="5" fillId="0" borderId="29" xfId="0" applyNumberFormat="1" applyFont="1" applyFill="1" applyBorder="1" applyAlignment="1">
      <alignment/>
    </xf>
    <xf numFmtId="1" fontId="5" fillId="0" borderId="30" xfId="0" applyNumberFormat="1" applyFont="1" applyFill="1" applyBorder="1" applyAlignment="1">
      <alignment horizontal="left"/>
    </xf>
    <xf numFmtId="2" fontId="5" fillId="0" borderId="30" xfId="0" applyNumberFormat="1" applyFont="1" applyFill="1" applyBorder="1" applyAlignment="1">
      <alignment horizontal="left"/>
    </xf>
    <xf numFmtId="2" fontId="5" fillId="0" borderId="30" xfId="0" applyNumberFormat="1" applyFont="1" applyFill="1" applyBorder="1" applyAlignment="1">
      <alignment/>
    </xf>
    <xf numFmtId="2" fontId="5" fillId="0" borderId="31" xfId="0" applyNumberFormat="1" applyFont="1" applyFill="1" applyBorder="1" applyAlignment="1">
      <alignment/>
    </xf>
    <xf numFmtId="2" fontId="5" fillId="0" borderId="27" xfId="0" applyNumberFormat="1" applyFont="1" applyFill="1" applyBorder="1" applyAlignment="1">
      <alignment horizontal="center"/>
    </xf>
    <xf numFmtId="2" fontId="5" fillId="0" borderId="27" xfId="0" applyNumberFormat="1" applyFont="1" applyFill="1" applyBorder="1" applyAlignment="1" applyProtection="1">
      <alignment horizontal="center" vertical="center" wrapText="1"/>
      <protection/>
    </xf>
    <xf numFmtId="2" fontId="5" fillId="0" borderId="27" xfId="0" applyNumberFormat="1" applyFont="1" applyFill="1" applyBorder="1" applyAlignment="1" applyProtection="1">
      <alignment/>
      <protection/>
    </xf>
    <xf numFmtId="2" fontId="19" fillId="7" borderId="38" xfId="0" applyNumberFormat="1" applyFont="1" applyFill="1" applyBorder="1" applyAlignment="1">
      <alignment horizontal="center" vertical="top" wrapText="1"/>
    </xf>
    <xf numFmtId="2" fontId="19" fillId="0" borderId="27" xfId="0" applyNumberFormat="1" applyFont="1" applyFill="1" applyBorder="1" applyAlignment="1" applyProtection="1">
      <alignment/>
      <protection/>
    </xf>
    <xf numFmtId="0" fontId="5" fillId="0" borderId="37" xfId="0" applyFont="1" applyFill="1" applyBorder="1" applyAlignment="1">
      <alignment/>
    </xf>
    <xf numFmtId="0" fontId="5" fillId="0" borderId="27" xfId="0" applyFont="1" applyFill="1" applyBorder="1" applyAlignment="1">
      <alignment/>
    </xf>
    <xf numFmtId="0" fontId="39" fillId="0" borderId="15" xfId="0" applyFont="1" applyFill="1" applyBorder="1" applyAlignment="1">
      <alignment/>
    </xf>
    <xf numFmtId="190" fontId="59" fillId="22" borderId="68" xfId="53"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protection/>
    </xf>
    <xf numFmtId="0" fontId="5" fillId="0" borderId="29" xfId="0" applyFont="1" applyFill="1" applyBorder="1" applyAlignment="1">
      <alignment/>
    </xf>
    <xf numFmtId="0" fontId="5" fillId="0" borderId="30" xfId="0" applyFont="1" applyFill="1" applyBorder="1" applyAlignment="1">
      <alignment horizontal="left"/>
    </xf>
    <xf numFmtId="0" fontId="5" fillId="0" borderId="30" xfId="0" applyFont="1" applyFill="1" applyBorder="1" applyAlignment="1" applyProtection="1">
      <alignment horizontal="left"/>
      <protection/>
    </xf>
    <xf numFmtId="0" fontId="5" fillId="0" borderId="36" xfId="0" applyFont="1" applyFill="1" applyBorder="1" applyAlignment="1" applyProtection="1">
      <alignment horizontal="left"/>
      <protection/>
    </xf>
    <xf numFmtId="178" fontId="6" fillId="0" borderId="79" xfId="0" applyNumberFormat="1" applyFont="1" applyFill="1" applyBorder="1" applyAlignment="1" applyProtection="1">
      <alignment vertical="top" wrapText="1"/>
      <protection/>
    </xf>
    <xf numFmtId="178" fontId="6" fillId="7" borderId="80" xfId="0" applyNumberFormat="1" applyFont="1" applyFill="1" applyBorder="1" applyAlignment="1" applyProtection="1">
      <alignment horizontal="center" vertical="top" wrapText="1"/>
      <protection/>
    </xf>
    <xf numFmtId="178" fontId="6" fillId="7" borderId="63" xfId="0" applyNumberFormat="1" applyFont="1" applyFill="1" applyBorder="1" applyAlignment="1" applyProtection="1">
      <alignment vertical="top" wrapText="1"/>
      <protection/>
    </xf>
    <xf numFmtId="178" fontId="29" fillId="0" borderId="0" xfId="0" applyNumberFormat="1" applyFont="1" applyFill="1" applyBorder="1" applyAlignment="1" applyProtection="1">
      <alignment/>
      <protection/>
    </xf>
    <xf numFmtId="178" fontId="6" fillId="0" borderId="0" xfId="0" applyNumberFormat="1" applyFont="1" applyFill="1" applyBorder="1" applyAlignment="1" applyProtection="1">
      <alignment/>
      <protection/>
    </xf>
    <xf numFmtId="0" fontId="5" fillId="25" borderId="35" xfId="0" applyFont="1" applyFill="1" applyBorder="1" applyAlignment="1">
      <alignment vertical="center"/>
    </xf>
    <xf numFmtId="0" fontId="5" fillId="25" borderId="36" xfId="0" applyFont="1" applyFill="1" applyBorder="1" applyAlignment="1">
      <alignment vertical="center"/>
    </xf>
    <xf numFmtId="0" fontId="62" fillId="25" borderId="36" xfId="0" applyFont="1" applyFill="1" applyBorder="1" applyAlignment="1">
      <alignment vertical="center"/>
    </xf>
    <xf numFmtId="0" fontId="5" fillId="25" borderId="15" xfId="0" applyFont="1" applyFill="1" applyBorder="1" applyAlignment="1">
      <alignment vertical="center"/>
    </xf>
    <xf numFmtId="0" fontId="5" fillId="25" borderId="0" xfId="0" applyFont="1" applyFill="1" applyBorder="1" applyAlignment="1">
      <alignment vertical="center"/>
    </xf>
    <xf numFmtId="0" fontId="24" fillId="25" borderId="0" xfId="0" applyFont="1" applyFill="1" applyBorder="1" applyAlignment="1">
      <alignment horizontal="left" vertical="center"/>
    </xf>
    <xf numFmtId="0" fontId="6" fillId="25" borderId="15" xfId="0" applyFont="1" applyFill="1" applyBorder="1" applyAlignment="1">
      <alignment vertical="center"/>
    </xf>
    <xf numFmtId="0" fontId="6" fillId="25" borderId="0" xfId="0" applyFont="1" applyFill="1" applyBorder="1" applyAlignment="1">
      <alignment vertical="center"/>
    </xf>
    <xf numFmtId="0" fontId="22"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protection/>
    </xf>
    <xf numFmtId="178" fontId="12" fillId="4" borderId="50" xfId="0" applyNumberFormat="1" applyFont="1" applyFill="1" applyBorder="1" applyAlignment="1" applyProtection="1">
      <alignment vertical="center" wrapText="1"/>
      <protection locked="0"/>
    </xf>
    <xf numFmtId="178" fontId="63" fillId="0" borderId="50" xfId="0" applyNumberFormat="1" applyFont="1" applyFill="1" applyBorder="1" applyAlignment="1" applyProtection="1">
      <alignment vertical="center" wrapText="1"/>
      <protection/>
    </xf>
    <xf numFmtId="49" fontId="12" fillId="4" borderId="50" xfId="63" applyNumberFormat="1" applyFont="1" applyFill="1" applyBorder="1" applyAlignment="1" applyProtection="1">
      <alignment vertical="center" wrapText="1"/>
      <protection locked="0"/>
    </xf>
    <xf numFmtId="49" fontId="12" fillId="4" borderId="50" xfId="0" applyNumberFormat="1" applyFont="1" applyFill="1" applyBorder="1" applyAlignment="1" applyProtection="1">
      <alignment vertical="center" wrapText="1"/>
      <protection locked="0"/>
    </xf>
    <xf numFmtId="49" fontId="12" fillId="4" borderId="51" xfId="0" applyNumberFormat="1" applyFont="1" applyFill="1" applyBorder="1" applyAlignment="1" applyProtection="1">
      <alignment horizontal="left" vertical="center" wrapText="1"/>
      <protection locked="0"/>
    </xf>
    <xf numFmtId="178" fontId="12" fillId="4" borderId="12" xfId="0" applyNumberFormat="1" applyFont="1" applyFill="1" applyBorder="1" applyAlignment="1" applyProtection="1">
      <alignment vertical="center" wrapText="1"/>
      <protection locked="0"/>
    </xf>
    <xf numFmtId="178" fontId="63" fillId="0" borderId="12" xfId="0" applyNumberFormat="1" applyFont="1" applyFill="1" applyBorder="1" applyAlignment="1" applyProtection="1">
      <alignment vertical="center" wrapText="1"/>
      <protection/>
    </xf>
    <xf numFmtId="49" fontId="12" fillId="4" borderId="12" xfId="63" applyNumberFormat="1" applyFont="1" applyFill="1" applyBorder="1" applyAlignment="1" applyProtection="1">
      <alignment vertical="center" wrapText="1"/>
      <protection locked="0"/>
    </xf>
    <xf numFmtId="49" fontId="12" fillId="4" borderId="12" xfId="0" applyNumberFormat="1" applyFont="1" applyFill="1" applyBorder="1" applyAlignment="1" applyProtection="1">
      <alignment vertical="center" wrapText="1"/>
      <protection locked="0"/>
    </xf>
    <xf numFmtId="49" fontId="12" fillId="4" borderId="48" xfId="0" applyNumberFormat="1" applyFont="1" applyFill="1" applyBorder="1" applyAlignment="1" applyProtection="1">
      <alignment horizontal="left" vertical="center" wrapText="1"/>
      <protection locked="0"/>
    </xf>
    <xf numFmtId="178" fontId="12" fillId="4" borderId="57" xfId="0" applyNumberFormat="1" applyFont="1" applyFill="1" applyBorder="1" applyAlignment="1" applyProtection="1">
      <alignment vertical="center" wrapText="1"/>
      <protection locked="0"/>
    </xf>
    <xf numFmtId="178" fontId="63" fillId="0" borderId="57" xfId="0" applyNumberFormat="1" applyFont="1" applyFill="1" applyBorder="1" applyAlignment="1" applyProtection="1">
      <alignment vertical="center" wrapText="1"/>
      <protection/>
    </xf>
    <xf numFmtId="49" fontId="12" fillId="4" borderId="57" xfId="63" applyNumberFormat="1" applyFont="1" applyFill="1" applyBorder="1" applyAlignment="1" applyProtection="1">
      <alignment vertical="center" wrapText="1"/>
      <protection locked="0"/>
    </xf>
    <xf numFmtId="49" fontId="12" fillId="4" borderId="57" xfId="0" applyNumberFormat="1" applyFont="1" applyFill="1" applyBorder="1" applyAlignment="1" applyProtection="1">
      <alignment vertical="center" wrapText="1"/>
      <protection locked="0"/>
    </xf>
    <xf numFmtId="49" fontId="12" fillId="4" borderId="58" xfId="0" applyNumberFormat="1" applyFont="1" applyFill="1" applyBorder="1" applyAlignment="1" applyProtection="1">
      <alignment horizontal="left" vertical="center" wrapText="1"/>
      <protection locked="0"/>
    </xf>
    <xf numFmtId="178" fontId="63" fillId="7" borderId="64" xfId="0" applyNumberFormat="1" applyFont="1" applyFill="1" applyBorder="1" applyAlignment="1" applyProtection="1">
      <alignment vertical="center" wrapText="1"/>
      <protection/>
    </xf>
    <xf numFmtId="178" fontId="63" fillId="7" borderId="30" xfId="0" applyNumberFormat="1" applyFont="1" applyFill="1" applyBorder="1" applyAlignment="1" applyProtection="1">
      <alignment vertical="center" wrapText="1"/>
      <protection/>
    </xf>
    <xf numFmtId="0" fontId="63" fillId="7" borderId="31" xfId="0" applyFont="1" applyFill="1" applyBorder="1" applyAlignment="1" applyProtection="1">
      <alignment horizontal="left" vertical="center" wrapText="1"/>
      <protection/>
    </xf>
    <xf numFmtId="179" fontId="5" fillId="4" borderId="24"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vertical="center" wrapText="1"/>
      <protection/>
    </xf>
    <xf numFmtId="0" fontId="25" fillId="0" borderId="30" xfId="0" applyFont="1" applyFill="1" applyBorder="1" applyAlignment="1" applyProtection="1">
      <alignment horizontal="left" vertical="center"/>
      <protection/>
    </xf>
    <xf numFmtId="49" fontId="5"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5" fillId="0" borderId="0" xfId="0" applyNumberFormat="1" applyFont="1" applyAlignment="1" applyProtection="1">
      <alignment horizontal="center" vertical="center"/>
      <protection/>
    </xf>
    <xf numFmtId="43" fontId="2" fillId="0" borderId="10" xfId="42" applyFont="1" applyBorder="1" applyAlignment="1">
      <alignment horizontal="right"/>
    </xf>
    <xf numFmtId="39" fontId="3" fillId="0" borderId="13" xfId="42" applyNumberFormat="1" applyFont="1" applyBorder="1" applyAlignment="1">
      <alignment horizontal="center"/>
    </xf>
    <xf numFmtId="39" fontId="3" fillId="0" borderId="13" xfId="42" applyNumberFormat="1" applyFont="1" applyBorder="1" applyAlignment="1">
      <alignment horizontal="center"/>
    </xf>
    <xf numFmtId="0" fontId="2" fillId="0" borderId="10" xfId="0" applyFont="1" applyBorder="1" applyAlignment="1">
      <alignment horizontal="right"/>
    </xf>
    <xf numFmtId="0" fontId="2" fillId="0" borderId="11" xfId="0" applyFont="1" applyBorder="1" applyAlignment="1">
      <alignment horizontal="right"/>
    </xf>
    <xf numFmtId="0" fontId="2" fillId="0" borderId="15" xfId="0" applyFont="1" applyBorder="1" applyAlignment="1">
      <alignment/>
    </xf>
    <xf numFmtId="0" fontId="2" fillId="0" borderId="40" xfId="0" applyFont="1" applyBorder="1" applyAlignment="1">
      <alignment/>
    </xf>
    <xf numFmtId="49" fontId="33" fillId="24" borderId="48" xfId="0" applyNumberFormat="1" applyFont="1" applyFill="1" applyBorder="1" applyAlignment="1">
      <alignment horizontal="center"/>
    </xf>
    <xf numFmtId="0" fontId="2" fillId="0" borderId="59" xfId="0" applyFont="1" applyBorder="1" applyAlignment="1">
      <alignment/>
    </xf>
    <xf numFmtId="0" fontId="3" fillId="0" borderId="15" xfId="0" applyFont="1" applyBorder="1" applyAlignment="1">
      <alignment horizontal="center"/>
    </xf>
    <xf numFmtId="0" fontId="2" fillId="0" borderId="15" xfId="0" applyFont="1" applyBorder="1" applyAlignment="1">
      <alignment horizontal="right"/>
    </xf>
    <xf numFmtId="0" fontId="2" fillId="0" borderId="38" xfId="0" applyFont="1" applyBorder="1" applyAlignment="1">
      <alignment horizontal="right"/>
    </xf>
    <xf numFmtId="0" fontId="2" fillId="0" borderId="38" xfId="0" applyFont="1" applyBorder="1" applyAlignment="1">
      <alignment/>
    </xf>
    <xf numFmtId="0" fontId="3" fillId="0" borderId="15" xfId="0" applyFont="1" applyBorder="1" applyAlignment="1">
      <alignment/>
    </xf>
    <xf numFmtId="0" fontId="3" fillId="7" borderId="59" xfId="0" applyFont="1" applyFill="1" applyBorder="1" applyAlignment="1">
      <alignment/>
    </xf>
    <xf numFmtId="0" fontId="1" fillId="7" borderId="59" xfId="0" applyFont="1" applyFill="1" applyBorder="1" applyAlignment="1">
      <alignment horizontal="center"/>
    </xf>
    <xf numFmtId="0" fontId="2" fillId="0" borderId="81" xfId="0" applyFont="1" applyBorder="1" applyAlignment="1">
      <alignment/>
    </xf>
    <xf numFmtId="0" fontId="2" fillId="0" borderId="15" xfId="0" applyFont="1" applyBorder="1" applyAlignment="1">
      <alignment horizontal="left"/>
    </xf>
    <xf numFmtId="43" fontId="2" fillId="0" borderId="81" xfId="42" applyFont="1" applyBorder="1" applyAlignment="1">
      <alignment horizontal="center"/>
    </xf>
    <xf numFmtId="0" fontId="2" fillId="0" borderId="15" xfId="0" applyFont="1" applyBorder="1" applyAlignment="1">
      <alignment horizontal="center"/>
    </xf>
    <xf numFmtId="0" fontId="3" fillId="0" borderId="38" xfId="0" applyFont="1" applyBorder="1" applyAlignment="1">
      <alignment horizontal="center"/>
    </xf>
    <xf numFmtId="0" fontId="3" fillId="0" borderId="40" xfId="0" applyFont="1" applyBorder="1" applyAlignment="1">
      <alignment horizontal="center"/>
    </xf>
    <xf numFmtId="0" fontId="3" fillId="7" borderId="59" xfId="0" applyFont="1" applyFill="1" applyBorder="1" applyAlignment="1">
      <alignment horizontal="center"/>
    </xf>
    <xf numFmtId="43" fontId="2" fillId="0" borderId="81" xfId="42" applyFont="1" applyBorder="1" applyAlignment="1">
      <alignment/>
    </xf>
    <xf numFmtId="0" fontId="3" fillId="7" borderId="59" xfId="0" applyFont="1" applyFill="1" applyBorder="1" applyAlignment="1">
      <alignment horizontal="left"/>
    </xf>
    <xf numFmtId="0" fontId="2" fillId="0" borderId="0" xfId="0" applyFont="1" applyBorder="1" applyAlignment="1">
      <alignment/>
    </xf>
    <xf numFmtId="43" fontId="2" fillId="0" borderId="0" xfId="0" applyNumberFormat="1" applyFont="1" applyBorder="1" applyAlignment="1">
      <alignment/>
    </xf>
    <xf numFmtId="177" fontId="6" fillId="7" borderId="71" xfId="0" applyNumberFormat="1" applyFont="1" applyFill="1" applyBorder="1" applyAlignment="1" applyProtection="1">
      <alignment horizontal="center" vertical="center" wrapText="1"/>
      <protection/>
    </xf>
    <xf numFmtId="177" fontId="6" fillId="7" borderId="68" xfId="0" applyNumberFormat="1" applyFont="1" applyFill="1" applyBorder="1" applyAlignment="1" applyProtection="1">
      <alignment horizontal="center" vertical="center" wrapText="1"/>
      <protection/>
    </xf>
    <xf numFmtId="0" fontId="10" fillId="7" borderId="56" xfId="0" applyFont="1" applyFill="1" applyBorder="1" applyAlignment="1">
      <alignment horizontal="center" vertical="center" wrapText="1"/>
    </xf>
    <xf numFmtId="0" fontId="0" fillId="0" borderId="0" xfId="0" applyFont="1" applyBorder="1" applyAlignment="1">
      <alignment/>
    </xf>
    <xf numFmtId="0" fontId="3" fillId="0" borderId="38" xfId="0" applyFont="1" applyBorder="1" applyAlignment="1">
      <alignment horizontal="center"/>
    </xf>
    <xf numFmtId="0" fontId="2" fillId="0" borderId="15" xfId="0" applyFont="1" applyBorder="1" applyAlignment="1">
      <alignment horizontal="left"/>
    </xf>
    <xf numFmtId="0" fontId="3" fillId="0" borderId="38" xfId="0" applyFont="1" applyBorder="1" applyAlignment="1">
      <alignment horizontal="left"/>
    </xf>
    <xf numFmtId="0" fontId="3" fillId="7" borderId="59" xfId="0" applyFont="1" applyFill="1" applyBorder="1" applyAlignment="1">
      <alignment horizontal="left"/>
    </xf>
    <xf numFmtId="0" fontId="12" fillId="0" borderId="82" xfId="0" applyFont="1" applyFill="1" applyBorder="1" applyAlignment="1">
      <alignment vertical="center" wrapText="1"/>
    </xf>
    <xf numFmtId="0" fontId="5" fillId="0" borderId="82" xfId="0" applyFont="1" applyFill="1" applyBorder="1" applyAlignment="1">
      <alignment vertical="center" wrapText="1"/>
    </xf>
    <xf numFmtId="3" fontId="10" fillId="7" borderId="69" xfId="0" applyNumberFormat="1" applyFont="1" applyFill="1" applyBorder="1" applyAlignment="1">
      <alignment horizontal="center" vertical="center" wrapText="1"/>
    </xf>
    <xf numFmtId="0" fontId="10" fillId="7" borderId="69" xfId="0" applyFont="1" applyFill="1" applyBorder="1" applyAlignment="1">
      <alignment horizontal="center" vertical="center" wrapText="1"/>
    </xf>
    <xf numFmtId="3" fontId="10" fillId="7" borderId="55" xfId="0" applyNumberFormat="1" applyFont="1" applyFill="1" applyBorder="1" applyAlignment="1">
      <alignment horizontal="center" vertical="center" wrapText="1"/>
    </xf>
    <xf numFmtId="43" fontId="2" fillId="4" borderId="10" xfId="42" applyFont="1" applyFill="1" applyBorder="1" applyAlignment="1">
      <alignment horizontal="right"/>
    </xf>
    <xf numFmtId="39" fontId="3" fillId="7" borderId="69" xfId="42" applyNumberFormat="1" applyFont="1" applyFill="1" applyBorder="1" applyAlignment="1">
      <alignment horizontal="center"/>
    </xf>
    <xf numFmtId="39" fontId="3" fillId="0" borderId="13" xfId="42" applyNumberFormat="1" applyFont="1" applyBorder="1" applyAlignment="1">
      <alignment horizontal="left"/>
    </xf>
    <xf numFmtId="39" fontId="3" fillId="0" borderId="48" xfId="42" applyNumberFormat="1" applyFont="1" applyBorder="1" applyAlignment="1">
      <alignment horizontal="center"/>
    </xf>
    <xf numFmtId="4" fontId="3" fillId="0" borderId="18" xfId="0" applyNumberFormat="1" applyFont="1" applyBorder="1" applyAlignment="1">
      <alignment horizontal="center"/>
    </xf>
    <xf numFmtId="4" fontId="3" fillId="0" borderId="19" xfId="42" applyNumberFormat="1" applyFont="1" applyBorder="1" applyAlignment="1">
      <alignment horizontal="center"/>
    </xf>
    <xf numFmtId="4" fontId="3" fillId="0" borderId="19" xfId="42" applyNumberFormat="1" applyFont="1" applyBorder="1" applyAlignment="1">
      <alignment horizontal="left"/>
    </xf>
    <xf numFmtId="4" fontId="3" fillId="0" borderId="21" xfId="42" applyNumberFormat="1" applyFont="1" applyBorder="1" applyAlignment="1">
      <alignment horizontal="center"/>
    </xf>
    <xf numFmtId="4" fontId="3" fillId="7" borderId="55" xfId="0" applyNumberFormat="1" applyFont="1" applyFill="1" applyBorder="1" applyAlignment="1">
      <alignment horizontal="center"/>
    </xf>
    <xf numFmtId="4" fontId="3" fillId="7" borderId="69" xfId="42" applyNumberFormat="1" applyFont="1" applyFill="1" applyBorder="1" applyAlignment="1">
      <alignment horizontal="center"/>
    </xf>
    <xf numFmtId="4" fontId="3" fillId="7" borderId="69" xfId="42" applyNumberFormat="1" applyFont="1" applyFill="1" applyBorder="1" applyAlignment="1">
      <alignment horizontal="left"/>
    </xf>
    <xf numFmtId="178" fontId="6" fillId="0" borderId="0" xfId="57" applyNumberFormat="1" applyFont="1" applyFill="1" applyBorder="1" applyAlignment="1" applyProtection="1">
      <alignment vertical="center"/>
      <protection/>
    </xf>
    <xf numFmtId="178" fontId="6" fillId="0" borderId="27" xfId="57" applyNumberFormat="1" applyFont="1" applyFill="1" applyBorder="1" applyAlignment="1" applyProtection="1">
      <alignment vertical="center"/>
      <protection/>
    </xf>
    <xf numFmtId="0" fontId="6" fillId="0" borderId="36" xfId="57" applyFont="1" applyFill="1" applyBorder="1" applyAlignment="1" applyProtection="1">
      <alignment horizontal="center" vertical="center"/>
      <protection/>
    </xf>
    <xf numFmtId="178" fontId="6" fillId="0" borderId="36" xfId="57" applyNumberFormat="1" applyFont="1" applyFill="1" applyBorder="1" applyAlignment="1" applyProtection="1">
      <alignment vertical="center"/>
      <protection/>
    </xf>
    <xf numFmtId="0" fontId="6" fillId="0" borderId="37" xfId="57" applyFont="1" applyFill="1" applyBorder="1" applyAlignment="1" applyProtection="1">
      <alignment horizontal="center" vertical="center"/>
      <protection/>
    </xf>
    <xf numFmtId="0" fontId="0" fillId="0" borderId="0" xfId="0" applyFill="1" applyBorder="1" applyAlignment="1">
      <alignment vertical="center"/>
    </xf>
    <xf numFmtId="180" fontId="39" fillId="0" borderId="0" xfId="0" applyNumberFormat="1" applyFont="1" applyFill="1" applyBorder="1" applyAlignment="1">
      <alignment horizontal="center" vertical="center" wrapText="1"/>
    </xf>
    <xf numFmtId="178" fontId="65" fillId="0" borderId="15" xfId="0" applyNumberFormat="1" applyFont="1" applyFill="1" applyBorder="1" applyAlignment="1" applyProtection="1">
      <alignment horizontal="center" vertical="center" wrapText="1"/>
      <protection/>
    </xf>
    <xf numFmtId="178" fontId="65" fillId="0" borderId="0" xfId="0" applyNumberFormat="1" applyFont="1" applyFill="1" applyBorder="1" applyAlignment="1" applyProtection="1">
      <alignment horizontal="center" vertical="center" wrapText="1"/>
      <protection/>
    </xf>
    <xf numFmtId="178" fontId="38" fillId="0" borderId="0" xfId="0" applyNumberFormat="1" applyFont="1" applyFill="1" applyBorder="1" applyAlignment="1" applyProtection="1">
      <alignment horizontal="center" vertical="center"/>
      <protection/>
    </xf>
    <xf numFmtId="0" fontId="6" fillId="0" borderId="15" xfId="57" applyFont="1" applyFill="1" applyBorder="1" applyAlignment="1" applyProtection="1">
      <alignment vertical="center"/>
      <protection/>
    </xf>
    <xf numFmtId="0" fontId="6" fillId="0" borderId="0" xfId="57" applyFont="1" applyFill="1" applyBorder="1" applyAlignment="1" applyProtection="1">
      <alignment vertical="center"/>
      <protection/>
    </xf>
    <xf numFmtId="178" fontId="48" fillId="0" borderId="0" xfId="57" applyNumberFormat="1" applyFont="1" applyFill="1" applyBorder="1" applyAlignment="1" applyProtection="1">
      <alignment horizontal="center" vertical="center"/>
      <protection/>
    </xf>
    <xf numFmtId="0" fontId="6" fillId="7" borderId="68" xfId="57" applyFont="1" applyFill="1" applyBorder="1" applyAlignment="1" applyProtection="1">
      <alignment horizontal="center" vertical="center" wrapText="1"/>
      <protection/>
    </xf>
    <xf numFmtId="178" fontId="6" fillId="7" borderId="68" xfId="57" applyNumberFormat="1" applyFont="1" applyFill="1" applyBorder="1" applyAlignment="1" applyProtection="1">
      <alignment horizontal="center" vertical="center" wrapText="1"/>
      <protection/>
    </xf>
    <xf numFmtId="49" fontId="6" fillId="7" borderId="68" xfId="57" applyNumberFormat="1" applyFont="1" applyFill="1" applyBorder="1" applyAlignment="1" applyProtection="1">
      <alignment horizontal="center" vertical="center" wrapText="1"/>
      <protection/>
    </xf>
    <xf numFmtId="49" fontId="6" fillId="0" borderId="0" xfId="57" applyNumberFormat="1" applyFont="1" applyFill="1" applyBorder="1" applyAlignment="1" applyProtection="1">
      <alignment horizontal="center" vertical="center" wrapText="1"/>
      <protection/>
    </xf>
    <xf numFmtId="0" fontId="66" fillId="0" borderId="83" xfId="0" applyFont="1" applyFill="1" applyBorder="1" applyAlignment="1">
      <alignment horizontal="left" vertical="center"/>
    </xf>
    <xf numFmtId="0" fontId="21" fillId="0" borderId="84" xfId="57" applyFont="1" applyFill="1" applyBorder="1" applyAlignment="1" applyProtection="1">
      <alignment vertical="center"/>
      <protection/>
    </xf>
    <xf numFmtId="0" fontId="66" fillId="0" borderId="85" xfId="0" applyFont="1" applyFill="1" applyBorder="1" applyAlignment="1">
      <alignment horizontal="left" vertical="center"/>
    </xf>
    <xf numFmtId="0" fontId="21" fillId="0" borderId="86" xfId="57" applyFont="1" applyFill="1" applyBorder="1" applyAlignment="1" applyProtection="1">
      <alignment vertical="center"/>
      <protection/>
    </xf>
    <xf numFmtId="0" fontId="66" fillId="0" borderId="87" xfId="0" applyFont="1" applyFill="1" applyBorder="1" applyAlignment="1">
      <alignment horizontal="left" vertical="center"/>
    </xf>
    <xf numFmtId="0" fontId="21" fillId="0" borderId="88" xfId="57" applyFont="1" applyFill="1" applyBorder="1" applyAlignment="1" applyProtection="1">
      <alignment vertical="center"/>
      <protection/>
    </xf>
    <xf numFmtId="0" fontId="6" fillId="7" borderId="87" xfId="0" applyFont="1" applyFill="1" applyBorder="1" applyAlignment="1">
      <alignment horizontal="center" vertical="center"/>
    </xf>
    <xf numFmtId="0" fontId="6" fillId="7" borderId="88" xfId="57" applyFont="1" applyFill="1" applyBorder="1" applyAlignment="1" applyProtection="1">
      <alignment vertical="center"/>
      <protection/>
    </xf>
    <xf numFmtId="0" fontId="5" fillId="0" borderId="15" xfId="57" applyFont="1" applyFill="1" applyBorder="1" applyAlignment="1" applyProtection="1">
      <alignment vertical="center"/>
      <protection/>
    </xf>
    <xf numFmtId="0" fontId="5" fillId="0" borderId="0" xfId="57" applyFont="1" applyFill="1" applyBorder="1" applyAlignment="1" applyProtection="1">
      <alignment vertical="center"/>
      <protection/>
    </xf>
    <xf numFmtId="0" fontId="6" fillId="0" borderId="27" xfId="57" applyFont="1" applyFill="1" applyBorder="1" applyAlignment="1" applyProtection="1">
      <alignment vertical="center"/>
      <protection/>
    </xf>
    <xf numFmtId="178" fontId="5" fillId="0" borderId="0" xfId="57" applyNumberFormat="1" applyFont="1" applyFill="1" applyBorder="1" applyAlignment="1" applyProtection="1">
      <alignment vertical="center"/>
      <protection/>
    </xf>
    <xf numFmtId="178" fontId="5" fillId="0" borderId="27" xfId="57" applyNumberFormat="1" applyFont="1" applyFill="1" applyBorder="1" applyAlignment="1" applyProtection="1">
      <alignment vertical="center"/>
      <protection/>
    </xf>
    <xf numFmtId="178" fontId="5" fillId="0" borderId="30" xfId="57" applyNumberFormat="1" applyFont="1" applyFill="1" applyBorder="1" applyAlignment="1" applyProtection="1">
      <alignment vertical="center"/>
      <protection/>
    </xf>
    <xf numFmtId="178" fontId="5" fillId="0" borderId="31" xfId="57" applyNumberFormat="1" applyFont="1" applyFill="1" applyBorder="1" applyAlignment="1" applyProtection="1">
      <alignment vertical="center"/>
      <protection/>
    </xf>
    <xf numFmtId="39" fontId="3" fillId="7" borderId="69" xfId="42" applyNumberFormat="1" applyFont="1" applyFill="1" applyBorder="1" applyAlignment="1">
      <alignment horizontal="center"/>
    </xf>
    <xf numFmtId="39" fontId="2" fillId="0" borderId="0" xfId="0" applyNumberFormat="1" applyFont="1" applyBorder="1" applyAlignment="1">
      <alignment/>
    </xf>
    <xf numFmtId="39" fontId="2" fillId="0" borderId="0" xfId="0" applyNumberFormat="1" applyFont="1" applyBorder="1" applyAlignment="1">
      <alignment horizontal="center"/>
    </xf>
    <xf numFmtId="39" fontId="3" fillId="0" borderId="0" xfId="0" applyNumberFormat="1" applyFont="1" applyBorder="1" applyAlignment="1">
      <alignment horizontal="center"/>
    </xf>
    <xf numFmtId="39" fontId="2" fillId="0" borderId="81" xfId="42" applyNumberFormat="1" applyFont="1" applyBorder="1" applyAlignment="1">
      <alignment/>
    </xf>
    <xf numFmtId="39" fontId="3" fillId="7" borderId="56" xfId="42" applyNumberFormat="1" applyFont="1" applyFill="1" applyBorder="1" applyAlignment="1">
      <alignment horizontal="center"/>
    </xf>
    <xf numFmtId="39" fontId="2" fillId="0" borderId="10" xfId="42" applyNumberFormat="1" applyFont="1" applyBorder="1" applyAlignment="1">
      <alignment/>
    </xf>
    <xf numFmtId="0" fontId="5" fillId="20" borderId="14" xfId="0" applyFont="1" applyFill="1" applyBorder="1" applyAlignment="1">
      <alignment/>
    </xf>
    <xf numFmtId="0" fontId="68" fillId="20" borderId="79" xfId="0" applyFont="1" applyFill="1" applyBorder="1" applyAlignment="1">
      <alignment/>
    </xf>
    <xf numFmtId="0" fontId="6" fillId="20" borderId="43" xfId="0" applyFont="1" applyFill="1" applyBorder="1" applyAlignment="1">
      <alignment/>
    </xf>
    <xf numFmtId="0" fontId="69" fillId="20" borderId="38" xfId="0" applyFont="1" applyFill="1" applyBorder="1" applyAlignment="1">
      <alignment/>
    </xf>
    <xf numFmtId="0" fontId="67" fillId="20" borderId="47" xfId="0" applyFont="1" applyFill="1" applyBorder="1" applyAlignment="1">
      <alignment/>
    </xf>
    <xf numFmtId="0" fontId="69" fillId="20" borderId="38" xfId="0" applyFont="1" applyFill="1" applyBorder="1" applyAlignment="1">
      <alignment horizontal="center"/>
    </xf>
    <xf numFmtId="0" fontId="69" fillId="20" borderId="38" xfId="0" applyFont="1" applyFill="1" applyBorder="1" applyAlignment="1">
      <alignment horizontal="left"/>
    </xf>
    <xf numFmtId="0" fontId="69" fillId="20" borderId="47" xfId="0" applyFont="1" applyFill="1" applyBorder="1" applyAlignment="1">
      <alignment horizontal="left"/>
    </xf>
    <xf numFmtId="0" fontId="5" fillId="0" borderId="15" xfId="0" applyFont="1" applyBorder="1" applyAlignment="1">
      <alignment/>
    </xf>
    <xf numFmtId="0" fontId="5" fillId="0" borderId="27" xfId="0" applyFont="1" applyBorder="1" applyAlignment="1">
      <alignment/>
    </xf>
    <xf numFmtId="0" fontId="35" fillId="20" borderId="38" xfId="0" applyFont="1" applyFill="1" applyBorder="1" applyAlignment="1">
      <alignment horizontal="left"/>
    </xf>
    <xf numFmtId="0" fontId="69" fillId="20" borderId="80" xfId="0" applyFont="1" applyFill="1" applyBorder="1" applyAlignment="1">
      <alignment horizontal="left"/>
    </xf>
    <xf numFmtId="0" fontId="69" fillId="20" borderId="63" xfId="0" applyFont="1" applyFill="1" applyBorder="1" applyAlignment="1">
      <alignment horizontal="left"/>
    </xf>
    <xf numFmtId="0" fontId="21" fillId="20" borderId="79" xfId="0" applyFont="1" applyFill="1" applyBorder="1" applyAlignment="1">
      <alignment/>
    </xf>
    <xf numFmtId="0" fontId="5" fillId="20" borderId="42" xfId="0" applyFont="1" applyFill="1" applyBorder="1" applyAlignment="1">
      <alignment/>
    </xf>
    <xf numFmtId="0" fontId="5" fillId="20" borderId="43" xfId="0" applyFont="1" applyFill="1" applyBorder="1" applyAlignment="1">
      <alignment/>
    </xf>
    <xf numFmtId="0" fontId="21" fillId="20" borderId="38" xfId="0" applyFont="1" applyFill="1" applyBorder="1" applyAlignment="1">
      <alignment/>
    </xf>
    <xf numFmtId="0" fontId="5" fillId="20" borderId="47" xfId="0" applyFont="1" applyFill="1" applyBorder="1" applyAlignment="1">
      <alignment/>
    </xf>
    <xf numFmtId="0" fontId="21" fillId="20" borderId="80" xfId="0" applyFont="1" applyFill="1" applyBorder="1" applyAlignment="1">
      <alignment/>
    </xf>
    <xf numFmtId="0" fontId="5" fillId="20" borderId="62" xfId="0" applyFont="1" applyFill="1" applyBorder="1" applyAlignment="1">
      <alignment/>
    </xf>
    <xf numFmtId="0" fontId="5" fillId="20" borderId="63" xfId="0" applyFont="1" applyFill="1" applyBorder="1" applyAlignment="1">
      <alignment/>
    </xf>
    <xf numFmtId="177" fontId="22" fillId="7" borderId="12" xfId="0" applyNumberFormat="1" applyFont="1" applyFill="1" applyBorder="1" applyAlignment="1">
      <alignment horizontal="center" vertical="center" wrapText="1"/>
    </xf>
    <xf numFmtId="4" fontId="6" fillId="7" borderId="56" xfId="0" applyNumberFormat="1" applyFont="1" applyFill="1" applyBorder="1" applyAlignment="1">
      <alignment horizontal="right" vertical="center" wrapText="1"/>
    </xf>
    <xf numFmtId="49" fontId="33" fillId="24" borderId="51" xfId="0" applyNumberFormat="1" applyFont="1" applyFill="1" applyBorder="1" applyAlignment="1">
      <alignment horizontal="left"/>
    </xf>
    <xf numFmtId="182" fontId="6" fillId="7" borderId="55" xfId="0" applyNumberFormat="1" applyFont="1" applyFill="1" applyBorder="1" applyAlignment="1">
      <alignment vertical="center"/>
    </xf>
    <xf numFmtId="182" fontId="6" fillId="7" borderId="69" xfId="0" applyNumberFormat="1" applyFont="1" applyFill="1" applyBorder="1" applyAlignment="1">
      <alignment vertical="center"/>
    </xf>
    <xf numFmtId="182" fontId="6" fillId="7" borderId="68" xfId="0" applyNumberFormat="1" applyFont="1" applyFill="1" applyBorder="1" applyAlignment="1">
      <alignment vertical="center"/>
    </xf>
    <xf numFmtId="182" fontId="6" fillId="7" borderId="56" xfId="0" applyNumberFormat="1" applyFont="1" applyFill="1" applyBorder="1" applyAlignment="1">
      <alignment vertical="center"/>
    </xf>
    <xf numFmtId="182" fontId="5" fillId="4" borderId="52" xfId="0" applyNumberFormat="1" applyFont="1" applyFill="1" applyBorder="1" applyAlignment="1">
      <alignment vertical="center"/>
    </xf>
    <xf numFmtId="43" fontId="0" fillId="0" borderId="0" xfId="42" applyFont="1" applyAlignment="1">
      <alignment/>
    </xf>
    <xf numFmtId="43" fontId="0" fillId="0" borderId="0" xfId="0" applyNumberFormat="1" applyAlignment="1">
      <alignment/>
    </xf>
    <xf numFmtId="0" fontId="3" fillId="0" borderId="35" xfId="0" applyFont="1" applyBorder="1" applyAlignment="1">
      <alignment horizontal="center"/>
    </xf>
    <xf numFmtId="0" fontId="3" fillId="0" borderId="89" xfId="0" applyFont="1" applyBorder="1" applyAlignment="1">
      <alignment horizontal="center"/>
    </xf>
    <xf numFmtId="43" fontId="2" fillId="0" borderId="90" xfId="42" applyFont="1" applyBorder="1" applyAlignment="1">
      <alignment/>
    </xf>
    <xf numFmtId="43" fontId="2" fillId="0" borderId="91" xfId="42" applyFont="1" applyBorder="1" applyAlignment="1">
      <alignment/>
    </xf>
    <xf numFmtId="43" fontId="0" fillId="4" borderId="0" xfId="42" applyFont="1" applyFill="1" applyBorder="1" applyAlignment="1">
      <alignment/>
    </xf>
    <xf numFmtId="184" fontId="5" fillId="0" borderId="0" xfId="0" applyNumberFormat="1" applyFont="1" applyFill="1" applyBorder="1" applyAlignment="1">
      <alignment vertical="center"/>
    </xf>
    <xf numFmtId="4" fontId="19" fillId="7" borderId="32" xfId="0" applyNumberFormat="1" applyFont="1" applyFill="1" applyBorder="1" applyAlignment="1" applyProtection="1">
      <alignment vertical="center" wrapText="1"/>
      <protection/>
    </xf>
    <xf numFmtId="4" fontId="5" fillId="4" borderId="0" xfId="0" applyNumberFormat="1" applyFont="1" applyFill="1" applyBorder="1" applyAlignment="1" applyProtection="1">
      <alignment vertical="center" wrapText="1"/>
      <protection locked="0"/>
    </xf>
    <xf numFmtId="4" fontId="5" fillId="4" borderId="24" xfId="0" applyNumberFormat="1" applyFont="1" applyFill="1" applyBorder="1" applyAlignment="1" applyProtection="1">
      <alignment vertical="center" wrapText="1"/>
      <protection locked="0"/>
    </xf>
    <xf numFmtId="4" fontId="6" fillId="0" borderId="0" xfId="0" applyNumberFormat="1" applyFont="1" applyFill="1" applyBorder="1" applyAlignment="1" applyProtection="1">
      <alignment vertical="center" wrapText="1"/>
      <protection/>
    </xf>
    <xf numFmtId="182" fontId="19" fillId="7" borderId="12" xfId="0" applyNumberFormat="1" applyFont="1" applyFill="1" applyBorder="1" applyAlignment="1" applyProtection="1">
      <alignment horizontal="center"/>
      <protection/>
    </xf>
    <xf numFmtId="0" fontId="0" fillId="0" borderId="0" xfId="0" applyFont="1" applyBorder="1" applyAlignment="1">
      <alignment horizontal="center"/>
    </xf>
    <xf numFmtId="0" fontId="1" fillId="0" borderId="0" xfId="0" applyFont="1" applyBorder="1" applyAlignment="1">
      <alignment horizontal="center"/>
    </xf>
    <xf numFmtId="37" fontId="2" fillId="0" borderId="27" xfId="0" applyNumberFormat="1" applyFont="1" applyBorder="1" applyAlignment="1">
      <alignment horizontal="center"/>
    </xf>
    <xf numFmtId="10" fontId="5" fillId="0" borderId="48" xfId="0" applyNumberFormat="1" applyFont="1" applyFill="1" applyBorder="1" applyAlignment="1">
      <alignment vertical="center"/>
    </xf>
    <xf numFmtId="10" fontId="19" fillId="7" borderId="58" xfId="0" applyNumberFormat="1" applyFont="1" applyFill="1" applyBorder="1" applyAlignment="1">
      <alignment vertical="center"/>
    </xf>
    <xf numFmtId="49" fontId="5" fillId="0" borderId="51" xfId="0" applyNumberFormat="1" applyFont="1" applyFill="1" applyBorder="1" applyAlignment="1" applyProtection="1">
      <alignment horizontal="center" vertical="center"/>
      <protection/>
    </xf>
    <xf numFmtId="0" fontId="0" fillId="4" borderId="0" xfId="0" applyFill="1" applyAlignment="1">
      <alignment/>
    </xf>
    <xf numFmtId="179" fontId="5" fillId="4" borderId="92" xfId="0" applyNumberFormat="1" applyFont="1" applyFill="1" applyBorder="1" applyAlignment="1" applyProtection="1">
      <alignment vertical="center" wrapText="1"/>
      <protection locked="0"/>
    </xf>
    <xf numFmtId="179" fontId="0" fillId="0" borderId="0" xfId="0" applyNumberFormat="1" applyAlignment="1">
      <alignment/>
    </xf>
    <xf numFmtId="179" fontId="5" fillId="4" borderId="0" xfId="0" applyNumberFormat="1" applyFont="1" applyFill="1" applyBorder="1" applyAlignment="1" applyProtection="1">
      <alignment vertical="center" wrapText="1"/>
      <protection locked="0"/>
    </xf>
    <xf numFmtId="179" fontId="5" fillId="0" borderId="27" xfId="0" applyNumberFormat="1" applyFont="1" applyFill="1" applyBorder="1" applyAlignment="1">
      <alignment vertical="center" wrapText="1"/>
    </xf>
    <xf numFmtId="179" fontId="6" fillId="0" borderId="32" xfId="0" applyNumberFormat="1" applyFont="1" applyFill="1" applyBorder="1" applyAlignment="1">
      <alignment vertical="center" wrapText="1"/>
    </xf>
    <xf numFmtId="179" fontId="6" fillId="0" borderId="33" xfId="0" applyNumberFormat="1" applyFont="1" applyFill="1" applyBorder="1" applyAlignment="1">
      <alignment vertical="center" wrapText="1"/>
    </xf>
    <xf numFmtId="179" fontId="5" fillId="0" borderId="0" xfId="0" applyNumberFormat="1" applyFont="1" applyFill="1" applyBorder="1" applyAlignment="1">
      <alignment vertical="center" wrapText="1"/>
    </xf>
    <xf numFmtId="179" fontId="19" fillId="0" borderId="0" xfId="0" applyNumberFormat="1" applyFont="1" applyFill="1" applyBorder="1" applyAlignment="1">
      <alignment vertical="center" wrapText="1"/>
    </xf>
    <xf numFmtId="179" fontId="19" fillId="0" borderId="27" xfId="0" applyNumberFormat="1" applyFont="1" applyFill="1" applyBorder="1" applyAlignment="1">
      <alignment vertical="center" wrapText="1"/>
    </xf>
    <xf numFmtId="179" fontId="19" fillId="7" borderId="92" xfId="0" applyNumberFormat="1" applyFont="1" applyFill="1" applyBorder="1" applyAlignment="1">
      <alignment vertical="center" wrapText="1"/>
    </xf>
    <xf numFmtId="179" fontId="19" fillId="7" borderId="93" xfId="0" applyNumberFormat="1" applyFont="1" applyFill="1" applyBorder="1" applyAlignment="1">
      <alignment vertical="center" wrapText="1"/>
    </xf>
    <xf numFmtId="179" fontId="19" fillId="7" borderId="30" xfId="0" applyNumberFormat="1" applyFont="1" applyFill="1" applyBorder="1" applyAlignment="1">
      <alignment vertical="center" wrapText="1"/>
    </xf>
    <xf numFmtId="179" fontId="5" fillId="0" borderId="37" xfId="0" applyNumberFormat="1" applyFont="1" applyFill="1" applyBorder="1" applyAlignment="1">
      <alignment vertical="center"/>
    </xf>
    <xf numFmtId="179" fontId="6" fillId="4" borderId="0" xfId="0" applyNumberFormat="1" applyFont="1" applyFill="1" applyBorder="1" applyAlignment="1" applyProtection="1">
      <alignment vertical="center" wrapText="1"/>
      <protection locked="0"/>
    </xf>
    <xf numFmtId="179" fontId="6" fillId="4" borderId="27" xfId="0" applyNumberFormat="1" applyFont="1" applyFill="1" applyBorder="1" applyAlignment="1" applyProtection="1">
      <alignment vertical="center" wrapText="1"/>
      <protection locked="0"/>
    </xf>
    <xf numFmtId="179" fontId="5" fillId="4" borderId="27" xfId="0" applyNumberFormat="1" applyFont="1" applyFill="1" applyBorder="1" applyAlignment="1" applyProtection="1">
      <alignment vertical="center" wrapText="1"/>
      <protection locked="0"/>
    </xf>
    <xf numFmtId="179" fontId="6" fillId="7" borderId="14" xfId="0" applyNumberFormat="1" applyFont="1" applyFill="1" applyBorder="1" applyAlignment="1">
      <alignment vertical="center" wrapText="1"/>
    </xf>
    <xf numFmtId="179" fontId="6" fillId="7" borderId="47" xfId="0" applyNumberFormat="1" applyFont="1" applyFill="1" applyBorder="1" applyAlignment="1">
      <alignment vertical="center" wrapText="1"/>
    </xf>
    <xf numFmtId="179" fontId="6" fillId="0" borderId="0" xfId="0" applyNumberFormat="1" applyFont="1" applyFill="1" applyBorder="1" applyAlignment="1">
      <alignment vertical="center" wrapText="1"/>
    </xf>
    <xf numFmtId="179" fontId="6" fillId="0" borderId="27" xfId="0" applyNumberFormat="1" applyFont="1" applyFill="1" applyBorder="1" applyAlignment="1">
      <alignment vertical="center" wrapText="1"/>
    </xf>
    <xf numFmtId="179" fontId="5" fillId="0" borderId="0" xfId="0" applyNumberFormat="1" applyFont="1" applyFill="1" applyBorder="1" applyAlignment="1" applyProtection="1">
      <alignment vertical="center" wrapText="1"/>
      <protection/>
    </xf>
    <xf numFmtId="179" fontId="19" fillId="7" borderId="14" xfId="0" applyNumberFormat="1" applyFont="1" applyFill="1" applyBorder="1" applyAlignment="1">
      <alignment vertical="center" wrapText="1"/>
    </xf>
    <xf numFmtId="179" fontId="19" fillId="7" borderId="47" xfId="0" applyNumberFormat="1" applyFont="1" applyFill="1" applyBorder="1" applyAlignment="1">
      <alignment vertical="center" wrapText="1"/>
    </xf>
    <xf numFmtId="179" fontId="5" fillId="4" borderId="24" xfId="0" applyNumberFormat="1" applyFont="1" applyFill="1" applyBorder="1" applyAlignment="1" applyProtection="1">
      <alignment vertical="center"/>
      <protection locked="0"/>
    </xf>
    <xf numFmtId="179" fontId="5" fillId="0" borderId="24" xfId="0" applyNumberFormat="1" applyFont="1" applyFill="1" applyBorder="1" applyAlignment="1" applyProtection="1">
      <alignment vertical="center"/>
      <protection/>
    </xf>
    <xf numFmtId="179" fontId="5" fillId="0" borderId="34" xfId="0" applyNumberFormat="1" applyFont="1" applyFill="1" applyBorder="1" applyAlignment="1">
      <alignment vertical="center"/>
    </xf>
    <xf numFmtId="179" fontId="19" fillId="7" borderId="67" xfId="0" applyNumberFormat="1" applyFont="1" applyFill="1" applyBorder="1" applyAlignment="1">
      <alignment vertical="center"/>
    </xf>
    <xf numFmtId="179" fontId="19" fillId="7" borderId="94" xfId="0" applyNumberFormat="1" applyFont="1" applyFill="1" applyBorder="1" applyAlignment="1">
      <alignment vertical="center"/>
    </xf>
    <xf numFmtId="179" fontId="5" fillId="4" borderId="0" xfId="0" applyNumberFormat="1" applyFont="1" applyFill="1" applyBorder="1" applyAlignment="1" applyProtection="1">
      <alignment vertical="top" wrapText="1"/>
      <protection locked="0"/>
    </xf>
    <xf numFmtId="179" fontId="5" fillId="4" borderId="27" xfId="0" applyNumberFormat="1" applyFont="1" applyFill="1" applyBorder="1" applyAlignment="1" applyProtection="1">
      <alignment vertical="top" wrapText="1"/>
      <protection locked="0"/>
    </xf>
    <xf numFmtId="179" fontId="19" fillId="7" borderId="46" xfId="0" applyNumberFormat="1" applyFont="1" applyFill="1" applyBorder="1" applyAlignment="1">
      <alignment vertical="center" wrapText="1"/>
    </xf>
    <xf numFmtId="179" fontId="19" fillId="7" borderId="14" xfId="0" applyNumberFormat="1" applyFont="1" applyFill="1" applyBorder="1" applyAlignment="1">
      <alignment wrapText="1"/>
    </xf>
    <xf numFmtId="179" fontId="19" fillId="7" borderId="46" xfId="0" applyNumberFormat="1" applyFont="1" applyFill="1" applyBorder="1" applyAlignment="1">
      <alignment wrapText="1"/>
    </xf>
    <xf numFmtId="179" fontId="19" fillId="7" borderId="32" xfId="0" applyNumberFormat="1" applyFont="1" applyFill="1" applyBorder="1" applyAlignment="1">
      <alignment vertical="center" wrapText="1"/>
    </xf>
    <xf numFmtId="179" fontId="19" fillId="7" borderId="33" xfId="0" applyNumberFormat="1" applyFont="1" applyFill="1" applyBorder="1" applyAlignment="1">
      <alignment vertical="center" wrapText="1"/>
    </xf>
    <xf numFmtId="205" fontId="5" fillId="4" borderId="12" xfId="0" applyNumberFormat="1" applyFont="1" applyFill="1" applyBorder="1" applyAlignment="1" applyProtection="1">
      <alignment/>
      <protection locked="0"/>
    </xf>
    <xf numFmtId="205" fontId="5" fillId="4" borderId="48" xfId="0" applyNumberFormat="1" applyFont="1" applyFill="1" applyBorder="1" applyAlignment="1" applyProtection="1">
      <alignment/>
      <protection locked="0"/>
    </xf>
    <xf numFmtId="205" fontId="6" fillId="7" borderId="67" xfId="0" applyNumberFormat="1" applyFont="1" applyFill="1" applyBorder="1" applyAlignment="1" applyProtection="1">
      <alignment vertical="top" wrapText="1"/>
      <protection/>
    </xf>
    <xf numFmtId="205" fontId="6" fillId="7" borderId="73" xfId="0" applyNumberFormat="1" applyFont="1" applyFill="1" applyBorder="1" applyAlignment="1" applyProtection="1">
      <alignment vertical="top" wrapText="1"/>
      <protection/>
    </xf>
    <xf numFmtId="205" fontId="6" fillId="4" borderId="48" xfId="0" applyNumberFormat="1" applyFont="1" applyFill="1" applyBorder="1" applyAlignment="1" applyProtection="1">
      <alignment/>
      <protection locked="0"/>
    </xf>
    <xf numFmtId="205" fontId="6" fillId="4" borderId="51" xfId="0" applyNumberFormat="1" applyFont="1" applyFill="1" applyBorder="1" applyAlignment="1" applyProtection="1">
      <alignment/>
      <protection locked="0"/>
    </xf>
    <xf numFmtId="179" fontId="5" fillId="4" borderId="12" xfId="0" applyNumberFormat="1" applyFont="1" applyFill="1" applyBorder="1" applyAlignment="1" applyProtection="1">
      <alignment vertical="center"/>
      <protection locked="0"/>
    </xf>
    <xf numFmtId="179" fontId="19" fillId="7" borderId="57" xfId="0" applyNumberFormat="1" applyFont="1" applyFill="1" applyBorder="1" applyAlignment="1">
      <alignment vertical="center"/>
    </xf>
    <xf numFmtId="179" fontId="5" fillId="0" borderId="48" xfId="0" applyNumberFormat="1" applyFont="1" applyFill="1" applyBorder="1" applyAlignment="1">
      <alignment vertical="center"/>
    </xf>
    <xf numFmtId="179" fontId="19" fillId="7" borderId="58" xfId="0" applyNumberFormat="1" applyFont="1" applyFill="1" applyBorder="1" applyAlignment="1">
      <alignment vertical="center"/>
    </xf>
    <xf numFmtId="179" fontId="5" fillId="4" borderId="0" xfId="0" applyNumberFormat="1" applyFont="1" applyFill="1" applyBorder="1" applyAlignment="1" applyProtection="1">
      <alignment vertical="center"/>
      <protection locked="0"/>
    </xf>
    <xf numFmtId="179" fontId="5" fillId="4" borderId="27" xfId="0" applyNumberFormat="1" applyFont="1" applyFill="1" applyBorder="1" applyAlignment="1" applyProtection="1">
      <alignment vertical="center"/>
      <protection locked="0"/>
    </xf>
    <xf numFmtId="179" fontId="19" fillId="7" borderId="32" xfId="0" applyNumberFormat="1" applyFont="1" applyFill="1" applyBorder="1" applyAlignment="1" applyProtection="1">
      <alignment vertical="center"/>
      <protection/>
    </xf>
    <xf numFmtId="179" fontId="19" fillId="7" borderId="33" xfId="0" applyNumberFormat="1" applyFont="1" applyFill="1" applyBorder="1" applyAlignment="1" applyProtection="1">
      <alignment vertical="center"/>
      <protection/>
    </xf>
    <xf numFmtId="179" fontId="5" fillId="4" borderId="0" xfId="0" applyNumberFormat="1" applyFont="1" applyFill="1" applyBorder="1" applyAlignment="1" applyProtection="1">
      <alignment horizontal="right" vertical="center" wrapText="1"/>
      <protection locked="0"/>
    </xf>
    <xf numFmtId="179" fontId="14" fillId="7" borderId="32" xfId="0" applyNumberFormat="1" applyFont="1" applyFill="1" applyBorder="1" applyAlignment="1">
      <alignment horizontal="right" vertical="center" wrapText="1"/>
    </xf>
    <xf numFmtId="179" fontId="14" fillId="7" borderId="32" xfId="0" applyNumberFormat="1" applyFont="1" applyFill="1" applyBorder="1" applyAlignment="1" applyProtection="1">
      <alignment vertical="center" wrapText="1"/>
      <protection/>
    </xf>
    <xf numFmtId="3" fontId="5" fillId="4" borderId="83" xfId="57" applyNumberFormat="1" applyFont="1" applyFill="1" applyBorder="1" applyAlignment="1" applyProtection="1">
      <alignment vertical="center"/>
      <protection locked="0"/>
    </xf>
    <xf numFmtId="3" fontId="5" fillId="4" borderId="95" xfId="57" applyNumberFormat="1" applyFont="1" applyFill="1" applyBorder="1" applyAlignment="1" applyProtection="1">
      <alignment vertical="center"/>
      <protection locked="0"/>
    </xf>
    <xf numFmtId="3" fontId="5" fillId="4" borderId="84" xfId="57" applyNumberFormat="1" applyFont="1" applyFill="1" applyBorder="1" applyAlignment="1" applyProtection="1">
      <alignment vertical="center"/>
      <protection locked="0"/>
    </xf>
    <xf numFmtId="3" fontId="5" fillId="0" borderId="0" xfId="57" applyNumberFormat="1" applyFont="1" applyFill="1" applyBorder="1" applyAlignment="1" applyProtection="1">
      <alignment vertical="center"/>
      <protection/>
    </xf>
    <xf numFmtId="3" fontId="5" fillId="4" borderId="85" xfId="57" applyNumberFormat="1" applyFont="1" applyFill="1" applyBorder="1" applyAlignment="1" applyProtection="1">
      <alignment vertical="center"/>
      <protection locked="0"/>
    </xf>
    <xf numFmtId="3" fontId="5" fillId="4" borderId="78" xfId="57" applyNumberFormat="1" applyFont="1" applyFill="1" applyBorder="1" applyAlignment="1" applyProtection="1">
      <alignment vertical="center"/>
      <protection locked="0"/>
    </xf>
    <xf numFmtId="3" fontId="5" fillId="4" borderId="86" xfId="57" applyNumberFormat="1" applyFont="1" applyFill="1" applyBorder="1" applyAlignment="1" applyProtection="1">
      <alignment vertical="center"/>
      <protection locked="0"/>
    </xf>
    <xf numFmtId="3" fontId="5" fillId="4" borderId="87" xfId="57" applyNumberFormat="1" applyFont="1" applyFill="1" applyBorder="1" applyAlignment="1" applyProtection="1">
      <alignment vertical="center"/>
      <protection locked="0"/>
    </xf>
    <xf numFmtId="3" fontId="5" fillId="4" borderId="96" xfId="57" applyNumberFormat="1" applyFont="1" applyFill="1" applyBorder="1" applyAlignment="1" applyProtection="1">
      <alignment vertical="center"/>
      <protection locked="0"/>
    </xf>
    <xf numFmtId="3" fontId="5" fillId="4" borderId="88" xfId="57" applyNumberFormat="1" applyFont="1" applyFill="1" applyBorder="1" applyAlignment="1" applyProtection="1">
      <alignment vertical="center"/>
      <protection locked="0"/>
    </xf>
    <xf numFmtId="3" fontId="6" fillId="7" borderId="87" xfId="57" applyNumberFormat="1" applyFont="1" applyFill="1" applyBorder="1" applyAlignment="1" applyProtection="1">
      <alignment vertical="center"/>
      <protection/>
    </xf>
    <xf numFmtId="3" fontId="6" fillId="7" borderId="96" xfId="57" applyNumberFormat="1" applyFont="1" applyFill="1" applyBorder="1" applyAlignment="1" applyProtection="1">
      <alignment vertical="center"/>
      <protection/>
    </xf>
    <xf numFmtId="3" fontId="6" fillId="7" borderId="88" xfId="57" applyNumberFormat="1" applyFont="1" applyFill="1" applyBorder="1" applyAlignment="1" applyProtection="1">
      <alignment vertical="center"/>
      <protection/>
    </xf>
    <xf numFmtId="3" fontId="6" fillId="0" borderId="0" xfId="57" applyNumberFormat="1" applyFont="1" applyFill="1" applyBorder="1" applyAlignment="1" applyProtection="1">
      <alignment vertical="center"/>
      <protection/>
    </xf>
    <xf numFmtId="4" fontId="0" fillId="0" borderId="0" xfId="0" applyNumberFormat="1" applyAlignment="1">
      <alignment/>
    </xf>
    <xf numFmtId="39" fontId="0" fillId="0" borderId="0" xfId="0" applyNumberFormat="1" applyAlignment="1">
      <alignment/>
    </xf>
    <xf numFmtId="176" fontId="2" fillId="0" borderId="10" xfId="42" applyNumberFormat="1" applyFont="1" applyBorder="1" applyAlignment="1">
      <alignment horizontal="center"/>
    </xf>
    <xf numFmtId="176" fontId="3" fillId="0" borderId="13" xfId="42" applyNumberFormat="1" applyFont="1" applyBorder="1" applyAlignment="1">
      <alignment horizontal="center"/>
    </xf>
    <xf numFmtId="176" fontId="3" fillId="0" borderId="19" xfId="42" applyNumberFormat="1" applyFont="1" applyBorder="1" applyAlignment="1">
      <alignment horizontal="center"/>
    </xf>
    <xf numFmtId="176" fontId="3" fillId="7" borderId="69" xfId="42" applyNumberFormat="1" applyFont="1" applyFill="1" applyBorder="1" applyAlignment="1">
      <alignment horizontal="center"/>
    </xf>
    <xf numFmtId="176" fontId="2" fillId="0" borderId="90" xfId="42" applyNumberFormat="1" applyFont="1" applyBorder="1" applyAlignment="1">
      <alignment/>
    </xf>
    <xf numFmtId="176" fontId="2" fillId="0" borderId="10" xfId="42" applyNumberFormat="1" applyFont="1" applyBorder="1" applyAlignment="1">
      <alignment/>
    </xf>
    <xf numFmtId="176" fontId="3" fillId="7" borderId="69" xfId="42" applyNumberFormat="1" applyFont="1" applyFill="1" applyBorder="1" applyAlignment="1">
      <alignment horizontal="center"/>
    </xf>
    <xf numFmtId="179" fontId="6" fillId="0" borderId="0" xfId="0" applyNumberFormat="1" applyFont="1" applyFill="1" applyBorder="1" applyAlignment="1" applyProtection="1">
      <alignment vertical="center"/>
      <protection/>
    </xf>
    <xf numFmtId="179" fontId="6" fillId="0" borderId="0" xfId="59" applyNumberFormat="1" applyFont="1" applyFill="1" applyBorder="1" applyAlignment="1" applyProtection="1">
      <alignment vertical="center"/>
      <protection/>
    </xf>
    <xf numFmtId="179" fontId="6" fillId="0" borderId="27" xfId="0" applyNumberFormat="1" applyFont="1" applyFill="1" applyBorder="1" applyAlignment="1" applyProtection="1">
      <alignment vertical="center"/>
      <protection/>
    </xf>
    <xf numFmtId="179" fontId="5" fillId="0" borderId="0" xfId="59" applyNumberFormat="1" applyFont="1" applyFill="1" applyBorder="1" applyAlignment="1" applyProtection="1">
      <alignment vertical="center"/>
      <protection/>
    </xf>
    <xf numFmtId="179" fontId="5" fillId="4" borderId="0" xfId="59" applyNumberFormat="1" applyFont="1" applyFill="1" applyBorder="1" applyAlignment="1" applyProtection="1">
      <alignment vertical="center"/>
      <protection locked="0"/>
    </xf>
    <xf numFmtId="179" fontId="6" fillId="7" borderId="32" xfId="0" applyNumberFormat="1" applyFont="1" applyFill="1" applyBorder="1" applyAlignment="1">
      <alignment vertical="center"/>
    </xf>
    <xf numFmtId="179" fontId="6" fillId="7" borderId="32" xfId="0" applyNumberFormat="1" applyFont="1" applyFill="1" applyBorder="1" applyAlignment="1" applyProtection="1">
      <alignment vertical="center"/>
      <protection/>
    </xf>
    <xf numFmtId="179" fontId="6" fillId="7" borderId="33" xfId="0" applyNumberFormat="1" applyFont="1" applyFill="1" applyBorder="1" applyAlignment="1" applyProtection="1">
      <alignment vertical="center"/>
      <protection/>
    </xf>
    <xf numFmtId="205" fontId="5" fillId="0" borderId="0" xfId="0" applyNumberFormat="1" applyFont="1" applyBorder="1" applyAlignment="1" applyProtection="1">
      <alignment/>
      <protection/>
    </xf>
    <xf numFmtId="205" fontId="19" fillId="7" borderId="12" xfId="0" applyNumberFormat="1" applyFont="1" applyFill="1" applyBorder="1" applyAlignment="1" applyProtection="1">
      <alignment/>
      <protection/>
    </xf>
    <xf numFmtId="205" fontId="5" fillId="0" borderId="0" xfId="0" applyNumberFormat="1" applyFont="1" applyFill="1" applyBorder="1" applyAlignment="1" applyProtection="1">
      <alignment/>
      <protection/>
    </xf>
    <xf numFmtId="205" fontId="5" fillId="4" borderId="51" xfId="0" applyNumberFormat="1" applyFont="1" applyFill="1" applyBorder="1" applyAlignment="1" applyProtection="1">
      <alignment/>
      <protection locked="0"/>
    </xf>
    <xf numFmtId="205" fontId="5" fillId="0" borderId="27" xfId="0" applyNumberFormat="1" applyFont="1" applyFill="1" applyBorder="1" applyAlignment="1" applyProtection="1">
      <alignment/>
      <protection/>
    </xf>
    <xf numFmtId="205" fontId="19" fillId="7" borderId="48" xfId="0" applyNumberFormat="1" applyFont="1" applyFill="1" applyBorder="1" applyAlignment="1" applyProtection="1">
      <alignment/>
      <protection/>
    </xf>
    <xf numFmtId="205" fontId="19" fillId="7" borderId="58" xfId="0" applyNumberFormat="1" applyFont="1" applyFill="1" applyBorder="1" applyAlignment="1" applyProtection="1">
      <alignment/>
      <protection/>
    </xf>
    <xf numFmtId="205" fontId="19" fillId="7" borderId="68" xfId="0" applyNumberFormat="1" applyFont="1" applyFill="1" applyBorder="1" applyAlignment="1" applyProtection="1">
      <alignment/>
      <protection/>
    </xf>
    <xf numFmtId="176" fontId="5" fillId="4" borderId="11" xfId="42" applyNumberFormat="1" applyFont="1" applyFill="1" applyBorder="1" applyAlignment="1" applyProtection="1">
      <alignment vertical="center" wrapText="1"/>
      <protection locked="0"/>
    </xf>
    <xf numFmtId="176" fontId="0" fillId="4" borderId="0" xfId="0" applyNumberFormat="1" applyFill="1" applyAlignment="1">
      <alignment/>
    </xf>
    <xf numFmtId="176" fontId="1" fillId="7" borderId="12" xfId="42" applyNumberFormat="1" applyFont="1" applyFill="1" applyBorder="1" applyAlignment="1">
      <alignment horizontal="center"/>
    </xf>
    <xf numFmtId="176" fontId="26" fillId="4" borderId="47" xfId="0" applyNumberFormat="1" applyFont="1" applyFill="1" applyBorder="1" applyAlignment="1">
      <alignment vertical="center" wrapText="1"/>
    </xf>
    <xf numFmtId="176" fontId="6" fillId="7" borderId="12" xfId="42" applyNumberFormat="1" applyFont="1"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176" fontId="5" fillId="4" borderId="18" xfId="42" applyNumberFormat="1" applyFont="1" applyFill="1" applyBorder="1" applyAlignment="1" applyProtection="1">
      <alignment vertical="center" wrapText="1"/>
      <protection locked="0"/>
    </xf>
    <xf numFmtId="176" fontId="13" fillId="0" borderId="0" xfId="42" applyNumberFormat="1" applyFont="1" applyFill="1" applyBorder="1" applyAlignment="1" applyProtection="1">
      <alignment vertical="center" wrapText="1"/>
      <protection/>
    </xf>
    <xf numFmtId="176" fontId="6" fillId="11" borderId="14" xfId="42" applyNumberFormat="1" applyFont="1" applyFill="1" applyBorder="1" applyAlignment="1" applyProtection="1">
      <alignment vertical="center"/>
      <protection/>
    </xf>
    <xf numFmtId="176" fontId="6" fillId="11" borderId="46" xfId="42" applyNumberFormat="1" applyFont="1" applyFill="1" applyBorder="1" applyAlignment="1" applyProtection="1">
      <alignment vertical="center"/>
      <protection/>
    </xf>
    <xf numFmtId="207" fontId="5" fillId="0" borderId="27" xfId="0" applyNumberFormat="1" applyFont="1" applyFill="1" applyBorder="1" applyAlignment="1" applyProtection="1">
      <alignment/>
      <protection/>
    </xf>
    <xf numFmtId="4" fontId="1" fillId="0" borderId="0" xfId="0" applyNumberFormat="1" applyFont="1" applyFill="1" applyBorder="1" applyAlignment="1">
      <alignment/>
    </xf>
    <xf numFmtId="176" fontId="0" fillId="4" borderId="0" xfId="42" applyNumberFormat="1" applyFont="1" applyFill="1" applyBorder="1" applyAlignment="1">
      <alignment/>
    </xf>
    <xf numFmtId="176" fontId="1" fillId="7" borderId="14" xfId="0" applyNumberFormat="1" applyFont="1" applyFill="1" applyBorder="1" applyAlignment="1">
      <alignment/>
    </xf>
    <xf numFmtId="176" fontId="1" fillId="7" borderId="46" xfId="0" applyNumberFormat="1" applyFont="1" applyFill="1" applyBorder="1" applyAlignment="1">
      <alignment/>
    </xf>
    <xf numFmtId="176" fontId="0" fillId="0" borderId="0" xfId="0" applyNumberFormat="1" applyBorder="1" applyAlignment="1">
      <alignment/>
    </xf>
    <xf numFmtId="176" fontId="1" fillId="7" borderId="0" xfId="0" applyNumberFormat="1" applyFont="1" applyFill="1" applyBorder="1" applyAlignment="1">
      <alignment/>
    </xf>
    <xf numFmtId="176" fontId="2" fillId="0" borderId="81" xfId="42" applyNumberFormat="1" applyFont="1" applyBorder="1" applyAlignment="1">
      <alignment/>
    </xf>
    <xf numFmtId="0" fontId="0" fillId="0" borderId="0" xfId="0" applyAlignment="1">
      <alignment horizontal="center"/>
    </xf>
    <xf numFmtId="0" fontId="1" fillId="0" borderId="0" xfId="0" applyFont="1" applyAlignment="1">
      <alignment/>
    </xf>
    <xf numFmtId="0" fontId="0" fillId="0" borderId="17" xfId="0" applyBorder="1" applyAlignment="1">
      <alignment/>
    </xf>
    <xf numFmtId="0" fontId="0" fillId="0" borderId="16" xfId="0" applyBorder="1" applyAlignment="1">
      <alignment/>
    </xf>
    <xf numFmtId="0" fontId="0" fillId="0" borderId="16" xfId="0" applyBorder="1" applyAlignment="1">
      <alignment horizontal="center"/>
    </xf>
    <xf numFmtId="0" fontId="0" fillId="0" borderId="20" xfId="0" applyBorder="1" applyAlignment="1">
      <alignment/>
    </xf>
    <xf numFmtId="0" fontId="0" fillId="0" borderId="0" xfId="0" applyBorder="1" applyAlignment="1">
      <alignment horizontal="center"/>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xf>
    <xf numFmtId="0" fontId="70" fillId="0" borderId="19" xfId="0" applyFont="1"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horizontal="center"/>
    </xf>
    <xf numFmtId="0" fontId="70" fillId="0" borderId="10" xfId="0" applyFont="1" applyBorder="1" applyAlignment="1">
      <alignment/>
    </xf>
    <xf numFmtId="0" fontId="0" fillId="0" borderId="17" xfId="0" applyBorder="1" applyAlignment="1">
      <alignment horizontal="center"/>
    </xf>
    <xf numFmtId="0" fontId="0" fillId="0" borderId="22" xfId="0" applyBorder="1" applyAlignment="1">
      <alignment/>
    </xf>
    <xf numFmtId="0" fontId="0" fillId="0" borderId="25" xfId="0" applyBorder="1" applyAlignment="1">
      <alignment horizontal="center"/>
    </xf>
    <xf numFmtId="0" fontId="0" fillId="0" borderId="0" xfId="0" applyAlignment="1">
      <alignment vertical="center"/>
    </xf>
    <xf numFmtId="0" fontId="70" fillId="0" borderId="0" xfId="0" applyFont="1" applyAlignment="1">
      <alignment vertical="center"/>
    </xf>
    <xf numFmtId="0" fontId="1" fillId="0" borderId="12" xfId="0" applyFont="1"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1" fillId="0" borderId="46" xfId="0" applyFont="1" applyBorder="1" applyAlignment="1">
      <alignment vertical="center"/>
    </xf>
    <xf numFmtId="0" fontId="71" fillId="0" borderId="12" xfId="0" applyFont="1" applyBorder="1" applyAlignment="1">
      <alignment horizontal="center" vertical="center"/>
    </xf>
    <xf numFmtId="3" fontId="2" fillId="0" borderId="14" xfId="0" applyNumberFormat="1" applyFont="1" applyBorder="1" applyAlignment="1">
      <alignment horizontal="center" vertical="center"/>
    </xf>
    <xf numFmtId="3" fontId="2" fillId="0" borderId="46" xfId="0" applyNumberFormat="1" applyFont="1" applyBorder="1" applyAlignment="1">
      <alignment horizontal="center" vertical="center"/>
    </xf>
    <xf numFmtId="0" fontId="71" fillId="0" borderId="12" xfId="0" applyFont="1" applyBorder="1" applyAlignment="1">
      <alignment horizontal="center"/>
    </xf>
    <xf numFmtId="3" fontId="2" fillId="0" borderId="14" xfId="0" applyNumberFormat="1" applyFont="1" applyBorder="1" applyAlignment="1">
      <alignment horizontal="center"/>
    </xf>
    <xf numFmtId="3" fontId="2" fillId="0" borderId="46" xfId="0" applyNumberFormat="1" applyFont="1" applyBorder="1" applyAlignment="1">
      <alignment horizontal="center"/>
    </xf>
    <xf numFmtId="0" fontId="71" fillId="0" borderId="0" xfId="0" applyFont="1" applyAlignment="1">
      <alignment/>
    </xf>
    <xf numFmtId="0" fontId="71" fillId="10" borderId="12" xfId="0" applyFont="1" applyFill="1" applyBorder="1" applyAlignment="1">
      <alignment horizontal="center"/>
    </xf>
    <xf numFmtId="0" fontId="2" fillId="10" borderId="14" xfId="0" applyFont="1" applyFill="1" applyBorder="1" applyAlignment="1">
      <alignment horizontal="center"/>
    </xf>
    <xf numFmtId="0" fontId="2" fillId="0" borderId="46" xfId="0" applyFont="1" applyBorder="1" applyAlignment="1">
      <alignment horizontal="center"/>
    </xf>
    <xf numFmtId="0" fontId="2" fillId="0" borderId="0" xfId="0" applyFont="1" applyAlignment="1">
      <alignment/>
    </xf>
    <xf numFmtId="0" fontId="71" fillId="10" borderId="18" xfId="0" applyFont="1" applyFill="1" applyBorder="1" applyAlignment="1">
      <alignment horizontal="center"/>
    </xf>
    <xf numFmtId="0" fontId="2" fillId="10" borderId="16" xfId="0" applyFont="1" applyFill="1" applyBorder="1" applyAlignment="1">
      <alignment horizontal="center"/>
    </xf>
    <xf numFmtId="0" fontId="71" fillId="0" borderId="18" xfId="0" applyFont="1" applyBorder="1" applyAlignment="1">
      <alignment horizontal="center"/>
    </xf>
    <xf numFmtId="0" fontId="2" fillId="0" borderId="20" xfId="0" applyFont="1" applyBorder="1" applyAlignment="1">
      <alignment horizontal="center"/>
    </xf>
    <xf numFmtId="0" fontId="71" fillId="10" borderId="23" xfId="0" applyFont="1" applyFill="1" applyBorder="1" applyAlignment="1">
      <alignment horizontal="center"/>
    </xf>
    <xf numFmtId="0" fontId="2" fillId="10" borderId="24" xfId="0" applyFont="1" applyFill="1" applyBorder="1" applyAlignment="1">
      <alignment horizontal="center"/>
    </xf>
    <xf numFmtId="0" fontId="71" fillId="0" borderId="23" xfId="0" applyFont="1" applyBorder="1" applyAlignment="1">
      <alignment horizontal="center"/>
    </xf>
    <xf numFmtId="0" fontId="2" fillId="0" borderId="25" xfId="0" applyFont="1" applyBorder="1" applyAlignment="1">
      <alignment horizontal="center"/>
    </xf>
    <xf numFmtId="0" fontId="71" fillId="10" borderId="11" xfId="0" applyFont="1" applyFill="1" applyBorder="1" applyAlignment="1">
      <alignment horizontal="center"/>
    </xf>
    <xf numFmtId="0" fontId="2" fillId="10" borderId="0" xfId="0" applyFont="1" applyFill="1" applyBorder="1" applyAlignment="1">
      <alignment horizontal="center"/>
    </xf>
    <xf numFmtId="0" fontId="71" fillId="0" borderId="11" xfId="0" applyFont="1" applyBorder="1" applyAlignment="1">
      <alignment horizontal="center"/>
    </xf>
    <xf numFmtId="3" fontId="2" fillId="0" borderId="17" xfId="0" applyNumberFormat="1" applyFont="1" applyBorder="1" applyAlignment="1">
      <alignment horizontal="center"/>
    </xf>
    <xf numFmtId="3" fontId="2" fillId="0" borderId="25" xfId="0" applyNumberFormat="1" applyFont="1" applyBorder="1" applyAlignment="1">
      <alignment horizontal="center"/>
    </xf>
    <xf numFmtId="0" fontId="2" fillId="0" borderId="17" xfId="0" applyFont="1" applyBorder="1" applyAlignment="1">
      <alignment horizontal="center"/>
    </xf>
    <xf numFmtId="0" fontId="1" fillId="0" borderId="0" xfId="0" applyFont="1" applyAlignment="1">
      <alignment vertical="center"/>
    </xf>
    <xf numFmtId="0" fontId="71" fillId="0" borderId="11" xfId="0" applyFont="1" applyBorder="1" applyAlignment="1">
      <alignment horizontal="center" vertical="center"/>
    </xf>
    <xf numFmtId="0" fontId="2" fillId="0" borderId="0" xfId="0" applyFont="1" applyBorder="1" applyAlignment="1">
      <alignment horizontal="center" vertical="center"/>
    </xf>
    <xf numFmtId="3" fontId="2" fillId="0" borderId="46" xfId="42" applyNumberFormat="1" applyFont="1" applyBorder="1" applyAlignment="1">
      <alignment horizontal="center"/>
    </xf>
    <xf numFmtId="0" fontId="2" fillId="10" borderId="0" xfId="0" applyFont="1" applyFill="1" applyAlignment="1">
      <alignment horizontal="center"/>
    </xf>
    <xf numFmtId="3" fontId="2" fillId="0" borderId="0" xfId="0" applyNumberFormat="1" applyFont="1" applyAlignment="1">
      <alignment horizontal="center"/>
    </xf>
    <xf numFmtId="3" fontId="71" fillId="0" borderId="11" xfId="0" applyNumberFormat="1" applyFont="1" applyBorder="1" applyAlignment="1">
      <alignment horizontal="center"/>
    </xf>
    <xf numFmtId="3" fontId="2" fillId="10" borderId="14" xfId="0" applyNumberFormat="1" applyFont="1" applyFill="1" applyBorder="1" applyAlignment="1">
      <alignment horizontal="center"/>
    </xf>
    <xf numFmtId="3" fontId="71" fillId="0" borderId="12" xfId="0" applyNumberFormat="1" applyFont="1" applyBorder="1" applyAlignment="1">
      <alignment horizontal="center"/>
    </xf>
    <xf numFmtId="3" fontId="2" fillId="10" borderId="24" xfId="0" applyNumberFormat="1" applyFont="1" applyFill="1" applyBorder="1" applyAlignment="1">
      <alignment horizontal="center"/>
    </xf>
    <xf numFmtId="3" fontId="71" fillId="0" borderId="23" xfId="0" applyNumberFormat="1" applyFont="1" applyBorder="1" applyAlignment="1">
      <alignment horizontal="center"/>
    </xf>
    <xf numFmtId="0" fontId="72" fillId="0" borderId="0" xfId="0" applyFont="1" applyAlignment="1">
      <alignment vertical="center"/>
    </xf>
    <xf numFmtId="0" fontId="0" fillId="0" borderId="0" xfId="0" applyBorder="1" applyAlignment="1">
      <alignment vertical="center"/>
    </xf>
    <xf numFmtId="3" fontId="2" fillId="0" borderId="0" xfId="0" applyNumberFormat="1" applyFont="1" applyBorder="1" applyAlignment="1">
      <alignment horizontal="center" vertical="center"/>
    </xf>
    <xf numFmtId="3" fontId="71" fillId="0" borderId="12" xfId="0" applyNumberFormat="1" applyFont="1" applyBorder="1" applyAlignment="1">
      <alignment horizontal="center" vertical="center"/>
    </xf>
    <xf numFmtId="3" fontId="2" fillId="0" borderId="18" xfId="0" applyNumberFormat="1" applyFont="1" applyBorder="1" applyAlignment="1">
      <alignment horizontal="center" vertical="center"/>
    </xf>
    <xf numFmtId="3" fontId="2" fillId="0" borderId="12" xfId="0" applyNumberFormat="1" applyFont="1" applyBorder="1" applyAlignment="1">
      <alignment horizontal="center"/>
    </xf>
    <xf numFmtId="3" fontId="2" fillId="0" borderId="24" xfId="0" applyNumberFormat="1" applyFont="1" applyBorder="1" applyAlignment="1">
      <alignment horizontal="center"/>
    </xf>
    <xf numFmtId="3" fontId="73" fillId="10" borderId="24" xfId="0" applyNumberFormat="1" applyFont="1" applyFill="1" applyBorder="1" applyAlignment="1">
      <alignment horizontal="center"/>
    </xf>
    <xf numFmtId="0" fontId="71" fillId="0" borderId="0" xfId="0" applyFont="1" applyBorder="1" applyAlignment="1">
      <alignment horizontal="center"/>
    </xf>
    <xf numFmtId="0" fontId="71" fillId="0" borderId="0" xfId="0" applyFont="1" applyBorder="1" applyAlignment="1">
      <alignment/>
    </xf>
    <xf numFmtId="0" fontId="73" fillId="0" borderId="0" xfId="0" applyFont="1" applyBorder="1" applyAlignment="1">
      <alignment horizontal="center"/>
    </xf>
    <xf numFmtId="0" fontId="74" fillId="0" borderId="0" xfId="0" applyFont="1" applyAlignment="1">
      <alignment/>
    </xf>
    <xf numFmtId="0" fontId="73" fillId="0" borderId="24" xfId="0" applyFont="1" applyBorder="1" applyAlignment="1">
      <alignment horizontal="center"/>
    </xf>
    <xf numFmtId="176" fontId="2" fillId="0" borderId="10" xfId="42" applyNumberFormat="1" applyFont="1" applyBorder="1" applyAlignment="1">
      <alignment horizontal="left"/>
    </xf>
    <xf numFmtId="179" fontId="14" fillId="7" borderId="32" xfId="0" applyNumberFormat="1" applyFont="1" applyFill="1" applyBorder="1" applyAlignment="1">
      <alignment vertical="center" wrapText="1"/>
    </xf>
    <xf numFmtId="179" fontId="14" fillId="7" borderId="33" xfId="0" applyNumberFormat="1" applyFont="1" applyFill="1" applyBorder="1" applyAlignment="1">
      <alignment vertical="center" wrapText="1"/>
    </xf>
    <xf numFmtId="176" fontId="2" fillId="0" borderId="81" xfId="42" applyNumberFormat="1" applyFont="1" applyBorder="1" applyAlignment="1">
      <alignment horizontal="center"/>
    </xf>
    <xf numFmtId="37" fontId="2" fillId="0" borderId="0" xfId="0" applyNumberFormat="1" applyFont="1" applyBorder="1" applyAlignment="1">
      <alignment horizontal="center"/>
    </xf>
    <xf numFmtId="43" fontId="5" fillId="25" borderId="0" xfId="0" applyNumberFormat="1" applyFont="1" applyFill="1" applyBorder="1" applyAlignment="1" applyProtection="1">
      <alignment horizontal="left" vertical="center"/>
      <protection/>
    </xf>
    <xf numFmtId="176" fontId="0" fillId="0" borderId="0" xfId="0" applyNumberFormat="1" applyAlignment="1">
      <alignment/>
    </xf>
    <xf numFmtId="176" fontId="2" fillId="0" borderId="10" xfId="42" applyNumberFormat="1" applyFont="1" applyBorder="1" applyAlignment="1">
      <alignment horizontal="right"/>
    </xf>
    <xf numFmtId="176" fontId="3" fillId="0" borderId="13" xfId="42" applyNumberFormat="1" applyFont="1" applyBorder="1" applyAlignment="1">
      <alignment horizontal="center"/>
    </xf>
    <xf numFmtId="176" fontId="2" fillId="0" borderId="11" xfId="42" applyNumberFormat="1" applyFont="1" applyBorder="1" applyAlignment="1">
      <alignment horizontal="right"/>
    </xf>
    <xf numFmtId="176" fontId="3" fillId="0" borderId="12" xfId="42" applyNumberFormat="1" applyFont="1" applyBorder="1" applyAlignment="1">
      <alignment horizontal="center"/>
    </xf>
    <xf numFmtId="176" fontId="3" fillId="0" borderId="12" xfId="42" applyNumberFormat="1" applyFont="1" applyBorder="1" applyAlignment="1">
      <alignment horizontal="center"/>
    </xf>
    <xf numFmtId="176" fontId="3" fillId="7" borderId="56" xfId="42" applyNumberFormat="1" applyFont="1" applyFill="1" applyBorder="1" applyAlignment="1">
      <alignment horizontal="center"/>
    </xf>
    <xf numFmtId="37" fontId="2" fillId="0" borderId="10" xfId="42" applyNumberFormat="1" applyFont="1" applyBorder="1" applyAlignment="1">
      <alignment horizontal="right"/>
    </xf>
    <xf numFmtId="37" fontId="3" fillId="0" borderId="13" xfId="42" applyNumberFormat="1" applyFont="1" applyBorder="1" applyAlignment="1">
      <alignment horizontal="center"/>
    </xf>
    <xf numFmtId="37" fontId="3" fillId="0" borderId="13" xfId="42" applyNumberFormat="1" applyFont="1" applyBorder="1" applyAlignment="1">
      <alignment horizontal="center"/>
    </xf>
    <xf numFmtId="37" fontId="2" fillId="0" borderId="10" xfId="42" applyNumberFormat="1" applyFont="1" applyBorder="1" applyAlignment="1">
      <alignment horizontal="center"/>
    </xf>
    <xf numFmtId="37" fontId="3" fillId="7" borderId="69" xfId="42" applyNumberFormat="1" applyFont="1" applyFill="1" applyBorder="1" applyAlignment="1">
      <alignment horizontal="center"/>
    </xf>
    <xf numFmtId="176" fontId="3" fillId="0" borderId="13" xfId="42" applyNumberFormat="1" applyFont="1" applyBorder="1" applyAlignment="1">
      <alignment horizontal="left"/>
    </xf>
    <xf numFmtId="179" fontId="5" fillId="4" borderId="78" xfId="0" applyNumberFormat="1" applyFont="1" applyFill="1" applyBorder="1" applyAlignment="1" applyProtection="1">
      <alignment vertical="center"/>
      <protection locked="0"/>
    </xf>
    <xf numFmtId="0" fontId="0" fillId="0" borderId="0" xfId="0" applyFont="1" applyBorder="1" applyAlignment="1">
      <alignment/>
    </xf>
    <xf numFmtId="0" fontId="3" fillId="0" borderId="50" xfId="58" applyFont="1" applyBorder="1" applyAlignment="1">
      <alignment horizontal="left" wrapText="1"/>
      <protection/>
    </xf>
    <xf numFmtId="0" fontId="1" fillId="0" borderId="46" xfId="58" applyFont="1" applyBorder="1" applyAlignment="1">
      <alignment horizontal="left" wrapText="1"/>
      <protection/>
    </xf>
    <xf numFmtId="0" fontId="1" fillId="0" borderId="12" xfId="58" applyFont="1" applyBorder="1" applyAlignment="1">
      <alignment horizontal="left" wrapText="1"/>
      <protection/>
    </xf>
    <xf numFmtId="0" fontId="0" fillId="0" borderId="0" xfId="0" applyFont="1" applyAlignment="1">
      <alignment/>
    </xf>
    <xf numFmtId="0" fontId="95" fillId="0" borderId="0" xfId="0" applyFont="1" applyAlignment="1">
      <alignment/>
    </xf>
    <xf numFmtId="0" fontId="96" fillId="0" borderId="0" xfId="0" applyFont="1" applyAlignment="1">
      <alignment/>
    </xf>
    <xf numFmtId="0" fontId="95" fillId="0" borderId="0" xfId="0" applyFont="1" applyBorder="1" applyAlignment="1">
      <alignment/>
    </xf>
    <xf numFmtId="0" fontId="95" fillId="0" borderId="0" xfId="0" applyFont="1" applyBorder="1" applyAlignment="1">
      <alignment horizontal="right"/>
    </xf>
    <xf numFmtId="0" fontId="1" fillId="0" borderId="18" xfId="58" applyFont="1" applyBorder="1" applyAlignment="1">
      <alignment horizontal="center"/>
      <protection/>
    </xf>
    <xf numFmtId="2" fontId="98" fillId="0" borderId="17" xfId="58" applyNumberFormat="1" applyFont="1" applyBorder="1" applyAlignment="1">
      <alignment horizontal="center" wrapText="1"/>
      <protection/>
    </xf>
    <xf numFmtId="0" fontId="3" fillId="0" borderId="11" xfId="58" applyFont="1" applyBorder="1" applyAlignment="1">
      <alignment horizontal="center" vertical="center" wrapText="1"/>
      <protection/>
    </xf>
    <xf numFmtId="0" fontId="1" fillId="0" borderId="97" xfId="58" applyFont="1" applyBorder="1" applyAlignment="1">
      <alignment horizontal="center"/>
      <protection/>
    </xf>
    <xf numFmtId="0" fontId="1" fillId="0" borderId="50" xfId="58" applyFont="1" applyBorder="1" applyAlignment="1">
      <alignment horizontal="left" wrapText="1"/>
      <protection/>
    </xf>
    <xf numFmtId="3" fontId="1" fillId="0" borderId="50" xfId="42" applyNumberFormat="1" applyFont="1" applyBorder="1" applyAlignment="1">
      <alignment horizontal="center"/>
    </xf>
    <xf numFmtId="0" fontId="1" fillId="0" borderId="51" xfId="58" applyFont="1" applyBorder="1" applyAlignment="1">
      <alignment horizontal="left"/>
      <protection/>
    </xf>
    <xf numFmtId="0" fontId="0" fillId="0" borderId="98" xfId="58" applyFont="1" applyBorder="1" applyAlignment="1">
      <alignment horizontal="center"/>
      <protection/>
    </xf>
    <xf numFmtId="0" fontId="0" fillId="0" borderId="46" xfId="58" applyFont="1" applyBorder="1" applyAlignment="1">
      <alignment horizontal="left" wrapText="1"/>
      <protection/>
    </xf>
    <xf numFmtId="0" fontId="1" fillId="0" borderId="12" xfId="58" applyFont="1" applyBorder="1" applyAlignment="1">
      <alignment horizontal="center"/>
      <protection/>
    </xf>
    <xf numFmtId="0" fontId="1" fillId="0" borderId="48" xfId="58" applyFont="1" applyBorder="1" applyAlignment="1">
      <alignment horizontal="left"/>
      <protection/>
    </xf>
    <xf numFmtId="0" fontId="0" fillId="0" borderId="99" xfId="58" applyFont="1" applyBorder="1" applyAlignment="1">
      <alignment horizontal="center"/>
      <protection/>
    </xf>
    <xf numFmtId="3" fontId="1" fillId="0" borderId="12" xfId="58" applyNumberFormat="1" applyFont="1" applyBorder="1" applyAlignment="1">
      <alignment horizontal="center"/>
      <protection/>
    </xf>
    <xf numFmtId="0" fontId="96" fillId="0" borderId="46" xfId="58" applyFont="1" applyBorder="1" applyAlignment="1">
      <alignment horizontal="left" wrapText="1"/>
      <protection/>
    </xf>
    <xf numFmtId="0" fontId="1" fillId="0" borderId="52" xfId="58" applyFont="1" applyBorder="1" applyAlignment="1">
      <alignment horizontal="center"/>
      <protection/>
    </xf>
    <xf numFmtId="0" fontId="0" fillId="0" borderId="23" xfId="58" applyFont="1" applyBorder="1" applyAlignment="1">
      <alignment horizontal="left" wrapText="1"/>
      <protection/>
    </xf>
    <xf numFmtId="0" fontId="0" fillId="0" borderId="100" xfId="58" applyFont="1" applyBorder="1" applyAlignment="1">
      <alignment horizontal="center"/>
      <protection/>
    </xf>
    <xf numFmtId="0" fontId="0" fillId="0" borderId="25" xfId="58" applyFont="1" applyBorder="1" applyAlignment="1">
      <alignment horizontal="left" wrapText="1"/>
      <protection/>
    </xf>
    <xf numFmtId="0" fontId="1" fillId="0" borderId="12" xfId="58" applyFont="1" applyBorder="1" applyAlignment="1">
      <alignment horizontal="left"/>
      <protection/>
    </xf>
    <xf numFmtId="0" fontId="1" fillId="0" borderId="52" xfId="58" applyFont="1" applyBorder="1" applyAlignment="1">
      <alignment horizontal="center" vertical="center"/>
      <protection/>
    </xf>
    <xf numFmtId="0" fontId="1" fillId="0" borderId="99" xfId="58" applyFont="1" applyBorder="1" applyAlignment="1">
      <alignment horizontal="center" vertical="center"/>
      <protection/>
    </xf>
    <xf numFmtId="0" fontId="0" fillId="0" borderId="46" xfId="58" applyFont="1" applyBorder="1" applyAlignment="1">
      <alignment horizontal="center" wrapText="1"/>
      <protection/>
    </xf>
    <xf numFmtId="0" fontId="1" fillId="0" borderId="98" xfId="58" applyFont="1" applyBorder="1" applyAlignment="1">
      <alignment horizontal="center"/>
      <protection/>
    </xf>
    <xf numFmtId="0" fontId="95" fillId="0" borderId="12" xfId="58" applyFont="1" applyBorder="1" applyAlignment="1">
      <alignment horizontal="left" wrapText="1"/>
      <protection/>
    </xf>
    <xf numFmtId="0" fontId="1" fillId="0" borderId="12" xfId="0" applyFont="1" applyBorder="1" applyAlignment="1">
      <alignment horizontal="left"/>
    </xf>
    <xf numFmtId="0" fontId="1" fillId="0" borderId="12" xfId="0" applyFont="1" applyBorder="1" applyAlignment="1">
      <alignment/>
    </xf>
    <xf numFmtId="0" fontId="0" fillId="0" borderId="12" xfId="0" applyFont="1" applyBorder="1" applyAlignment="1">
      <alignment horizontal="left"/>
    </xf>
    <xf numFmtId="0" fontId="1" fillId="0" borderId="99" xfId="58" applyFont="1" applyBorder="1" applyAlignment="1">
      <alignment horizontal="center"/>
      <protection/>
    </xf>
    <xf numFmtId="0" fontId="1" fillId="0" borderId="100" xfId="58" applyFont="1" applyBorder="1" applyAlignment="1">
      <alignment horizontal="center"/>
      <protection/>
    </xf>
    <xf numFmtId="0" fontId="1" fillId="0" borderId="23" xfId="58" applyFont="1" applyBorder="1" applyAlignment="1">
      <alignment horizontal="left" wrapText="1"/>
      <protection/>
    </xf>
    <xf numFmtId="0" fontId="1" fillId="0" borderId="53" xfId="58" applyFont="1" applyBorder="1" applyAlignment="1">
      <alignment horizontal="center"/>
      <protection/>
    </xf>
    <xf numFmtId="0" fontId="2" fillId="0" borderId="12" xfId="60" applyFont="1" applyFill="1" applyBorder="1" applyAlignment="1">
      <alignment horizontal="left" wrapText="1"/>
      <protection/>
    </xf>
    <xf numFmtId="0" fontId="2" fillId="0" borderId="12" xfId="58" applyFont="1" applyBorder="1" applyAlignment="1">
      <alignment horizontal="left" wrapText="1"/>
      <protection/>
    </xf>
    <xf numFmtId="0" fontId="1" fillId="0" borderId="57" xfId="58" applyFont="1" applyBorder="1" applyAlignment="1">
      <alignment horizontal="left" wrapText="1"/>
      <protection/>
    </xf>
    <xf numFmtId="3" fontId="1" fillId="0" borderId="57" xfId="58" applyNumberFormat="1" applyFont="1" applyBorder="1" applyAlignment="1">
      <alignment horizontal="center"/>
      <protection/>
    </xf>
    <xf numFmtId="0" fontId="1" fillId="0" borderId="58" xfId="58" applyFont="1" applyBorder="1" applyAlignment="1">
      <alignment horizontal="left"/>
      <protection/>
    </xf>
    <xf numFmtId="0" fontId="1" fillId="0" borderId="0" xfId="58" applyFont="1" applyBorder="1" applyAlignment="1">
      <alignment horizontal="center"/>
      <protection/>
    </xf>
    <xf numFmtId="0" fontId="1" fillId="0" borderId="0" xfId="58" applyFont="1" applyBorder="1" applyAlignment="1">
      <alignment horizontal="left" wrapText="1"/>
      <protection/>
    </xf>
    <xf numFmtId="0" fontId="1" fillId="0" borderId="0" xfId="58" applyFont="1" applyBorder="1" applyAlignment="1">
      <alignment horizontal="left"/>
      <protection/>
    </xf>
    <xf numFmtId="0" fontId="2" fillId="0" borderId="18" xfId="58" applyFont="1" applyBorder="1">
      <alignment/>
      <protection/>
    </xf>
    <xf numFmtId="2" fontId="98" fillId="0" borderId="18" xfId="58" applyNumberFormat="1" applyFont="1" applyBorder="1" applyAlignment="1">
      <alignment horizontal="center" wrapText="1"/>
      <protection/>
    </xf>
    <xf numFmtId="0" fontId="3" fillId="0" borderId="18" xfId="58" applyFont="1" applyBorder="1" applyAlignment="1">
      <alignment horizontal="center" vertical="center" wrapText="1"/>
      <protection/>
    </xf>
    <xf numFmtId="0" fontId="3" fillId="0" borderId="49" xfId="58" applyFont="1" applyBorder="1" applyAlignment="1">
      <alignment horizontal="center"/>
      <protection/>
    </xf>
    <xf numFmtId="3" fontId="3" fillId="0" borderId="50" xfId="58" applyNumberFormat="1" applyFont="1" applyBorder="1" applyAlignment="1">
      <alignment horizontal="center"/>
      <protection/>
    </xf>
    <xf numFmtId="0" fontId="2" fillId="0" borderId="52" xfId="58" applyFont="1" applyBorder="1" applyAlignment="1">
      <alignment horizontal="left"/>
      <protection/>
    </xf>
    <xf numFmtId="3" fontId="3" fillId="0" borderId="12" xfId="58" applyNumberFormat="1" applyFont="1" applyBorder="1" applyAlignment="1">
      <alignment horizontal="center"/>
      <protection/>
    </xf>
    <xf numFmtId="3" fontId="3" fillId="0" borderId="48" xfId="58" applyNumberFormat="1" applyFont="1" applyBorder="1" applyAlignment="1">
      <alignment horizontal="center"/>
      <protection/>
    </xf>
    <xf numFmtId="0" fontId="3" fillId="0" borderId="52" xfId="58" applyFont="1" applyBorder="1" applyAlignment="1">
      <alignment horizontal="center"/>
      <protection/>
    </xf>
    <xf numFmtId="0" fontId="3" fillId="0" borderId="12" xfId="58" applyFont="1" applyBorder="1" applyAlignment="1">
      <alignment horizontal="left" wrapText="1"/>
      <protection/>
    </xf>
    <xf numFmtId="0" fontId="2" fillId="0" borderId="52" xfId="58" applyFont="1" applyBorder="1" applyAlignment="1">
      <alignment horizontal="center"/>
      <protection/>
    </xf>
    <xf numFmtId="0" fontId="2" fillId="0" borderId="12" xfId="58" applyFont="1" applyBorder="1" applyAlignment="1">
      <alignment horizontal="left"/>
      <protection/>
    </xf>
    <xf numFmtId="0" fontId="3" fillId="0" borderId="12" xfId="58" applyFont="1" applyBorder="1" applyAlignment="1">
      <alignment horizontal="left"/>
      <protection/>
    </xf>
    <xf numFmtId="3" fontId="3" fillId="0" borderId="48" xfId="58" applyNumberFormat="1" applyFont="1" applyBorder="1" applyAlignment="1">
      <alignment horizontal="center" wrapText="1"/>
      <protection/>
    </xf>
    <xf numFmtId="0" fontId="2" fillId="0" borderId="52" xfId="58" applyFont="1" applyFill="1" applyBorder="1" applyAlignment="1">
      <alignment horizontal="center"/>
      <protection/>
    </xf>
    <xf numFmtId="1" fontId="3" fillId="0" borderId="12" xfId="58" applyNumberFormat="1" applyFont="1" applyBorder="1" applyAlignment="1">
      <alignment horizontal="center"/>
      <protection/>
    </xf>
    <xf numFmtId="0" fontId="3" fillId="0" borderId="48" xfId="58" applyFont="1" applyBorder="1" applyAlignment="1">
      <alignment horizontal="left"/>
      <protection/>
    </xf>
    <xf numFmtId="0" fontId="2" fillId="0" borderId="15" xfId="0" applyFont="1" applyBorder="1" applyAlignment="1">
      <alignment/>
    </xf>
    <xf numFmtId="0" fontId="3" fillId="0" borderId="0" xfId="0" applyFont="1" applyBorder="1" applyAlignment="1">
      <alignment/>
    </xf>
    <xf numFmtId="0" fontId="2" fillId="0" borderId="0" xfId="0" applyFont="1" applyBorder="1" applyAlignment="1">
      <alignment/>
    </xf>
    <xf numFmtId="0" fontId="3" fillId="0" borderId="23" xfId="58" applyFont="1" applyBorder="1" applyAlignment="1">
      <alignment horizontal="center" vertical="center" wrapText="1"/>
      <protection/>
    </xf>
    <xf numFmtId="0" fontId="3" fillId="0" borderId="26" xfId="58" applyFont="1" applyBorder="1" applyAlignment="1">
      <alignment horizontal="center" vertical="center" wrapText="1"/>
      <protection/>
    </xf>
    <xf numFmtId="0" fontId="3" fillId="0" borderId="52" xfId="58" applyFont="1" applyBorder="1">
      <alignment/>
      <protection/>
    </xf>
    <xf numFmtId="0" fontId="2" fillId="0" borderId="52" xfId="0" applyFont="1" applyBorder="1" applyAlignment="1">
      <alignment/>
    </xf>
    <xf numFmtId="0" fontId="2" fillId="0" borderId="52" xfId="58" applyFont="1" applyBorder="1">
      <alignment/>
      <protection/>
    </xf>
    <xf numFmtId="0" fontId="2" fillId="0" borderId="53" xfId="58" applyFont="1" applyBorder="1">
      <alignment/>
      <protection/>
    </xf>
    <xf numFmtId="0" fontId="3" fillId="0" borderId="57" xfId="58" applyFont="1" applyBorder="1" applyAlignment="1">
      <alignment horizontal="left"/>
      <protection/>
    </xf>
    <xf numFmtId="0" fontId="2" fillId="0" borderId="57" xfId="58" applyFont="1" applyBorder="1" applyAlignment="1">
      <alignment horizontal="left"/>
      <protection/>
    </xf>
    <xf numFmtId="0" fontId="3" fillId="0" borderId="58" xfId="58" applyFont="1" applyBorder="1" applyAlignment="1">
      <alignment horizontal="left"/>
      <protection/>
    </xf>
    <xf numFmtId="0" fontId="3" fillId="0" borderId="0" xfId="58" applyFont="1" applyBorder="1" applyAlignment="1">
      <alignment horizontal="left"/>
      <protection/>
    </xf>
    <xf numFmtId="0" fontId="90" fillId="0" borderId="0" xfId="0" applyFont="1" applyAlignment="1">
      <alignment/>
    </xf>
    <xf numFmtId="0" fontId="90" fillId="0" borderId="18" xfId="0" applyFont="1" applyBorder="1" applyAlignment="1">
      <alignment/>
    </xf>
    <xf numFmtId="0" fontId="90" fillId="0" borderId="23" xfId="0" applyFont="1" applyBorder="1" applyAlignment="1">
      <alignment/>
    </xf>
    <xf numFmtId="14" fontId="90" fillId="0" borderId="23" xfId="0" applyNumberFormat="1" applyFont="1" applyBorder="1" applyAlignment="1">
      <alignment/>
    </xf>
    <xf numFmtId="0" fontId="73" fillId="25" borderId="12" xfId="0" applyFont="1" applyFill="1" applyBorder="1" applyAlignment="1">
      <alignment horizontal="left"/>
    </xf>
    <xf numFmtId="0" fontId="73" fillId="25" borderId="12" xfId="0" applyFont="1" applyFill="1" applyBorder="1" applyAlignment="1">
      <alignment/>
    </xf>
    <xf numFmtId="0" fontId="0" fillId="0" borderId="12" xfId="0" applyBorder="1" applyAlignment="1">
      <alignment/>
    </xf>
    <xf numFmtId="3" fontId="0" fillId="0" borderId="12" xfId="0" applyNumberFormat="1" applyBorder="1" applyAlignment="1">
      <alignment/>
    </xf>
    <xf numFmtId="0" fontId="90" fillId="0" borderId="12" xfId="0" applyFont="1" applyBorder="1" applyAlignment="1">
      <alignment/>
    </xf>
    <xf numFmtId="3" fontId="90" fillId="0" borderId="12" xfId="0" applyNumberFormat="1" applyFont="1" applyBorder="1" applyAlignment="1">
      <alignment/>
    </xf>
    <xf numFmtId="3" fontId="0" fillId="0" borderId="0" xfId="0" applyNumberFormat="1" applyAlignment="1">
      <alignment/>
    </xf>
    <xf numFmtId="3" fontId="90" fillId="0" borderId="0" xfId="0" applyNumberFormat="1" applyFont="1" applyAlignment="1">
      <alignment/>
    </xf>
    <xf numFmtId="3" fontId="90" fillId="0" borderId="18" xfId="0" applyNumberFormat="1" applyFont="1" applyBorder="1" applyAlignment="1">
      <alignment/>
    </xf>
    <xf numFmtId="0" fontId="0" fillId="0" borderId="23" xfId="0" applyBorder="1" applyAlignment="1">
      <alignment/>
    </xf>
    <xf numFmtId="3" fontId="0" fillId="0" borderId="23" xfId="0" applyNumberFormat="1" applyBorder="1" applyAlignment="1">
      <alignment/>
    </xf>
    <xf numFmtId="3" fontId="1" fillId="0" borderId="12" xfId="58" applyNumberFormat="1" applyFont="1" applyBorder="1" applyAlignment="1">
      <alignment horizontal="left"/>
      <protection/>
    </xf>
    <xf numFmtId="0" fontId="2" fillId="0" borderId="0" xfId="58" applyFont="1" applyBorder="1">
      <alignment/>
      <protection/>
    </xf>
    <xf numFmtId="0" fontId="99" fillId="0" borderId="0" xfId="58" applyFont="1" applyBorder="1" applyAlignment="1">
      <alignment horizontal="left"/>
      <protection/>
    </xf>
    <xf numFmtId="0" fontId="2" fillId="0" borderId="0" xfId="58" applyFont="1" applyBorder="1" applyAlignment="1">
      <alignment horizontal="left"/>
      <protection/>
    </xf>
    <xf numFmtId="3" fontId="3" fillId="0" borderId="12" xfId="58" applyNumberFormat="1" applyFont="1" applyFill="1" applyBorder="1" applyAlignment="1">
      <alignment horizontal="center"/>
      <protection/>
    </xf>
    <xf numFmtId="3" fontId="3" fillId="0" borderId="50" xfId="58" applyNumberFormat="1" applyFont="1" applyFill="1" applyBorder="1" applyAlignment="1">
      <alignment horizontal="center"/>
      <protection/>
    </xf>
    <xf numFmtId="3" fontId="3" fillId="0" borderId="12" xfId="42" applyNumberFormat="1" applyFont="1" applyFill="1" applyBorder="1" applyAlignment="1">
      <alignment horizontal="center"/>
    </xf>
    <xf numFmtId="3" fontId="3" fillId="0" borderId="12" xfId="58" applyNumberFormat="1" applyFont="1" applyFill="1" applyBorder="1" applyAlignment="1">
      <alignment horizontal="center" wrapText="1"/>
      <protection/>
    </xf>
    <xf numFmtId="1" fontId="3" fillId="0" borderId="12" xfId="58" applyNumberFormat="1" applyFont="1" applyFill="1" applyBorder="1" applyAlignment="1">
      <alignment horizontal="center"/>
      <protection/>
    </xf>
    <xf numFmtId="0" fontId="1" fillId="0" borderId="0" xfId="0" applyFont="1" applyAlignment="1">
      <alignment/>
    </xf>
    <xf numFmtId="0" fontId="72" fillId="0" borderId="0" xfId="0" applyFont="1" applyAlignment="1">
      <alignment/>
    </xf>
    <xf numFmtId="0" fontId="3" fillId="0" borderId="12" xfId="60" applyFont="1" applyFill="1" applyBorder="1" applyAlignment="1">
      <alignment horizontal="left" wrapText="1"/>
      <protection/>
    </xf>
    <xf numFmtId="0" fontId="99" fillId="0" borderId="12" xfId="60" applyFont="1" applyFill="1" applyBorder="1" applyAlignment="1">
      <alignment horizontal="left" wrapText="1"/>
      <protection/>
    </xf>
    <xf numFmtId="0" fontId="99" fillId="0" borderId="12" xfId="58" applyFont="1" applyBorder="1" applyAlignment="1">
      <alignment horizontal="left"/>
      <protection/>
    </xf>
    <xf numFmtId="0" fontId="99" fillId="0" borderId="57" xfId="58" applyFont="1" applyBorder="1" applyAlignment="1">
      <alignment horizontal="left"/>
      <protection/>
    </xf>
    <xf numFmtId="0" fontId="1" fillId="0" borderId="16" xfId="0" applyFont="1" applyBorder="1" applyAlignment="1">
      <alignment/>
    </xf>
    <xf numFmtId="0" fontId="1" fillId="0" borderId="0" xfId="0" applyFont="1" applyBorder="1" applyAlignment="1">
      <alignment/>
    </xf>
    <xf numFmtId="0" fontId="1" fillId="0" borderId="24" xfId="0" applyFont="1" applyBorder="1" applyAlignment="1">
      <alignment/>
    </xf>
    <xf numFmtId="178" fontId="5" fillId="0" borderId="0" xfId="0" applyNumberFormat="1" applyFont="1" applyFill="1" applyBorder="1" applyAlignment="1" applyProtection="1">
      <alignment vertical="center" wrapText="1"/>
      <protection locked="0"/>
    </xf>
    <xf numFmtId="0" fontId="30" fillId="0" borderId="0" xfId="0" applyFont="1" applyFill="1" applyBorder="1" applyAlignment="1">
      <alignment horizontal="justify" vertical="center" wrapText="1"/>
    </xf>
    <xf numFmtId="0" fontId="5" fillId="0" borderId="0" xfId="0" applyFont="1" applyFill="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locked="0"/>
    </xf>
    <xf numFmtId="0" fontId="19" fillId="0" borderId="0" xfId="0" applyFont="1" applyFill="1" applyBorder="1" applyAlignment="1">
      <alignment horizontal="justify" vertical="center" wrapText="1"/>
    </xf>
    <xf numFmtId="178" fontId="19" fillId="0" borderId="0" xfId="0" applyNumberFormat="1" applyFont="1" applyFill="1" applyBorder="1" applyAlignment="1">
      <alignment vertical="center" wrapText="1"/>
    </xf>
    <xf numFmtId="0" fontId="6" fillId="7" borderId="11" xfId="0" applyFont="1" applyFill="1" applyBorder="1" applyAlignment="1" applyProtection="1">
      <alignment horizontal="center" vertical="center" wrapText="1"/>
      <protection/>
    </xf>
    <xf numFmtId="0" fontId="37" fillId="7" borderId="36" xfId="0" applyFont="1" applyFill="1" applyBorder="1" applyAlignment="1" applyProtection="1">
      <alignment horizontal="center" vertical="center" wrapText="1"/>
      <protection/>
    </xf>
    <xf numFmtId="0" fontId="6" fillId="7"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178" fontId="15" fillId="0" borderId="0" xfId="0" applyNumberFormat="1" applyFont="1" applyFill="1" applyBorder="1" applyAlignment="1">
      <alignment horizontal="left" vertical="center"/>
    </xf>
    <xf numFmtId="2" fontId="24" fillId="0" borderId="15" xfId="0" applyNumberFormat="1" applyFont="1" applyFill="1" applyBorder="1" applyAlignment="1">
      <alignment horizontal="center"/>
    </xf>
    <xf numFmtId="2" fontId="24" fillId="0" borderId="0" xfId="0" applyNumberFormat="1" applyFont="1" applyFill="1" applyBorder="1" applyAlignment="1">
      <alignment horizontal="center"/>
    </xf>
    <xf numFmtId="178" fontId="5" fillId="0" borderId="0" xfId="0" applyNumberFormat="1" applyFont="1" applyFill="1" applyBorder="1" applyAlignment="1" applyProtection="1">
      <alignment vertical="center" wrapText="1"/>
      <protection/>
    </xf>
    <xf numFmtId="0" fontId="30" fillId="0" borderId="1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178" fontId="6" fillId="7" borderId="50" xfId="0" applyNumberFormat="1" applyFont="1" applyFill="1" applyBorder="1" applyAlignment="1" applyProtection="1">
      <alignment horizontal="center" vertical="center" wrapText="1"/>
      <protection/>
    </xf>
    <xf numFmtId="178" fontId="6" fillId="7" borderId="18" xfId="0" applyNumberFormat="1" applyFont="1" applyFill="1" applyBorder="1" applyAlignment="1" applyProtection="1">
      <alignment horizontal="center" vertical="center" wrapText="1"/>
      <protection/>
    </xf>
    <xf numFmtId="0" fontId="6" fillId="7" borderId="50" xfId="0" applyFont="1" applyFill="1" applyBorder="1" applyAlignment="1" applyProtection="1">
      <alignment horizontal="center" vertical="center" wrapText="1"/>
      <protection/>
    </xf>
    <xf numFmtId="0" fontId="6" fillId="7" borderId="18" xfId="0" applyFont="1" applyFill="1" applyBorder="1" applyAlignment="1" applyProtection="1">
      <alignment horizontal="center" vertical="center" wrapText="1"/>
      <protection/>
    </xf>
    <xf numFmtId="0" fontId="6" fillId="7" borderId="51" xfId="0" applyFont="1" applyFill="1" applyBorder="1" applyAlignment="1" applyProtection="1">
      <alignment horizontal="center" vertical="center" wrapText="1"/>
      <protection/>
    </xf>
    <xf numFmtId="0" fontId="5" fillId="7" borderId="21" xfId="0" applyFont="1" applyFill="1" applyBorder="1" applyAlignment="1" applyProtection="1">
      <alignment horizontal="center" vertical="center" wrapText="1"/>
      <protection/>
    </xf>
    <xf numFmtId="0" fontId="6" fillId="7" borderId="97" xfId="0" applyFont="1" applyFill="1" applyBorder="1" applyAlignment="1" applyProtection="1">
      <alignment horizontal="center" vertical="center" wrapText="1"/>
      <protection/>
    </xf>
    <xf numFmtId="0" fontId="6" fillId="7" borderId="99" xfId="0" applyFont="1" applyFill="1" applyBorder="1" applyAlignment="1" applyProtection="1">
      <alignment horizontal="center" vertical="center" wrapText="1"/>
      <protection/>
    </xf>
    <xf numFmtId="0" fontId="6" fillId="7" borderId="89" xfId="0" applyFont="1" applyFill="1" applyBorder="1" applyAlignment="1" applyProtection="1">
      <alignment horizontal="center" vertical="center" wrapText="1"/>
      <protection/>
    </xf>
    <xf numFmtId="0" fontId="19" fillId="7" borderId="32" xfId="0" applyFont="1" applyFill="1" applyBorder="1" applyAlignment="1" applyProtection="1">
      <alignment horizontal="center" vertical="center" wrapText="1"/>
      <protection/>
    </xf>
    <xf numFmtId="0" fontId="19" fillId="7" borderId="32"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178" fontId="48" fillId="7" borderId="59" xfId="57" applyNumberFormat="1" applyFont="1" applyFill="1" applyBorder="1" applyAlignment="1" applyProtection="1">
      <alignment horizontal="center" vertical="center"/>
      <protection/>
    </xf>
    <xf numFmtId="178" fontId="48" fillId="7" borderId="60" xfId="57" applyNumberFormat="1" applyFont="1" applyFill="1" applyBorder="1" applyAlignment="1" applyProtection="1">
      <alignment horizontal="center" vertical="center"/>
      <protection/>
    </xf>
    <xf numFmtId="178" fontId="48" fillId="7" borderId="71" xfId="57" applyNumberFormat="1" applyFont="1" applyFill="1" applyBorder="1" applyAlignment="1" applyProtection="1">
      <alignment horizontal="center" vertical="center"/>
      <protection/>
    </xf>
    <xf numFmtId="0" fontId="2" fillId="0" borderId="12" xfId="60" applyFont="1" applyFill="1" applyBorder="1" applyAlignment="1">
      <alignment horizontal="left" wrapText="1"/>
      <protection/>
    </xf>
    <xf numFmtId="0" fontId="2" fillId="0" borderId="12" xfId="58" applyFont="1" applyBorder="1" applyAlignment="1">
      <alignment horizontal="left"/>
      <protection/>
    </xf>
    <xf numFmtId="0" fontId="3" fillId="0" borderId="12" xfId="58" applyFont="1" applyBorder="1" applyAlignment="1">
      <alignment horizontal="left" wrapText="1"/>
      <protection/>
    </xf>
    <xf numFmtId="0" fontId="2" fillId="0" borderId="12" xfId="58" applyFont="1" applyBorder="1" applyAlignment="1">
      <alignment horizontal="left" wrapText="1"/>
      <protection/>
    </xf>
    <xf numFmtId="0" fontId="3" fillId="0" borderId="12" xfId="60" applyFont="1" applyFill="1" applyBorder="1" applyAlignment="1">
      <alignment horizontal="left" wrapText="1"/>
      <protection/>
    </xf>
    <xf numFmtId="0" fontId="98" fillId="0" borderId="19" xfId="58" applyFont="1" applyBorder="1" applyAlignment="1">
      <alignment horizontal="center" wrapText="1"/>
      <protection/>
    </xf>
    <xf numFmtId="0" fontId="98" fillId="0" borderId="16" xfId="58" applyFont="1" applyBorder="1" applyAlignment="1">
      <alignment horizontal="center" wrapText="1"/>
      <protection/>
    </xf>
    <xf numFmtId="0" fontId="98" fillId="0" borderId="20" xfId="58" applyFont="1" applyBorder="1" applyAlignment="1">
      <alignment horizontal="center" wrapText="1"/>
      <protection/>
    </xf>
    <xf numFmtId="0" fontId="3" fillId="0" borderId="101" xfId="58" applyFont="1" applyBorder="1" applyAlignment="1">
      <alignment horizontal="left" wrapText="1"/>
      <protection/>
    </xf>
    <xf numFmtId="0" fontId="3" fillId="0" borderId="50" xfId="58" applyFont="1" applyBorder="1" applyAlignment="1">
      <alignment horizontal="left" wrapText="1"/>
      <protection/>
    </xf>
    <xf numFmtId="0" fontId="1" fillId="0" borderId="13" xfId="58" applyFont="1" applyBorder="1" applyAlignment="1">
      <alignment horizontal="left" wrapText="1"/>
      <protection/>
    </xf>
    <xf numFmtId="0" fontId="1" fillId="0" borderId="14" xfId="58" applyFont="1" applyBorder="1" applyAlignment="1">
      <alignment horizontal="left" wrapText="1"/>
      <protection/>
    </xf>
    <xf numFmtId="0" fontId="1" fillId="0" borderId="46" xfId="58" applyFont="1" applyBorder="1" applyAlignment="1">
      <alignment horizontal="left" wrapText="1"/>
      <protection/>
    </xf>
    <xf numFmtId="0" fontId="1" fillId="0" borderId="70" xfId="58" applyFont="1" applyBorder="1" applyAlignment="1">
      <alignment horizontal="left" wrapText="1"/>
      <protection/>
    </xf>
    <xf numFmtId="0" fontId="1" fillId="0" borderId="62" xfId="58" applyFont="1" applyBorder="1" applyAlignment="1">
      <alignment horizontal="left" wrapText="1"/>
      <protection/>
    </xf>
    <xf numFmtId="0" fontId="1" fillId="0" borderId="102" xfId="58" applyFont="1" applyBorder="1" applyAlignment="1">
      <alignment horizontal="left" wrapText="1"/>
      <protection/>
    </xf>
    <xf numFmtId="2" fontId="1" fillId="0" borderId="13" xfId="58" applyNumberFormat="1" applyFont="1" applyBorder="1" applyAlignment="1">
      <alignment horizontal="center" wrapText="1"/>
      <protection/>
    </xf>
    <xf numFmtId="2" fontId="1" fillId="0" borderId="14" xfId="58" applyNumberFormat="1" applyFont="1" applyBorder="1" applyAlignment="1">
      <alignment horizontal="center" wrapText="1"/>
      <protection/>
    </xf>
    <xf numFmtId="2" fontId="1" fillId="0" borderId="46" xfId="58" applyNumberFormat="1" applyFont="1" applyBorder="1" applyAlignment="1">
      <alignment horizontal="center" wrapText="1"/>
      <protection/>
    </xf>
    <xf numFmtId="0" fontId="0" fillId="0" borderId="13" xfId="58" applyFont="1" applyBorder="1" applyAlignment="1">
      <alignment horizontal="center" wrapText="1"/>
      <protection/>
    </xf>
    <xf numFmtId="0" fontId="0" fillId="0" borderId="14" xfId="58" applyFont="1" applyBorder="1" applyAlignment="1">
      <alignment horizontal="center" wrapText="1"/>
      <protection/>
    </xf>
    <xf numFmtId="0" fontId="0" fillId="0" borderId="46" xfId="58" applyFont="1" applyBorder="1" applyAlignment="1">
      <alignment horizontal="center" wrapText="1"/>
      <protection/>
    </xf>
    <xf numFmtId="0" fontId="96" fillId="0" borderId="13" xfId="58" applyFont="1" applyBorder="1" applyAlignment="1">
      <alignment horizontal="left" wrapText="1"/>
      <protection/>
    </xf>
    <xf numFmtId="0" fontId="96" fillId="0" borderId="14" xfId="58" applyFont="1" applyBorder="1" applyAlignment="1">
      <alignment horizontal="left" wrapText="1"/>
      <protection/>
    </xf>
    <xf numFmtId="0" fontId="96" fillId="0" borderId="46" xfId="58" applyFont="1" applyBorder="1" applyAlignment="1">
      <alignment horizontal="left" wrapText="1"/>
      <protection/>
    </xf>
    <xf numFmtId="0" fontId="0" fillId="0" borderId="13" xfId="58" applyFont="1" applyBorder="1" applyAlignment="1">
      <alignment horizontal="left" wrapText="1"/>
      <protection/>
    </xf>
    <xf numFmtId="0" fontId="0" fillId="0" borderId="14" xfId="58" applyFont="1" applyBorder="1" applyAlignment="1">
      <alignment horizontal="left" wrapText="1"/>
      <protection/>
    </xf>
    <xf numFmtId="0" fontId="0" fillId="0" borderId="46" xfId="58" applyFont="1" applyBorder="1" applyAlignment="1">
      <alignment horizontal="left" wrapText="1"/>
      <protection/>
    </xf>
    <xf numFmtId="2" fontId="98" fillId="0" borderId="0" xfId="58" applyNumberFormat="1" applyFont="1" applyBorder="1" applyAlignment="1">
      <alignment horizontal="center" wrapText="1"/>
      <protection/>
    </xf>
    <xf numFmtId="2" fontId="98" fillId="0" borderId="17" xfId="58" applyNumberFormat="1" applyFont="1" applyBorder="1" applyAlignment="1">
      <alignment horizontal="center" wrapText="1"/>
      <protection/>
    </xf>
    <xf numFmtId="0" fontId="1" fillId="0" borderId="101" xfId="58" applyFont="1" applyBorder="1" applyAlignment="1">
      <alignment horizontal="left" wrapText="1"/>
      <protection/>
    </xf>
    <xf numFmtId="0" fontId="1" fillId="0" borderId="50" xfId="58" applyFont="1" applyBorder="1" applyAlignment="1">
      <alignment horizontal="lef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LUMIL POLAND_FS_Old format_31.03.05" xfId="57"/>
    <cellStyle name="Normal_asn_2009 Propozimet" xfId="58"/>
    <cellStyle name="Normal_Sheet1" xfId="59"/>
    <cellStyle name="Normal_Sheet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4.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7</xdr:row>
      <xdr:rowOff>114300</xdr:rowOff>
    </xdr:from>
    <xdr:to>
      <xdr:col>10</xdr:col>
      <xdr:colOff>161925</xdr:colOff>
      <xdr:row>9</xdr:row>
      <xdr:rowOff>123825</xdr:rowOff>
    </xdr:to>
    <xdr:sp>
      <xdr:nvSpPr>
        <xdr:cNvPr id="1" name="WordArt 7"/>
        <xdr:cNvSpPr>
          <a:spLocks/>
        </xdr:cNvSpPr>
      </xdr:nvSpPr>
      <xdr:spPr>
        <a:xfrm>
          <a:off x="1247775" y="1609725"/>
          <a:ext cx="7315200"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88000"/>
                </a:srgbClr>
              </a:solidFill>
              <a:latin typeface="Times New Roman"/>
              <a:cs typeface="Times New Roman"/>
            </a:rPr>
            <a:t>TE DHENA TE  PERGJITHSHME</a:t>
          </a:r>
        </a:p>
      </xdr:txBody>
    </xdr:sp>
    <xdr:clientData/>
  </xdr:twoCellAnchor>
  <xdr:twoCellAnchor>
    <xdr:from>
      <xdr:col>1</xdr:col>
      <xdr:colOff>1123950</xdr:colOff>
      <xdr:row>7</xdr:row>
      <xdr:rowOff>114300</xdr:rowOff>
    </xdr:from>
    <xdr:to>
      <xdr:col>10</xdr:col>
      <xdr:colOff>161925</xdr:colOff>
      <xdr:row>9</xdr:row>
      <xdr:rowOff>123825</xdr:rowOff>
    </xdr:to>
    <xdr:sp>
      <xdr:nvSpPr>
        <xdr:cNvPr id="2" name="WordArt 21"/>
        <xdr:cNvSpPr>
          <a:spLocks/>
        </xdr:cNvSpPr>
      </xdr:nvSpPr>
      <xdr:spPr>
        <a:xfrm>
          <a:off x="1247775" y="1609725"/>
          <a:ext cx="7315200"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88000"/>
                </a:srgbClr>
              </a:solidFill>
              <a:latin typeface="Impact"/>
              <a:cs typeface="Impact"/>
            </a:rPr>
            <a:t>PERCAKTIME TE PERGJITHSHME</a:t>
          </a:r>
        </a:p>
      </xdr:txBody>
    </xdr:sp>
    <xdr:clientData/>
  </xdr:twoCellAnchor>
  <xdr:twoCellAnchor>
    <xdr:from>
      <xdr:col>10</xdr:col>
      <xdr:colOff>133350</xdr:colOff>
      <xdr:row>21</xdr:row>
      <xdr:rowOff>9525</xdr:rowOff>
    </xdr:from>
    <xdr:to>
      <xdr:col>11</xdr:col>
      <xdr:colOff>57150</xdr:colOff>
      <xdr:row>23</xdr:row>
      <xdr:rowOff>95250</xdr:rowOff>
    </xdr:to>
    <xdr:sp>
      <xdr:nvSpPr>
        <xdr:cNvPr id="3" name="WordArt 23"/>
        <xdr:cNvSpPr>
          <a:spLocks/>
        </xdr:cNvSpPr>
      </xdr:nvSpPr>
      <xdr:spPr>
        <a:xfrm>
          <a:off x="8534400" y="4143375"/>
          <a:ext cx="533400" cy="466725"/>
        </a:xfrm>
        <a:prstGeom prst="rect"/>
        <a:noFill/>
      </xdr:spPr>
      <xdr:txBody>
        <a:bodyPr fromWordArt="1" wrap="none" lIns="91440" tIns="45720" rIns="91440" bIns="45720">
          <a:prstTxWarp prst="textButtonCurve">
            <a:avLst>
              <a:gd name="adj" fmla="val -47809319"/>
            </a:avLst>
          </a:prstTxWarp>
        </a:bodyPr>
        <a:p>
          <a:pPr algn="ctr"/>
          <a:r>
            <a:rPr sz="3200" b="1" spc="639">
              <a:ln w="9525" cmpd="sng">
                <a:noFill/>
              </a:ln>
              <a:solidFill>
                <a:srgbClr val="FF0000"/>
              </a:solidFill>
              <a:latin typeface="Verdana"/>
              <a:cs typeface="Verdana"/>
            </a:rPr>
            <a:t> Reportingviti/08pack I.F.R.S </a:t>
          </a:r>
        </a:p>
      </xdr:txBody>
    </xdr:sp>
    <xdr:clientData/>
  </xdr:twoCellAnchor>
  <xdr:twoCellAnchor>
    <xdr:from>
      <xdr:col>1</xdr:col>
      <xdr:colOff>419100</xdr:colOff>
      <xdr:row>1</xdr:row>
      <xdr:rowOff>95250</xdr:rowOff>
    </xdr:from>
    <xdr:to>
      <xdr:col>5</xdr:col>
      <xdr:colOff>114300</xdr:colOff>
      <xdr:row>3</xdr:row>
      <xdr:rowOff>0</xdr:rowOff>
    </xdr:to>
    <xdr:sp>
      <xdr:nvSpPr>
        <xdr:cNvPr id="4" name="WordArt 24"/>
        <xdr:cNvSpPr>
          <a:spLocks/>
        </xdr:cNvSpPr>
      </xdr:nvSpPr>
      <xdr:spPr>
        <a:xfrm>
          <a:off x="542925" y="276225"/>
          <a:ext cx="3800475" cy="390525"/>
        </a:xfrm>
        <a:prstGeom prst="rect">
          <a:avLst/>
        </a:prstGeom>
        <a:noFill/>
        <a:ln w="9525" cmpd="sng">
          <a:noFill/>
        </a:ln>
      </xdr:spPr>
      <xdr:txBody>
        <a:bodyPr vertOverflow="clip" wrap="square" lIns="91440" tIns="45720" rIns="91440" bIns="45720"/>
        <a:p>
          <a:pPr algn="ctr">
            <a:defRPr/>
          </a:pPr>
          <a:r>
            <a:rPr lang="en-US" cap="none" sz="1600" b="1" i="1" u="none" strike="sngStrike" baseline="0">
              <a:solidFill>
                <a:srgbClr val="FF0000"/>
              </a:solidFill>
            </a:rPr>
            <a:t>ALUMIL ALBANIA   SHPK</a:t>
          </a:r>
        </a:p>
      </xdr:txBody>
    </xdr:sp>
    <xdr:clientData/>
  </xdr:twoCellAnchor>
  <xdr:twoCellAnchor>
    <xdr:from>
      <xdr:col>1</xdr:col>
      <xdr:colOff>333375</xdr:colOff>
      <xdr:row>3</xdr:row>
      <xdr:rowOff>28575</xdr:rowOff>
    </xdr:from>
    <xdr:to>
      <xdr:col>4</xdr:col>
      <xdr:colOff>628650</xdr:colOff>
      <xdr:row>4</xdr:row>
      <xdr:rowOff>76200</xdr:rowOff>
    </xdr:to>
    <xdr:sp>
      <xdr:nvSpPr>
        <xdr:cNvPr id="5" name="WordArt 25"/>
        <xdr:cNvSpPr>
          <a:spLocks/>
        </xdr:cNvSpPr>
      </xdr:nvSpPr>
      <xdr:spPr>
        <a:xfrm>
          <a:off x="457200" y="695325"/>
          <a:ext cx="3762375" cy="361950"/>
        </a:xfrm>
        <a:prstGeom prst="rect">
          <a:avLst/>
        </a:prstGeom>
        <a:noFill/>
        <a:ln w="9525" cmpd="sng">
          <a:noFill/>
        </a:ln>
      </xdr:spPr>
      <xdr:txBody>
        <a:bodyPr vertOverflow="clip" wrap="square" lIns="91440" tIns="45720" rIns="91440" bIns="45720"/>
        <a:p>
          <a:pPr algn="ctr">
            <a:defRPr/>
          </a:pPr>
          <a:r>
            <a:rPr lang="en-US" cap="none" sz="1400" b="0" i="1" u="sng" strike="sngStrike" baseline="0">
              <a:solidFill>
                <a:srgbClr val="FF0000"/>
              </a:solidFill>
            </a:rPr>
            <a:t>Autostrade Km 7 Tirane-Durres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1</xdr:row>
      <xdr:rowOff>142875</xdr:rowOff>
    </xdr:from>
    <xdr:to>
      <xdr:col>5</xdr:col>
      <xdr:colOff>95250</xdr:colOff>
      <xdr:row>4</xdr:row>
      <xdr:rowOff>9525</xdr:rowOff>
    </xdr:to>
    <xdr:sp>
      <xdr:nvSpPr>
        <xdr:cNvPr id="1" name="WordArt 1"/>
        <xdr:cNvSpPr>
          <a:spLocks/>
        </xdr:cNvSpPr>
      </xdr:nvSpPr>
      <xdr:spPr>
        <a:xfrm>
          <a:off x="7753350" y="323850"/>
          <a:ext cx="5715000" cy="4095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4 - INVENTARE</a:t>
          </a:r>
        </a:p>
      </xdr:txBody>
    </xdr:sp>
    <xdr:clientData/>
  </xdr:twoCellAnchor>
  <xdr:twoCellAnchor editAs="oneCell">
    <xdr:from>
      <xdr:col>0</xdr:col>
      <xdr:colOff>3381375</xdr:colOff>
      <xdr:row>0</xdr:row>
      <xdr:rowOff>0</xdr:rowOff>
    </xdr:from>
    <xdr:to>
      <xdr:col>0</xdr:col>
      <xdr:colOff>4972050</xdr:colOff>
      <xdr:row>4</xdr:row>
      <xdr:rowOff>114300</xdr:rowOff>
    </xdr:to>
    <xdr:pic>
      <xdr:nvPicPr>
        <xdr:cNvPr id="2" name="Picture 2"/>
        <xdr:cNvPicPr preferRelativeResize="1">
          <a:picLocks noChangeAspect="1"/>
        </xdr:cNvPicPr>
      </xdr:nvPicPr>
      <xdr:blipFill>
        <a:blip r:embed="rId1"/>
        <a:stretch>
          <a:fillRect/>
        </a:stretch>
      </xdr:blipFill>
      <xdr:spPr>
        <a:xfrm>
          <a:off x="3381375" y="0"/>
          <a:ext cx="1590675" cy="838200"/>
        </a:xfrm>
        <a:prstGeom prst="rect">
          <a:avLst/>
        </a:prstGeom>
        <a:noFill/>
        <a:ln w="9525" cmpd="sng">
          <a:noFill/>
        </a:ln>
      </xdr:spPr>
    </xdr:pic>
    <xdr:clientData/>
  </xdr:twoCellAnchor>
  <xdr:twoCellAnchor>
    <xdr:from>
      <xdr:col>0</xdr:col>
      <xdr:colOff>57150</xdr:colOff>
      <xdr:row>21</xdr:row>
      <xdr:rowOff>95250</xdr:rowOff>
    </xdr:from>
    <xdr:to>
      <xdr:col>1</xdr:col>
      <xdr:colOff>1819275</xdr:colOff>
      <xdr:row>24</xdr:row>
      <xdr:rowOff>47625</xdr:rowOff>
    </xdr:to>
    <xdr:sp>
      <xdr:nvSpPr>
        <xdr:cNvPr id="3" name="Text Box 5"/>
        <xdr:cNvSpPr txBox="1">
          <a:spLocks noChangeArrowheads="1"/>
        </xdr:cNvSpPr>
      </xdr:nvSpPr>
      <xdr:spPr>
        <a:xfrm>
          <a:off x="57150" y="4933950"/>
          <a:ext cx="6734175" cy="6953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FF0000"/>
              </a:solidFill>
            </a:rPr>
            <a:t>   Zhvleresime ne fundin e periudhes te artikujve te vjeteruara te analizuara si vijon:</a:t>
          </a:r>
        </a:p>
      </xdr:txBody>
    </xdr:sp>
    <xdr:clientData/>
  </xdr:twoCellAnchor>
  <xdr:twoCellAnchor>
    <xdr:from>
      <xdr:col>0</xdr:col>
      <xdr:colOff>114300</xdr:colOff>
      <xdr:row>22</xdr:row>
      <xdr:rowOff>0</xdr:rowOff>
    </xdr:from>
    <xdr:to>
      <xdr:col>0</xdr:col>
      <xdr:colOff>666750</xdr:colOff>
      <xdr:row>24</xdr:row>
      <xdr:rowOff>28575</xdr:rowOff>
    </xdr:to>
    <xdr:pic>
      <xdr:nvPicPr>
        <xdr:cNvPr id="4" name="Picture 6"/>
        <xdr:cNvPicPr preferRelativeResize="1">
          <a:picLocks noChangeAspect="1"/>
        </xdr:cNvPicPr>
      </xdr:nvPicPr>
      <xdr:blipFill>
        <a:blip r:embed="rId2"/>
        <a:stretch>
          <a:fillRect/>
        </a:stretch>
      </xdr:blipFill>
      <xdr:spPr>
        <a:xfrm>
          <a:off x="114300" y="5086350"/>
          <a:ext cx="552450" cy="523875"/>
        </a:xfrm>
        <a:prstGeom prst="rect">
          <a:avLst/>
        </a:prstGeom>
        <a:noFill/>
        <a:ln w="9525" cmpd="sng">
          <a:noFill/>
        </a:ln>
      </xdr:spPr>
    </xdr:pic>
    <xdr:clientData/>
  </xdr:twoCellAnchor>
  <xdr:twoCellAnchor>
    <xdr:from>
      <xdr:col>0</xdr:col>
      <xdr:colOff>114300</xdr:colOff>
      <xdr:row>33</xdr:row>
      <xdr:rowOff>133350</xdr:rowOff>
    </xdr:from>
    <xdr:to>
      <xdr:col>5</xdr:col>
      <xdr:colOff>381000</xdr:colOff>
      <xdr:row>43</xdr:row>
      <xdr:rowOff>19050</xdr:rowOff>
    </xdr:to>
    <xdr:sp fLocksText="0">
      <xdr:nvSpPr>
        <xdr:cNvPr id="5" name="Text Box 7"/>
        <xdr:cNvSpPr txBox="1">
          <a:spLocks noChangeArrowheads="1"/>
        </xdr:cNvSpPr>
      </xdr:nvSpPr>
      <xdr:spPr>
        <a:xfrm>
          <a:off x="114300" y="7800975"/>
          <a:ext cx="13639800" cy="16002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Komente
Inventaret maten fillimisht me kosto. Kosto e inventareve perfshin: koston e te gjithe materialeve, te lidhura drejteperdrejt me prodhimin, si dhe koston e shndrrimit te ketyre materialeve ne produkte te gateshme. Kostot e drejteperdrejta perfshijne, pervec cmimit te blerjeve,  dhe te gjitha kostot e tjera qe nevojiten per sjelljen e inventareve ne gjendjen dhe vendodhjen e tyre ne magazine.
Ne percaktimin e kostos se inventareve shoqeria jone ka perdorur mesataren e ponderuar. Ne momentin e mbylljes se ketyre pasqyrave shoqeria kishte një sasi të inventarit të zhvleresuar 12.372.326 lekë dhe rimorri shumën e 3.619.083 lekë. Shuma neto e 8.753.243 lekë është e njohur si zhvleresim të inventarizimit të vjetëruar.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1533525</xdr:colOff>
      <xdr:row>0</xdr:row>
      <xdr:rowOff>0</xdr:rowOff>
    </xdr:from>
    <xdr:to>
      <xdr:col>0</xdr:col>
      <xdr:colOff>3124200</xdr:colOff>
      <xdr:row>4</xdr:row>
      <xdr:rowOff>114300</xdr:rowOff>
    </xdr:to>
    <xdr:pic>
      <xdr:nvPicPr>
        <xdr:cNvPr id="1" name="Picture 1"/>
        <xdr:cNvPicPr preferRelativeResize="1">
          <a:picLocks noChangeAspect="1"/>
        </xdr:cNvPicPr>
      </xdr:nvPicPr>
      <xdr:blipFill>
        <a:blip r:embed="rId1"/>
        <a:stretch>
          <a:fillRect/>
        </a:stretch>
      </xdr:blipFill>
      <xdr:spPr>
        <a:xfrm>
          <a:off x="1533525" y="0"/>
          <a:ext cx="1590675" cy="838200"/>
        </a:xfrm>
        <a:prstGeom prst="rect">
          <a:avLst/>
        </a:prstGeom>
        <a:noFill/>
        <a:ln w="9525" cmpd="sng">
          <a:noFill/>
        </a:ln>
      </xdr:spPr>
    </xdr:pic>
    <xdr:clientData/>
  </xdr:twoCellAnchor>
  <xdr:twoCellAnchor>
    <xdr:from>
      <xdr:col>0</xdr:col>
      <xdr:colOff>666750</xdr:colOff>
      <xdr:row>5</xdr:row>
      <xdr:rowOff>171450</xdr:rowOff>
    </xdr:from>
    <xdr:to>
      <xdr:col>3</xdr:col>
      <xdr:colOff>323850</xdr:colOff>
      <xdr:row>7</xdr:row>
      <xdr:rowOff>123825</xdr:rowOff>
    </xdr:to>
    <xdr:sp>
      <xdr:nvSpPr>
        <xdr:cNvPr id="2" name="WordArt 2"/>
        <xdr:cNvSpPr>
          <a:spLocks/>
        </xdr:cNvSpPr>
      </xdr:nvSpPr>
      <xdr:spPr>
        <a:xfrm>
          <a:off x="666750" y="1066800"/>
          <a:ext cx="6019800" cy="40005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5 - KERKESA  TE ARKETUESHME</a:t>
          </a:r>
        </a:p>
      </xdr:txBody>
    </xdr:sp>
    <xdr:clientData/>
  </xdr:twoCellAnchor>
  <xdr:twoCellAnchor>
    <xdr:from>
      <xdr:col>0</xdr:col>
      <xdr:colOff>114300</xdr:colOff>
      <xdr:row>35</xdr:row>
      <xdr:rowOff>161925</xdr:rowOff>
    </xdr:from>
    <xdr:to>
      <xdr:col>5</xdr:col>
      <xdr:colOff>476250</xdr:colOff>
      <xdr:row>43</xdr:row>
      <xdr:rowOff>123825</xdr:rowOff>
    </xdr:to>
    <xdr:sp fLocksText="0">
      <xdr:nvSpPr>
        <xdr:cNvPr id="3" name="Text Box 3"/>
        <xdr:cNvSpPr txBox="1">
          <a:spLocks noChangeArrowheads="1"/>
        </xdr:cNvSpPr>
      </xdr:nvSpPr>
      <xdr:spPr>
        <a:xfrm>
          <a:off x="114300" y="8439150"/>
          <a:ext cx="7943850" cy="19431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Komente
Kerkesa te arketueshme ne total  eshte rritur me shumen 136 771 973 leke ku pjesen me te madhe e zene te arketueshme nga shoqeri brenda grupit pasi klientet ne Shqiperi jane ulur  ne vleren 15 734 693  leke  .Kryesisht rritja ka ardhur nga marrdheniet ne Alumil Kosoven .
Ne 31.12.2010 eshte bere rivleresimin e te gjithe klienteve ne Euro sipas kursit te Bankes se Shqiperise 1 Euro= 138.77 lek dhe diferencat kane kaluar ne pasqyren e te ardhurave e shpenzimeve. Te gjithe klientet debitore ne fund te vitit jane te arketueshem
</a:t>
          </a:r>
        </a:p>
      </xdr:txBody>
    </xdr:sp>
    <xdr:clientData/>
  </xdr:twoCellAnchor>
  <xdr:twoCellAnchor>
    <xdr:from>
      <xdr:col>0</xdr:col>
      <xdr:colOff>76200</xdr:colOff>
      <xdr:row>21</xdr:row>
      <xdr:rowOff>104775</xdr:rowOff>
    </xdr:from>
    <xdr:to>
      <xdr:col>2</xdr:col>
      <xdr:colOff>295275</xdr:colOff>
      <xdr:row>24</xdr:row>
      <xdr:rowOff>19050</xdr:rowOff>
    </xdr:to>
    <xdr:sp>
      <xdr:nvSpPr>
        <xdr:cNvPr id="4" name="Text Box 6"/>
        <xdr:cNvSpPr txBox="1">
          <a:spLocks noChangeArrowheads="1"/>
        </xdr:cNvSpPr>
      </xdr:nvSpPr>
      <xdr:spPr>
        <a:xfrm>
          <a:off x="76200" y="4914900"/>
          <a:ext cx="5105400" cy="657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FF0000"/>
              </a:solidFill>
              <a:latin typeface="Courier New"/>
              <a:ea typeface="Courier New"/>
              <a:cs typeface="Courier New"/>
            </a:rPr>
            <a:t>  </a:t>
          </a:r>
          <a:r>
            <a:rPr lang="en-US" cap="none" sz="1000" b="0" i="0" u="sng" baseline="0">
              <a:solidFill>
                <a:srgbClr val="FF0000"/>
              </a:solidFill>
              <a:latin typeface="Courier New"/>
              <a:ea typeface="Courier New"/>
              <a:cs typeface="Courier New"/>
            </a:rPr>
            <a:t>Levizja e zhvleresimeve pre balanca te dyshimta eshte si vijon:</a:t>
          </a:r>
        </a:p>
      </xdr:txBody>
    </xdr:sp>
    <xdr:clientData/>
  </xdr:twoCellAnchor>
  <xdr:twoCellAnchor>
    <xdr:from>
      <xdr:col>0</xdr:col>
      <xdr:colOff>152400</xdr:colOff>
      <xdr:row>21</xdr:row>
      <xdr:rowOff>200025</xdr:rowOff>
    </xdr:from>
    <xdr:to>
      <xdr:col>0</xdr:col>
      <xdr:colOff>609600</xdr:colOff>
      <xdr:row>23</xdr:row>
      <xdr:rowOff>228600</xdr:rowOff>
    </xdr:to>
    <xdr:pic>
      <xdr:nvPicPr>
        <xdr:cNvPr id="5" name="Picture 7"/>
        <xdr:cNvPicPr preferRelativeResize="1">
          <a:picLocks noChangeAspect="1"/>
        </xdr:cNvPicPr>
      </xdr:nvPicPr>
      <xdr:blipFill>
        <a:blip r:embed="rId2"/>
        <a:stretch>
          <a:fillRect/>
        </a:stretch>
      </xdr:blipFill>
      <xdr:spPr>
        <a:xfrm>
          <a:off x="152400" y="5010150"/>
          <a:ext cx="457200"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3295650</xdr:colOff>
      <xdr:row>0</xdr:row>
      <xdr:rowOff>0</xdr:rowOff>
    </xdr:from>
    <xdr:to>
      <xdr:col>0</xdr:col>
      <xdr:colOff>4886325</xdr:colOff>
      <xdr:row>4</xdr:row>
      <xdr:rowOff>114300</xdr:rowOff>
    </xdr:to>
    <xdr:pic>
      <xdr:nvPicPr>
        <xdr:cNvPr id="1" name="Picture 1"/>
        <xdr:cNvPicPr preferRelativeResize="1">
          <a:picLocks noChangeAspect="1"/>
        </xdr:cNvPicPr>
      </xdr:nvPicPr>
      <xdr:blipFill>
        <a:blip r:embed="rId1"/>
        <a:stretch>
          <a:fillRect/>
        </a:stretch>
      </xdr:blipFill>
      <xdr:spPr>
        <a:xfrm>
          <a:off x="3295650" y="0"/>
          <a:ext cx="1590675" cy="838200"/>
        </a:xfrm>
        <a:prstGeom prst="rect">
          <a:avLst/>
        </a:prstGeom>
        <a:noFill/>
        <a:ln w="9525" cmpd="sng">
          <a:noFill/>
        </a:ln>
      </xdr:spPr>
    </xdr:pic>
    <xdr:clientData/>
  </xdr:twoCellAnchor>
  <xdr:twoCellAnchor>
    <xdr:from>
      <xdr:col>0</xdr:col>
      <xdr:colOff>104775</xdr:colOff>
      <xdr:row>6</xdr:row>
      <xdr:rowOff>190500</xdr:rowOff>
    </xdr:from>
    <xdr:to>
      <xdr:col>2</xdr:col>
      <xdr:colOff>723900</xdr:colOff>
      <xdr:row>8</xdr:row>
      <xdr:rowOff>152400</xdr:rowOff>
    </xdr:to>
    <xdr:sp>
      <xdr:nvSpPr>
        <xdr:cNvPr id="2" name="WordArt 2"/>
        <xdr:cNvSpPr>
          <a:spLocks/>
        </xdr:cNvSpPr>
      </xdr:nvSpPr>
      <xdr:spPr>
        <a:xfrm>
          <a:off x="104775" y="1295400"/>
          <a:ext cx="7324725" cy="3810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6 - KERKESA TE TJERA TE ARKETUESHME</a:t>
          </a:r>
        </a:p>
      </xdr:txBody>
    </xdr:sp>
    <xdr:clientData/>
  </xdr:twoCellAnchor>
  <xdr:twoCellAnchor>
    <xdr:from>
      <xdr:col>0</xdr:col>
      <xdr:colOff>123825</xdr:colOff>
      <xdr:row>29</xdr:row>
      <xdr:rowOff>142875</xdr:rowOff>
    </xdr:from>
    <xdr:to>
      <xdr:col>2</xdr:col>
      <xdr:colOff>9525</xdr:colOff>
      <xdr:row>32</xdr:row>
      <xdr:rowOff>0</xdr:rowOff>
    </xdr:to>
    <xdr:sp>
      <xdr:nvSpPr>
        <xdr:cNvPr id="3" name="Text Box 3"/>
        <xdr:cNvSpPr txBox="1">
          <a:spLocks noChangeArrowheads="1"/>
        </xdr:cNvSpPr>
      </xdr:nvSpPr>
      <xdr:spPr>
        <a:xfrm>
          <a:off x="123825" y="6600825"/>
          <a:ext cx="6591300" cy="5429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0" i="0" u="none" baseline="0">
              <a:solidFill>
                <a:srgbClr val="FF0000"/>
              </a:solidFill>
              <a:latin typeface="Courier New"/>
              <a:ea typeface="Courier New"/>
              <a:cs typeface="Courier New"/>
            </a:rPr>
            <a:t>      </a:t>
          </a:r>
          <a:r>
            <a:rPr lang="en-US" cap="none" sz="1000" b="0" i="0" u="sng" baseline="0">
              <a:solidFill>
                <a:srgbClr val="FF0000"/>
              </a:solidFill>
              <a:latin typeface="Courier New"/>
              <a:ea typeface="Courier New"/>
              <a:cs typeface="Courier New"/>
            </a:rPr>
            <a:t>Levizja per zhvleresime per te kerkesa  te tjera te dyshimta eshte si vijon:</a:t>
          </a:r>
        </a:p>
      </xdr:txBody>
    </xdr:sp>
    <xdr:clientData/>
  </xdr:twoCellAnchor>
  <xdr:twoCellAnchor>
    <xdr:from>
      <xdr:col>0</xdr:col>
      <xdr:colOff>104775</xdr:colOff>
      <xdr:row>29</xdr:row>
      <xdr:rowOff>152400</xdr:rowOff>
    </xdr:from>
    <xdr:to>
      <xdr:col>0</xdr:col>
      <xdr:colOff>561975</xdr:colOff>
      <xdr:row>32</xdr:row>
      <xdr:rowOff>9525</xdr:rowOff>
    </xdr:to>
    <xdr:pic>
      <xdr:nvPicPr>
        <xdr:cNvPr id="4" name="Picture 4"/>
        <xdr:cNvPicPr preferRelativeResize="1">
          <a:picLocks noChangeAspect="1"/>
        </xdr:cNvPicPr>
      </xdr:nvPicPr>
      <xdr:blipFill>
        <a:blip r:embed="rId2"/>
        <a:stretch>
          <a:fillRect/>
        </a:stretch>
      </xdr:blipFill>
      <xdr:spPr>
        <a:xfrm>
          <a:off x="104775" y="6610350"/>
          <a:ext cx="457200" cy="542925"/>
        </a:xfrm>
        <a:prstGeom prst="rect">
          <a:avLst/>
        </a:prstGeom>
        <a:noFill/>
        <a:ln w="9525" cmpd="sng">
          <a:noFill/>
        </a:ln>
      </xdr:spPr>
    </xdr:pic>
    <xdr:clientData/>
  </xdr:twoCellAnchor>
  <xdr:twoCellAnchor>
    <xdr:from>
      <xdr:col>0</xdr:col>
      <xdr:colOff>66675</xdr:colOff>
      <xdr:row>44</xdr:row>
      <xdr:rowOff>104775</xdr:rowOff>
    </xdr:from>
    <xdr:to>
      <xdr:col>3</xdr:col>
      <xdr:colOff>476250</xdr:colOff>
      <xdr:row>51</xdr:row>
      <xdr:rowOff>95250</xdr:rowOff>
    </xdr:to>
    <xdr:sp fLocksText="0">
      <xdr:nvSpPr>
        <xdr:cNvPr id="5" name="Text Box 5"/>
        <xdr:cNvSpPr txBox="1">
          <a:spLocks noChangeArrowheads="1"/>
        </xdr:cNvSpPr>
      </xdr:nvSpPr>
      <xdr:spPr>
        <a:xfrm>
          <a:off x="66675" y="9991725"/>
          <a:ext cx="8172450" cy="15335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FF0000"/>
              </a:solidFill>
              <a:latin typeface="Courier New"/>
              <a:ea typeface="Courier New"/>
              <a:cs typeface="Courier New"/>
            </a:rPr>
            <a:t> 
</a:t>
          </a:r>
          <a:r>
            <a:rPr lang="en-US" cap="none" sz="1000" b="0" i="0" u="none" baseline="0">
              <a:latin typeface="Courier New"/>
              <a:ea typeface="Courier New"/>
              <a:cs typeface="Courier New"/>
            </a:rPr>
            <a:t>Ne te tjera te arketyeshme perfshihet parapagimet e bera furnitorve ne vleren 8,193,645 leke, paredhenjet e dhena punonjesve per sherbime, Tvsh-ja e kreditueshme  si dhe Tvsh-ja e rimbursueshme te cilen organet tatimore e kane kofirmuar por akoma pjeserisht nuk e kane likujduar.
</a:t>
          </a:r>
          <a:r>
            <a:rPr lang="en-US" cap="none" sz="1000" b="0" i="0" u="none" baseline="0">
              <a:solidFill>
                <a:srgbClr val="FF0000"/>
              </a:solidFill>
              <a:latin typeface="Courier New"/>
              <a:ea typeface="Courier New"/>
              <a:cs typeface="Courier New"/>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2295525</xdr:colOff>
      <xdr:row>0</xdr:row>
      <xdr:rowOff>0</xdr:rowOff>
    </xdr:from>
    <xdr:to>
      <xdr:col>0</xdr:col>
      <xdr:colOff>3886200</xdr:colOff>
      <xdr:row>4</xdr:row>
      <xdr:rowOff>123825</xdr:rowOff>
    </xdr:to>
    <xdr:pic>
      <xdr:nvPicPr>
        <xdr:cNvPr id="1" name="Picture 1"/>
        <xdr:cNvPicPr preferRelativeResize="1">
          <a:picLocks noChangeAspect="1"/>
        </xdr:cNvPicPr>
      </xdr:nvPicPr>
      <xdr:blipFill>
        <a:blip r:embed="rId1"/>
        <a:stretch>
          <a:fillRect/>
        </a:stretch>
      </xdr:blipFill>
      <xdr:spPr>
        <a:xfrm>
          <a:off x="2295525" y="0"/>
          <a:ext cx="1590675" cy="838200"/>
        </a:xfrm>
        <a:prstGeom prst="rect">
          <a:avLst/>
        </a:prstGeom>
        <a:noFill/>
        <a:ln w="9525" cmpd="sng">
          <a:noFill/>
        </a:ln>
      </xdr:spPr>
    </xdr:pic>
    <xdr:clientData/>
  </xdr:twoCellAnchor>
  <xdr:twoCellAnchor>
    <xdr:from>
      <xdr:col>0</xdr:col>
      <xdr:colOff>104775</xdr:colOff>
      <xdr:row>6</xdr:row>
      <xdr:rowOff>190500</xdr:rowOff>
    </xdr:from>
    <xdr:to>
      <xdr:col>2</xdr:col>
      <xdr:colOff>723900</xdr:colOff>
      <xdr:row>8</xdr:row>
      <xdr:rowOff>152400</xdr:rowOff>
    </xdr:to>
    <xdr:sp>
      <xdr:nvSpPr>
        <xdr:cNvPr id="2" name="WordArt 2"/>
        <xdr:cNvSpPr>
          <a:spLocks/>
        </xdr:cNvSpPr>
      </xdr:nvSpPr>
      <xdr:spPr>
        <a:xfrm>
          <a:off x="104775" y="1285875"/>
          <a:ext cx="6448425" cy="3810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6 - PARAPAGIME DHE SHPENZIME TE SHTYRA</a:t>
          </a:r>
        </a:p>
      </xdr:txBody>
    </xdr:sp>
    <xdr:clientData/>
  </xdr:twoCellAnchor>
  <xdr:twoCellAnchor>
    <xdr:from>
      <xdr:col>0</xdr:col>
      <xdr:colOff>66675</xdr:colOff>
      <xdr:row>19</xdr:row>
      <xdr:rowOff>104775</xdr:rowOff>
    </xdr:from>
    <xdr:to>
      <xdr:col>3</xdr:col>
      <xdr:colOff>485775</xdr:colOff>
      <xdr:row>26</xdr:row>
      <xdr:rowOff>95250</xdr:rowOff>
    </xdr:to>
    <xdr:sp fLocksText="0">
      <xdr:nvSpPr>
        <xdr:cNvPr id="3" name="Text Box 3"/>
        <xdr:cNvSpPr txBox="1">
          <a:spLocks noChangeArrowheads="1"/>
        </xdr:cNvSpPr>
      </xdr:nvSpPr>
      <xdr:spPr>
        <a:xfrm>
          <a:off x="66675" y="4124325"/>
          <a:ext cx="7219950" cy="11906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1685925</xdr:colOff>
      <xdr:row>0</xdr:row>
      <xdr:rowOff>0</xdr:rowOff>
    </xdr:from>
    <xdr:to>
      <xdr:col>1</xdr:col>
      <xdr:colOff>3276600</xdr:colOff>
      <xdr:row>4</xdr:row>
      <xdr:rowOff>114300</xdr:rowOff>
    </xdr:to>
    <xdr:pic>
      <xdr:nvPicPr>
        <xdr:cNvPr id="1" name="Picture 1"/>
        <xdr:cNvPicPr preferRelativeResize="1">
          <a:picLocks noChangeAspect="1"/>
        </xdr:cNvPicPr>
      </xdr:nvPicPr>
      <xdr:blipFill>
        <a:blip r:embed="rId1"/>
        <a:stretch>
          <a:fillRect/>
        </a:stretch>
      </xdr:blipFill>
      <xdr:spPr>
        <a:xfrm>
          <a:off x="1924050" y="0"/>
          <a:ext cx="1590675" cy="838200"/>
        </a:xfrm>
        <a:prstGeom prst="rect">
          <a:avLst/>
        </a:prstGeom>
        <a:noFill/>
        <a:ln w="9525" cmpd="sng">
          <a:noFill/>
        </a:ln>
      </xdr:spPr>
    </xdr:pic>
    <xdr:clientData/>
  </xdr:twoCellAnchor>
  <xdr:twoCellAnchor>
    <xdr:from>
      <xdr:col>1</xdr:col>
      <xdr:colOff>1247775</xdr:colOff>
      <xdr:row>6</xdr:row>
      <xdr:rowOff>104775</xdr:rowOff>
    </xdr:from>
    <xdr:to>
      <xdr:col>3</xdr:col>
      <xdr:colOff>1609725</xdr:colOff>
      <xdr:row>8</xdr:row>
      <xdr:rowOff>123825</xdr:rowOff>
    </xdr:to>
    <xdr:sp>
      <xdr:nvSpPr>
        <xdr:cNvPr id="2" name="WordArt 2"/>
        <xdr:cNvSpPr>
          <a:spLocks/>
        </xdr:cNvSpPr>
      </xdr:nvSpPr>
      <xdr:spPr>
        <a:xfrm>
          <a:off x="1485900" y="1171575"/>
          <a:ext cx="6019800" cy="36195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7 - KESH DHE EKUIVALENTE TE TIJ</a:t>
          </a:r>
        </a:p>
      </xdr:txBody>
    </xdr:sp>
    <xdr:clientData/>
  </xdr:twoCellAnchor>
  <xdr:twoCellAnchor>
    <xdr:from>
      <xdr:col>21</xdr:col>
      <xdr:colOff>523875</xdr:colOff>
      <xdr:row>18</xdr:row>
      <xdr:rowOff>76200</xdr:rowOff>
    </xdr:from>
    <xdr:to>
      <xdr:col>30</xdr:col>
      <xdr:colOff>361950</xdr:colOff>
      <xdr:row>20</xdr:row>
      <xdr:rowOff>114300</xdr:rowOff>
    </xdr:to>
    <xdr:sp>
      <xdr:nvSpPr>
        <xdr:cNvPr id="3" name="Text Box 3"/>
        <xdr:cNvSpPr txBox="1">
          <a:spLocks noChangeArrowheads="1"/>
        </xdr:cNvSpPr>
      </xdr:nvSpPr>
      <xdr:spPr>
        <a:xfrm>
          <a:off x="20678775" y="3933825"/>
          <a:ext cx="5324475" cy="5334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17</xdr:row>
      <xdr:rowOff>38100</xdr:rowOff>
    </xdr:from>
    <xdr:to>
      <xdr:col>2</xdr:col>
      <xdr:colOff>2019300</xdr:colOff>
      <xdr:row>18</xdr:row>
      <xdr:rowOff>209550</xdr:rowOff>
    </xdr:to>
    <xdr:sp>
      <xdr:nvSpPr>
        <xdr:cNvPr id="4" name="Text Box 5"/>
        <xdr:cNvSpPr txBox="1">
          <a:spLocks noChangeArrowheads="1"/>
        </xdr:cNvSpPr>
      </xdr:nvSpPr>
      <xdr:spPr>
        <a:xfrm>
          <a:off x="257175" y="3648075"/>
          <a:ext cx="5276850" cy="419100"/>
        </a:xfrm>
        <a:prstGeom prst="rect">
          <a:avLst/>
        </a:prstGeom>
        <a:solidFill>
          <a:srgbClr val="FFFFFF"/>
        </a:solidFill>
        <a:ln w="9525" cmpd="sng">
          <a:noFill/>
        </a:ln>
      </xdr:spPr>
      <xdr:txBody>
        <a:bodyPr vertOverflow="clip" wrap="square" lIns="27432" tIns="27432" rIns="27432" bIns="0"/>
        <a:p>
          <a:pPr algn="ctr">
            <a:defRPr/>
          </a:pPr>
          <a:r>
            <a:rPr lang="en-US" cap="none" sz="1000" b="1" i="0" u="none" baseline="0">
              <a:solidFill>
                <a:srgbClr val="FF0000"/>
              </a:solidFill>
            </a:rPr>
            <a:t> </a:t>
          </a:r>
        </a:p>
      </xdr:txBody>
    </xdr:sp>
    <xdr:clientData/>
  </xdr:twoCellAnchor>
  <xdr:twoCellAnchor>
    <xdr:from>
      <xdr:col>1</xdr:col>
      <xdr:colOff>0</xdr:colOff>
      <xdr:row>29</xdr:row>
      <xdr:rowOff>104775</xdr:rowOff>
    </xdr:from>
    <xdr:to>
      <xdr:col>4</xdr:col>
      <xdr:colOff>542925</xdr:colOff>
      <xdr:row>37</xdr:row>
      <xdr:rowOff>85725</xdr:rowOff>
    </xdr:to>
    <xdr:sp fLocksText="0">
      <xdr:nvSpPr>
        <xdr:cNvPr id="5" name="Text Box 6"/>
        <xdr:cNvSpPr txBox="1">
          <a:spLocks noChangeArrowheads="1"/>
        </xdr:cNvSpPr>
      </xdr:nvSpPr>
      <xdr:spPr>
        <a:xfrm>
          <a:off x="238125" y="6619875"/>
          <a:ext cx="8648700" cy="135255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Komente
Shoqeria ka llogari bankare ne 8 Banka dhe ne asnje prej tyre nuk ka aktive te kompanise te lena peng apo garanci per te trete.
Ne banka kemi 284.581,66 Euro dhe 0 USD ne date 31.12.2010.
Ne arke kemi 4.523,60 Euro dhe 0 USD me 31.12.2010.
Ne date 31.12.2010 eshte bere rivleresimin e llogarive ne Euro sipas kursit te Bankes se Shqiperise 1 Euro= 138.77 lek.
</a:t>
          </a:r>
        </a:p>
      </xdr:txBody>
    </xdr:sp>
    <xdr:clientData/>
  </xdr:twoCellAnchor>
  <xdr:twoCellAnchor>
    <xdr:from>
      <xdr:col>1</xdr:col>
      <xdr:colOff>19050</xdr:colOff>
      <xdr:row>17</xdr:row>
      <xdr:rowOff>38100</xdr:rowOff>
    </xdr:from>
    <xdr:to>
      <xdr:col>2</xdr:col>
      <xdr:colOff>2019300</xdr:colOff>
      <xdr:row>20</xdr:row>
      <xdr:rowOff>9525</xdr:rowOff>
    </xdr:to>
    <xdr:sp>
      <xdr:nvSpPr>
        <xdr:cNvPr id="6" name="Text Box 14"/>
        <xdr:cNvSpPr txBox="1">
          <a:spLocks noChangeArrowheads="1"/>
        </xdr:cNvSpPr>
      </xdr:nvSpPr>
      <xdr:spPr>
        <a:xfrm>
          <a:off x="257175" y="3648075"/>
          <a:ext cx="5276850" cy="714375"/>
        </a:xfrm>
        <a:prstGeom prst="rect">
          <a:avLst/>
        </a:prstGeom>
        <a:solidFill>
          <a:srgbClr val="FFFFFF"/>
        </a:solidFill>
        <a:ln w="9525" cmpd="sng">
          <a:noFill/>
        </a:ln>
      </xdr:spPr>
      <xdr:txBody>
        <a:bodyPr vertOverflow="clip" wrap="square" lIns="27432" tIns="27432" rIns="27432" bIns="0"/>
        <a:p>
          <a:pPr algn="ctr">
            <a:defRPr/>
          </a:pPr>
          <a:r>
            <a:rPr lang="en-US" cap="none" sz="1000" b="1" i="0" u="none" baseline="0">
              <a:solidFill>
                <a:srgbClr val="FF0000"/>
              </a:solidFill>
            </a:rPr>
            <a:t>   Kesh dhe ekuivalente te tij,perfshire ne shenimin e mesiperm, te analizuara ne monedhat qe vijojne:</a:t>
          </a:r>
        </a:p>
      </xdr:txBody>
    </xdr:sp>
    <xdr:clientData/>
  </xdr:twoCellAnchor>
  <xdr:twoCellAnchor>
    <xdr:from>
      <xdr:col>0</xdr:col>
      <xdr:colOff>123825</xdr:colOff>
      <xdr:row>17</xdr:row>
      <xdr:rowOff>200025</xdr:rowOff>
    </xdr:from>
    <xdr:to>
      <xdr:col>1</xdr:col>
      <xdr:colOff>542925</xdr:colOff>
      <xdr:row>20</xdr:row>
      <xdr:rowOff>104775</xdr:rowOff>
    </xdr:to>
    <xdr:pic>
      <xdr:nvPicPr>
        <xdr:cNvPr id="7" name="Picture 15"/>
        <xdr:cNvPicPr preferRelativeResize="1">
          <a:picLocks noChangeAspect="0"/>
        </xdr:cNvPicPr>
      </xdr:nvPicPr>
      <xdr:blipFill>
        <a:blip r:embed="rId2"/>
        <a:stretch>
          <a:fillRect/>
        </a:stretch>
      </xdr:blipFill>
      <xdr:spPr>
        <a:xfrm>
          <a:off x="123825" y="3810000"/>
          <a:ext cx="657225"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2171700</xdr:colOff>
      <xdr:row>0</xdr:row>
      <xdr:rowOff>0</xdr:rowOff>
    </xdr:from>
    <xdr:to>
      <xdr:col>0</xdr:col>
      <xdr:colOff>3762375</xdr:colOff>
      <xdr:row>4</xdr:row>
      <xdr:rowOff>114300</xdr:rowOff>
    </xdr:to>
    <xdr:pic>
      <xdr:nvPicPr>
        <xdr:cNvPr id="1" name="Picture 1"/>
        <xdr:cNvPicPr preferRelativeResize="1">
          <a:picLocks noChangeAspect="1"/>
        </xdr:cNvPicPr>
      </xdr:nvPicPr>
      <xdr:blipFill>
        <a:blip r:embed="rId1"/>
        <a:stretch>
          <a:fillRect/>
        </a:stretch>
      </xdr:blipFill>
      <xdr:spPr>
        <a:xfrm>
          <a:off x="2171700" y="0"/>
          <a:ext cx="1590675" cy="838200"/>
        </a:xfrm>
        <a:prstGeom prst="rect">
          <a:avLst/>
        </a:prstGeom>
        <a:noFill/>
        <a:ln w="9525" cmpd="sng">
          <a:noFill/>
        </a:ln>
      </xdr:spPr>
    </xdr:pic>
    <xdr:clientData/>
  </xdr:twoCellAnchor>
  <xdr:twoCellAnchor>
    <xdr:from>
      <xdr:col>0</xdr:col>
      <xdr:colOff>1743075</xdr:colOff>
      <xdr:row>6</xdr:row>
      <xdr:rowOff>47625</xdr:rowOff>
    </xdr:from>
    <xdr:to>
      <xdr:col>2</xdr:col>
      <xdr:colOff>1400175</xdr:colOff>
      <xdr:row>8</xdr:row>
      <xdr:rowOff>47625</xdr:rowOff>
    </xdr:to>
    <xdr:sp>
      <xdr:nvSpPr>
        <xdr:cNvPr id="2" name="WordArt 2"/>
        <xdr:cNvSpPr>
          <a:spLocks/>
        </xdr:cNvSpPr>
      </xdr:nvSpPr>
      <xdr:spPr>
        <a:xfrm>
          <a:off x="1743075" y="1143000"/>
          <a:ext cx="6200775" cy="40005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8  -  KAPITAL  AKSIONAR (I  NDARE)</a:t>
          </a:r>
        </a:p>
      </xdr:txBody>
    </xdr:sp>
    <xdr:clientData/>
  </xdr:twoCellAnchor>
  <xdr:twoCellAnchor>
    <xdr:from>
      <xdr:col>0</xdr:col>
      <xdr:colOff>123825</xdr:colOff>
      <xdr:row>30</xdr:row>
      <xdr:rowOff>28575</xdr:rowOff>
    </xdr:from>
    <xdr:to>
      <xdr:col>3</xdr:col>
      <xdr:colOff>1905000</xdr:colOff>
      <xdr:row>38</xdr:row>
      <xdr:rowOff>114300</xdr:rowOff>
    </xdr:to>
    <xdr:sp fLocksText="0">
      <xdr:nvSpPr>
        <xdr:cNvPr id="3" name="Text Box 3"/>
        <xdr:cNvSpPr txBox="1">
          <a:spLocks noChangeArrowheads="1"/>
        </xdr:cNvSpPr>
      </xdr:nvSpPr>
      <xdr:spPr>
        <a:xfrm>
          <a:off x="123825" y="5057775"/>
          <a:ext cx="10287000" cy="13049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Gjate kesaj periudhe  kapitali nuk ka ndryshuar.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27</xdr:row>
      <xdr:rowOff>133350</xdr:rowOff>
    </xdr:from>
    <xdr:to>
      <xdr:col>6</xdr:col>
      <xdr:colOff>390525</xdr:colOff>
      <xdr:row>33</xdr:row>
      <xdr:rowOff>161925</xdr:rowOff>
    </xdr:to>
    <xdr:sp fLocksText="0">
      <xdr:nvSpPr>
        <xdr:cNvPr id="1" name="Text Box 1"/>
        <xdr:cNvSpPr txBox="1">
          <a:spLocks noChangeArrowheads="1"/>
        </xdr:cNvSpPr>
      </xdr:nvSpPr>
      <xdr:spPr>
        <a:xfrm>
          <a:off x="314325" y="5876925"/>
          <a:ext cx="9363075" cy="10668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Rezerva Ligjore jane rritur me shumen 3,841,665 leke. Kjo rritje u be efektive ne date 15.03.2010 bazuar ne vendimin nr. 23 te Asamblese se Aksionereve.
</a:t>
          </a:r>
        </a:p>
      </xdr:txBody>
    </xdr:sp>
    <xdr:clientData/>
  </xdr:twoCellAnchor>
  <xdr:twoCellAnchor editAs="oneCell">
    <xdr:from>
      <xdr:col>1</xdr:col>
      <xdr:colOff>1504950</xdr:colOff>
      <xdr:row>0</xdr:row>
      <xdr:rowOff>0</xdr:rowOff>
    </xdr:from>
    <xdr:to>
      <xdr:col>1</xdr:col>
      <xdr:colOff>3095625</xdr:colOff>
      <xdr:row>4</xdr:row>
      <xdr:rowOff>114300</xdr:rowOff>
    </xdr:to>
    <xdr:pic>
      <xdr:nvPicPr>
        <xdr:cNvPr id="2" name="Picture 2"/>
        <xdr:cNvPicPr preferRelativeResize="1">
          <a:picLocks noChangeAspect="1"/>
        </xdr:cNvPicPr>
      </xdr:nvPicPr>
      <xdr:blipFill>
        <a:blip r:embed="rId1"/>
        <a:stretch>
          <a:fillRect/>
        </a:stretch>
      </xdr:blipFill>
      <xdr:spPr>
        <a:xfrm>
          <a:off x="1704975" y="0"/>
          <a:ext cx="1590675" cy="838200"/>
        </a:xfrm>
        <a:prstGeom prst="rect">
          <a:avLst/>
        </a:prstGeom>
        <a:noFill/>
        <a:ln w="9525" cmpd="sng">
          <a:noFill/>
        </a:ln>
      </xdr:spPr>
    </xdr:pic>
    <xdr:clientData/>
  </xdr:twoCellAnchor>
  <xdr:twoCellAnchor>
    <xdr:from>
      <xdr:col>1</xdr:col>
      <xdr:colOff>1476375</xdr:colOff>
      <xdr:row>9</xdr:row>
      <xdr:rowOff>0</xdr:rowOff>
    </xdr:from>
    <xdr:to>
      <xdr:col>3</xdr:col>
      <xdr:colOff>1152525</xdr:colOff>
      <xdr:row>11</xdr:row>
      <xdr:rowOff>9525</xdr:rowOff>
    </xdr:to>
    <xdr:sp>
      <xdr:nvSpPr>
        <xdr:cNvPr id="3" name="WordArt 3"/>
        <xdr:cNvSpPr>
          <a:spLocks/>
        </xdr:cNvSpPr>
      </xdr:nvSpPr>
      <xdr:spPr>
        <a:xfrm>
          <a:off x="1676400" y="1781175"/>
          <a:ext cx="4562475"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9 - REZERVA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13</xdr:row>
      <xdr:rowOff>152400</xdr:rowOff>
    </xdr:from>
    <xdr:to>
      <xdr:col>6</xdr:col>
      <xdr:colOff>1343025</xdr:colOff>
      <xdr:row>15</xdr:row>
      <xdr:rowOff>123825</xdr:rowOff>
    </xdr:to>
    <xdr:sp>
      <xdr:nvSpPr>
        <xdr:cNvPr id="1" name="Text Box 16"/>
        <xdr:cNvSpPr txBox="1">
          <a:spLocks noChangeArrowheads="1"/>
        </xdr:cNvSpPr>
      </xdr:nvSpPr>
      <xdr:spPr>
        <a:xfrm>
          <a:off x="1600200" y="2438400"/>
          <a:ext cx="7200900" cy="314325"/>
        </a:xfrm>
        <a:prstGeom prst="rect">
          <a:avLst/>
        </a:prstGeom>
        <a:solidFill>
          <a:srgbClr val="FFFFFF"/>
        </a:solidFill>
        <a:ln w="9525" cmpd="sng">
          <a:noFill/>
        </a:ln>
      </xdr:spPr>
      <xdr:txBody>
        <a:bodyPr vertOverflow="clip" wrap="square" lIns="27432" tIns="27432" rIns="27432" bIns="0"/>
        <a:p>
          <a:pPr algn="ctr">
            <a:defRPr/>
          </a:pPr>
          <a:r>
            <a:rPr lang="en-US" cap="none" sz="1000" b="1" i="0" u="none" baseline="0">
              <a:solidFill>
                <a:srgbClr val="000000"/>
              </a:solidFill>
            </a:rPr>
            <a:t>Nje analize e huave afatshkurtra te kompanise per cdo banke jepet me poshte:</a:t>
          </a:r>
        </a:p>
      </xdr:txBody>
    </xdr:sp>
    <xdr:clientData/>
  </xdr:twoCellAnchor>
  <xdr:twoCellAnchor>
    <xdr:from>
      <xdr:col>1</xdr:col>
      <xdr:colOff>28575</xdr:colOff>
      <xdr:row>34</xdr:row>
      <xdr:rowOff>161925</xdr:rowOff>
    </xdr:from>
    <xdr:to>
      <xdr:col>3</xdr:col>
      <xdr:colOff>676275</xdr:colOff>
      <xdr:row>38</xdr:row>
      <xdr:rowOff>66675</xdr:rowOff>
    </xdr:to>
    <xdr:sp>
      <xdr:nvSpPr>
        <xdr:cNvPr id="2" name="Text Box 17"/>
        <xdr:cNvSpPr txBox="1">
          <a:spLocks noChangeArrowheads="1"/>
        </xdr:cNvSpPr>
      </xdr:nvSpPr>
      <xdr:spPr>
        <a:xfrm>
          <a:off x="180975" y="7048500"/>
          <a:ext cx="4524375" cy="5905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0" i="0" u="none" baseline="0">
              <a:solidFill>
                <a:srgbClr val="000000"/>
              </a:solidFill>
              <a:latin typeface="Courier New"/>
              <a:ea typeface="Courier New"/>
              <a:cs typeface="Courier New"/>
            </a:rPr>
            <a:t>  </a:t>
          </a:r>
          <a:r>
            <a:rPr lang="en-US" cap="none" sz="1000" b="0" i="0" u="none" baseline="0">
              <a:solidFill>
                <a:srgbClr val="FF0000"/>
              </a:solidFill>
              <a:latin typeface="Courier New"/>
              <a:ea typeface="Courier New"/>
              <a:cs typeface="Courier New"/>
            </a:rPr>
            <a:t>   A ka pengje (hipoteke) ne aktivet afatgjata materiale te kompanise lidhur me huate e mesiperme?   
Nese po , specifikoni me poshte shumen e pengjeve.</a:t>
          </a:r>
        </a:p>
      </xdr:txBody>
    </xdr:sp>
    <xdr:clientData/>
  </xdr:twoCellAnchor>
  <xdr:twoCellAnchor>
    <xdr:from>
      <xdr:col>1</xdr:col>
      <xdr:colOff>0</xdr:colOff>
      <xdr:row>40</xdr:row>
      <xdr:rowOff>19050</xdr:rowOff>
    </xdr:from>
    <xdr:to>
      <xdr:col>9</xdr:col>
      <xdr:colOff>495300</xdr:colOff>
      <xdr:row>47</xdr:row>
      <xdr:rowOff>76200</xdr:rowOff>
    </xdr:to>
    <xdr:sp fLocksText="0">
      <xdr:nvSpPr>
        <xdr:cNvPr id="3" name="Text Box 28"/>
        <xdr:cNvSpPr txBox="1">
          <a:spLocks noChangeArrowheads="1"/>
        </xdr:cNvSpPr>
      </xdr:nvSpPr>
      <xdr:spPr>
        <a:xfrm>
          <a:off x="152400" y="7934325"/>
          <a:ext cx="11020425" cy="12573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p>
      </xdr:txBody>
    </xdr:sp>
    <xdr:clientData/>
  </xdr:twoCellAnchor>
  <xdr:twoCellAnchor editAs="oneCell">
    <xdr:from>
      <xdr:col>1</xdr:col>
      <xdr:colOff>28575</xdr:colOff>
      <xdr:row>35</xdr:row>
      <xdr:rowOff>104775</xdr:rowOff>
    </xdr:from>
    <xdr:to>
      <xdr:col>1</xdr:col>
      <xdr:colOff>485775</xdr:colOff>
      <xdr:row>37</xdr:row>
      <xdr:rowOff>133350</xdr:rowOff>
    </xdr:to>
    <xdr:pic>
      <xdr:nvPicPr>
        <xdr:cNvPr id="4" name="Picture 29"/>
        <xdr:cNvPicPr preferRelativeResize="1">
          <a:picLocks noChangeAspect="1"/>
        </xdr:cNvPicPr>
      </xdr:nvPicPr>
      <xdr:blipFill>
        <a:blip r:embed="rId1"/>
        <a:stretch>
          <a:fillRect/>
        </a:stretch>
      </xdr:blipFill>
      <xdr:spPr>
        <a:xfrm>
          <a:off x="180975" y="7162800"/>
          <a:ext cx="457200" cy="371475"/>
        </a:xfrm>
        <a:prstGeom prst="rect">
          <a:avLst/>
        </a:prstGeom>
        <a:noFill/>
        <a:ln w="9525" cmpd="sng">
          <a:noFill/>
        </a:ln>
      </xdr:spPr>
    </xdr:pic>
    <xdr:clientData/>
  </xdr:twoCellAnchor>
  <xdr:twoCellAnchor>
    <xdr:from>
      <xdr:col>2</xdr:col>
      <xdr:colOff>771525</xdr:colOff>
      <xdr:row>8</xdr:row>
      <xdr:rowOff>123825</xdr:rowOff>
    </xdr:from>
    <xdr:to>
      <xdr:col>6</xdr:col>
      <xdr:colOff>0</xdr:colOff>
      <xdr:row>10</xdr:row>
      <xdr:rowOff>114300</xdr:rowOff>
    </xdr:to>
    <xdr:sp>
      <xdr:nvSpPr>
        <xdr:cNvPr id="5" name="WordArt 30"/>
        <xdr:cNvSpPr>
          <a:spLocks/>
        </xdr:cNvSpPr>
      </xdr:nvSpPr>
      <xdr:spPr>
        <a:xfrm>
          <a:off x="2343150" y="1552575"/>
          <a:ext cx="5114925" cy="3333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13 - HUA  AFATSHKURTRA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161925</xdr:rowOff>
    </xdr:from>
    <xdr:to>
      <xdr:col>0</xdr:col>
      <xdr:colOff>2152650</xdr:colOff>
      <xdr:row>5</xdr:row>
      <xdr:rowOff>95250</xdr:rowOff>
    </xdr:to>
    <xdr:pic>
      <xdr:nvPicPr>
        <xdr:cNvPr id="1" name="Picture 1"/>
        <xdr:cNvPicPr preferRelativeResize="1">
          <a:picLocks noChangeAspect="1"/>
        </xdr:cNvPicPr>
      </xdr:nvPicPr>
      <xdr:blipFill>
        <a:blip r:embed="rId1"/>
        <a:stretch>
          <a:fillRect/>
        </a:stretch>
      </xdr:blipFill>
      <xdr:spPr>
        <a:xfrm>
          <a:off x="561975" y="161925"/>
          <a:ext cx="1590675" cy="838200"/>
        </a:xfrm>
        <a:prstGeom prst="rect">
          <a:avLst/>
        </a:prstGeom>
        <a:noFill/>
        <a:ln w="9525" cmpd="sng">
          <a:noFill/>
        </a:ln>
      </xdr:spPr>
    </xdr:pic>
    <xdr:clientData/>
  </xdr:twoCellAnchor>
  <xdr:twoCellAnchor>
    <xdr:from>
      <xdr:col>1</xdr:col>
      <xdr:colOff>323850</xdr:colOff>
      <xdr:row>7</xdr:row>
      <xdr:rowOff>57150</xdr:rowOff>
    </xdr:from>
    <xdr:to>
      <xdr:col>3</xdr:col>
      <xdr:colOff>57150</xdr:colOff>
      <xdr:row>9</xdr:row>
      <xdr:rowOff>47625</xdr:rowOff>
    </xdr:to>
    <xdr:sp>
      <xdr:nvSpPr>
        <xdr:cNvPr id="2" name="WordArt 2"/>
        <xdr:cNvSpPr>
          <a:spLocks/>
        </xdr:cNvSpPr>
      </xdr:nvSpPr>
      <xdr:spPr>
        <a:xfrm>
          <a:off x="2486025" y="1304925"/>
          <a:ext cx="4657725" cy="3333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11 - PROVIZIONE</a:t>
          </a:r>
        </a:p>
      </xdr:txBody>
    </xdr:sp>
    <xdr:clientData/>
  </xdr:twoCellAnchor>
  <xdr:twoCellAnchor>
    <xdr:from>
      <xdr:col>0</xdr:col>
      <xdr:colOff>123825</xdr:colOff>
      <xdr:row>29</xdr:row>
      <xdr:rowOff>47625</xdr:rowOff>
    </xdr:from>
    <xdr:to>
      <xdr:col>5</xdr:col>
      <xdr:colOff>285750</xdr:colOff>
      <xdr:row>44</xdr:row>
      <xdr:rowOff>9525</xdr:rowOff>
    </xdr:to>
    <xdr:sp fLocksText="0">
      <xdr:nvSpPr>
        <xdr:cNvPr id="3" name="Text Box 3"/>
        <xdr:cNvSpPr txBox="1">
          <a:spLocks noChangeArrowheads="1"/>
        </xdr:cNvSpPr>
      </xdr:nvSpPr>
      <xdr:spPr>
        <a:xfrm>
          <a:off x="123825" y="5276850"/>
          <a:ext cx="10096500" cy="253365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7</xdr:row>
      <xdr:rowOff>0</xdr:rowOff>
    </xdr:from>
    <xdr:to>
      <xdr:col>4</xdr:col>
      <xdr:colOff>666750</xdr:colOff>
      <xdr:row>8</xdr:row>
      <xdr:rowOff>180975</xdr:rowOff>
    </xdr:to>
    <xdr:sp>
      <xdr:nvSpPr>
        <xdr:cNvPr id="1" name="WordArt 1"/>
        <xdr:cNvSpPr>
          <a:spLocks/>
        </xdr:cNvSpPr>
      </xdr:nvSpPr>
      <xdr:spPr>
        <a:xfrm>
          <a:off x="1533525" y="1247775"/>
          <a:ext cx="6715125"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12 - FURNITORE</a:t>
          </a:r>
        </a:p>
      </xdr:txBody>
    </xdr:sp>
    <xdr:clientData/>
  </xdr:twoCellAnchor>
  <xdr:twoCellAnchor>
    <xdr:from>
      <xdr:col>1</xdr:col>
      <xdr:colOff>85725</xdr:colOff>
      <xdr:row>23</xdr:row>
      <xdr:rowOff>114300</xdr:rowOff>
    </xdr:from>
    <xdr:to>
      <xdr:col>6</xdr:col>
      <xdr:colOff>0</xdr:colOff>
      <xdr:row>37</xdr:row>
      <xdr:rowOff>9525</xdr:rowOff>
    </xdr:to>
    <xdr:sp fLocksText="0">
      <xdr:nvSpPr>
        <xdr:cNvPr id="2" name="Text Box 2"/>
        <xdr:cNvSpPr txBox="1">
          <a:spLocks noChangeArrowheads="1"/>
        </xdr:cNvSpPr>
      </xdr:nvSpPr>
      <xdr:spPr>
        <a:xfrm>
          <a:off x="371475" y="4410075"/>
          <a:ext cx="10734675" cy="23336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FF0000"/>
              </a:solidFill>
              <a:latin typeface="Courier New"/>
              <a:ea typeface="Courier New"/>
              <a:cs typeface="Courier New"/>
            </a:rPr>
            <a:t> 
</a:t>
          </a:r>
          <a:r>
            <a:rPr lang="en-US" cap="none" sz="1000" b="0" i="0" u="none" baseline="0">
              <a:latin typeface="Courier New"/>
              <a:ea typeface="Courier New"/>
              <a:cs typeface="Courier New"/>
            </a:rPr>
            <a:t>Furnitoret e huaj ne valute jane vleresuar me kursin e fundit te vitit dhe diferencat jane sistemuar ne pasqyrat e te ardhurave dhe shpenzimeve.
Furnitoret jane rritur me vleften  394,344,390 leke,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114300</xdr:rowOff>
    </xdr:from>
    <xdr:to>
      <xdr:col>12</xdr:col>
      <xdr:colOff>57150</xdr:colOff>
      <xdr:row>4</xdr:row>
      <xdr:rowOff>28575</xdr:rowOff>
    </xdr:to>
    <xdr:sp>
      <xdr:nvSpPr>
        <xdr:cNvPr id="1" name="WordArt 1"/>
        <xdr:cNvSpPr>
          <a:spLocks/>
        </xdr:cNvSpPr>
      </xdr:nvSpPr>
      <xdr:spPr>
        <a:xfrm>
          <a:off x="4086225" y="295275"/>
          <a:ext cx="4448175"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2800" b="1" kern="10" spc="0">
              <a:ln w="9525" cmpd="sng">
                <a:solidFill>
                  <a:srgbClr val="000000"/>
                </a:solidFill>
                <a:headEnd type="none"/>
                <a:tailEnd type="none"/>
              </a:ln>
              <a:solidFill>
                <a:srgbClr val="339966">
                  <a:alpha val="98000"/>
                </a:srgbClr>
              </a:solidFill>
              <a:latin typeface="Times New Roman"/>
              <a:cs typeface="Times New Roman"/>
            </a:rPr>
            <a:t>MENU  QENDRORE</a:t>
          </a:r>
        </a:p>
      </xdr:txBody>
    </xdr:sp>
    <xdr:clientData/>
  </xdr:twoCellAnchor>
  <xdr:twoCellAnchor>
    <xdr:from>
      <xdr:col>3</xdr:col>
      <xdr:colOff>438150</xdr:colOff>
      <xdr:row>1</xdr:row>
      <xdr:rowOff>114300</xdr:rowOff>
    </xdr:from>
    <xdr:to>
      <xdr:col>12</xdr:col>
      <xdr:colOff>57150</xdr:colOff>
      <xdr:row>4</xdr:row>
      <xdr:rowOff>28575</xdr:rowOff>
    </xdr:to>
    <xdr:sp>
      <xdr:nvSpPr>
        <xdr:cNvPr id="2" name="WordArt 2"/>
        <xdr:cNvSpPr>
          <a:spLocks/>
        </xdr:cNvSpPr>
      </xdr:nvSpPr>
      <xdr:spPr>
        <a:xfrm>
          <a:off x="4086225" y="295275"/>
          <a:ext cx="4448175"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2800" b="1" kern="10" spc="0">
              <a:ln w="9525" cmpd="sng">
                <a:solidFill>
                  <a:srgbClr val="000000"/>
                </a:solidFill>
                <a:headEnd type="none"/>
                <a:tailEnd type="none"/>
              </a:ln>
              <a:solidFill>
                <a:srgbClr val="339966">
                  <a:alpha val="98000"/>
                </a:srgbClr>
              </a:solidFill>
              <a:latin typeface="Times New Roman"/>
              <a:cs typeface="Times New Roman"/>
            </a:rPr>
            <a:t>MENU  QENDRORE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39</xdr:row>
      <xdr:rowOff>161925</xdr:rowOff>
    </xdr:from>
    <xdr:to>
      <xdr:col>11</xdr:col>
      <xdr:colOff>0</xdr:colOff>
      <xdr:row>53</xdr:row>
      <xdr:rowOff>38100</xdr:rowOff>
    </xdr:to>
    <xdr:sp fLocksText="0">
      <xdr:nvSpPr>
        <xdr:cNvPr id="1" name="Text Box 9"/>
        <xdr:cNvSpPr txBox="1">
          <a:spLocks noChangeArrowheads="1"/>
        </xdr:cNvSpPr>
      </xdr:nvSpPr>
      <xdr:spPr>
        <a:xfrm>
          <a:off x="409575" y="9182100"/>
          <a:ext cx="13354050" cy="22764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1" i="0" u="none" baseline="0">
              <a:solidFill>
                <a:srgbClr val="FF0000"/>
              </a:solidFill>
              <a:latin typeface="Courier New"/>
              <a:ea typeface="Courier New"/>
              <a:cs typeface="Courier New"/>
            </a:rPr>
            <a:t>Listoni cdo kontrate per hua.</a:t>
          </a:r>
          <a:r>
            <a:rPr lang="en-US" cap="none" sz="1000" b="0" i="0" u="none" baseline="0">
              <a:solidFill>
                <a:srgbClr val="000000"/>
              </a:solidFill>
              <a:latin typeface="Courier New"/>
              <a:ea typeface="Courier New"/>
              <a:cs typeface="Courier New"/>
            </a:rPr>
            <a:t>
Me 31.12.Shoqeria gjate keti  viti ka likujduar te gjitha kredite bankare , dhe nga ka konfimimet e bankave rezulton se shoqera nuk ka asje detyrim ndaj tyre dhe ndonje pasur te bllokuar ne favor te tyre.</a:t>
          </a:r>
        </a:p>
      </xdr:txBody>
    </xdr:sp>
    <xdr:clientData/>
  </xdr:twoCellAnchor>
  <xdr:twoCellAnchor>
    <xdr:from>
      <xdr:col>3</xdr:col>
      <xdr:colOff>561975</xdr:colOff>
      <xdr:row>2</xdr:row>
      <xdr:rowOff>152400</xdr:rowOff>
    </xdr:from>
    <xdr:to>
      <xdr:col>8</xdr:col>
      <xdr:colOff>657225</xdr:colOff>
      <xdr:row>5</xdr:row>
      <xdr:rowOff>133350</xdr:rowOff>
    </xdr:to>
    <xdr:sp>
      <xdr:nvSpPr>
        <xdr:cNvPr id="2" name="WordArt 10"/>
        <xdr:cNvSpPr>
          <a:spLocks/>
        </xdr:cNvSpPr>
      </xdr:nvSpPr>
      <xdr:spPr>
        <a:xfrm>
          <a:off x="4810125" y="514350"/>
          <a:ext cx="5791200" cy="5238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10  -  HUA  AFATGJATA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6</xdr:row>
      <xdr:rowOff>161925</xdr:rowOff>
    </xdr:from>
    <xdr:to>
      <xdr:col>6</xdr:col>
      <xdr:colOff>171450</xdr:colOff>
      <xdr:row>9</xdr:row>
      <xdr:rowOff>66675</xdr:rowOff>
    </xdr:to>
    <xdr:sp>
      <xdr:nvSpPr>
        <xdr:cNvPr id="1" name="WordArt 2"/>
        <xdr:cNvSpPr>
          <a:spLocks/>
        </xdr:cNvSpPr>
      </xdr:nvSpPr>
      <xdr:spPr>
        <a:xfrm>
          <a:off x="1457325" y="1314450"/>
          <a:ext cx="8934450" cy="4191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14 - AKTIVE AFATGJATA TE TJERA</a:t>
          </a:r>
        </a:p>
      </xdr:txBody>
    </xdr:sp>
    <xdr:clientData/>
  </xdr:twoCellAnchor>
  <xdr:twoCellAnchor>
    <xdr:from>
      <xdr:col>0</xdr:col>
      <xdr:colOff>66675</xdr:colOff>
      <xdr:row>29</xdr:row>
      <xdr:rowOff>76200</xdr:rowOff>
    </xdr:from>
    <xdr:to>
      <xdr:col>7</xdr:col>
      <xdr:colOff>466725</xdr:colOff>
      <xdr:row>36</xdr:row>
      <xdr:rowOff>57150</xdr:rowOff>
    </xdr:to>
    <xdr:sp fLocksText="0">
      <xdr:nvSpPr>
        <xdr:cNvPr id="2" name="Text Box 3"/>
        <xdr:cNvSpPr txBox="1">
          <a:spLocks noChangeArrowheads="1"/>
        </xdr:cNvSpPr>
      </xdr:nvSpPr>
      <xdr:spPr>
        <a:xfrm>
          <a:off x="66675" y="5276850"/>
          <a:ext cx="11229975" cy="11811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a:t>
          </a:r>
          <a:r>
            <a:rPr lang="en-US" cap="none" sz="1000" b="0" i="0" u="none" baseline="0">
              <a:solidFill>
                <a:srgbClr val="000000"/>
              </a:solidFill>
              <a:latin typeface="Courier New"/>
              <a:ea typeface="Courier New"/>
              <a:cs typeface="Courier New"/>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123825</xdr:rowOff>
    </xdr:from>
    <xdr:to>
      <xdr:col>7</xdr:col>
      <xdr:colOff>485775</xdr:colOff>
      <xdr:row>25</xdr:row>
      <xdr:rowOff>85725</xdr:rowOff>
    </xdr:to>
    <xdr:sp fLocksText="0">
      <xdr:nvSpPr>
        <xdr:cNvPr id="1" name="Text Box 1"/>
        <xdr:cNvSpPr txBox="1">
          <a:spLocks noChangeArrowheads="1"/>
        </xdr:cNvSpPr>
      </xdr:nvSpPr>
      <xdr:spPr>
        <a:xfrm>
          <a:off x="28575" y="4010025"/>
          <a:ext cx="10429875" cy="12192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Granti eshte marre nga Qeveria Greke me 30.12.2005 per shumen e 1,500,000 Euro. Granti amortizohet per cdo vit me 30% te shumes se amortizimit te aseteve per te cilat eshte marre granti (Makinerit+Ndertesat). 
</a:t>
          </a:r>
        </a:p>
      </xdr:txBody>
    </xdr:sp>
    <xdr:clientData/>
  </xdr:twoCellAnchor>
  <xdr:twoCellAnchor>
    <xdr:from>
      <xdr:col>1</xdr:col>
      <xdr:colOff>1295400</xdr:colOff>
      <xdr:row>7</xdr:row>
      <xdr:rowOff>152400</xdr:rowOff>
    </xdr:from>
    <xdr:to>
      <xdr:col>6</xdr:col>
      <xdr:colOff>171450</xdr:colOff>
      <xdr:row>10</xdr:row>
      <xdr:rowOff>66675</xdr:rowOff>
    </xdr:to>
    <xdr:sp>
      <xdr:nvSpPr>
        <xdr:cNvPr id="2" name="WordArt 2"/>
        <xdr:cNvSpPr>
          <a:spLocks/>
        </xdr:cNvSpPr>
      </xdr:nvSpPr>
      <xdr:spPr>
        <a:xfrm>
          <a:off x="1543050" y="1524000"/>
          <a:ext cx="7877175" cy="5429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15 - GRANTE  DHE TE ARDHURA   TE  SHTYRA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171450</xdr:rowOff>
    </xdr:from>
    <xdr:to>
      <xdr:col>4</xdr:col>
      <xdr:colOff>885825</xdr:colOff>
      <xdr:row>48</xdr:row>
      <xdr:rowOff>114300</xdr:rowOff>
    </xdr:to>
    <xdr:sp fLocksText="0">
      <xdr:nvSpPr>
        <xdr:cNvPr id="1" name="Text Box 1"/>
        <xdr:cNvSpPr txBox="1">
          <a:spLocks noChangeArrowheads="1"/>
        </xdr:cNvSpPr>
      </xdr:nvSpPr>
      <xdr:spPr>
        <a:xfrm>
          <a:off x="200025" y="7096125"/>
          <a:ext cx="8943975" cy="13239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Detyrimet per Sigurimet Shoqerore + Shendetsore dhe Taksat jane paguar ne Janar te 2011.
</a:t>
          </a:r>
        </a:p>
      </xdr:txBody>
    </xdr:sp>
    <xdr:clientData/>
  </xdr:twoCellAnchor>
  <xdr:twoCellAnchor editAs="oneCell">
    <xdr:from>
      <xdr:col>1</xdr:col>
      <xdr:colOff>2714625</xdr:colOff>
      <xdr:row>0</xdr:row>
      <xdr:rowOff>209550</xdr:rowOff>
    </xdr:from>
    <xdr:to>
      <xdr:col>1</xdr:col>
      <xdr:colOff>4305300</xdr:colOff>
      <xdr:row>5</xdr:row>
      <xdr:rowOff>104775</xdr:rowOff>
    </xdr:to>
    <xdr:pic>
      <xdr:nvPicPr>
        <xdr:cNvPr id="2" name="Picture 2"/>
        <xdr:cNvPicPr preferRelativeResize="1">
          <a:picLocks noChangeAspect="1"/>
        </xdr:cNvPicPr>
      </xdr:nvPicPr>
      <xdr:blipFill>
        <a:blip r:embed="rId1"/>
        <a:stretch>
          <a:fillRect/>
        </a:stretch>
      </xdr:blipFill>
      <xdr:spPr>
        <a:xfrm>
          <a:off x="2867025" y="209550"/>
          <a:ext cx="1590675" cy="838200"/>
        </a:xfrm>
        <a:prstGeom prst="rect">
          <a:avLst/>
        </a:prstGeom>
        <a:noFill/>
        <a:ln w="9525" cmpd="sng">
          <a:noFill/>
        </a:ln>
      </xdr:spPr>
    </xdr:pic>
    <xdr:clientData/>
  </xdr:twoCellAnchor>
  <xdr:twoCellAnchor>
    <xdr:from>
      <xdr:col>1</xdr:col>
      <xdr:colOff>600075</xdr:colOff>
      <xdr:row>7</xdr:row>
      <xdr:rowOff>114300</xdr:rowOff>
    </xdr:from>
    <xdr:to>
      <xdr:col>2</xdr:col>
      <xdr:colOff>2066925</xdr:colOff>
      <xdr:row>9</xdr:row>
      <xdr:rowOff>114300</xdr:rowOff>
    </xdr:to>
    <xdr:sp>
      <xdr:nvSpPr>
        <xdr:cNvPr id="3" name="WordArt 3"/>
        <xdr:cNvSpPr>
          <a:spLocks/>
        </xdr:cNvSpPr>
      </xdr:nvSpPr>
      <xdr:spPr>
        <a:xfrm>
          <a:off x="752475" y="1466850"/>
          <a:ext cx="5895975" cy="47625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16 - TE PAGUESHME TE TJERA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50</xdr:row>
      <xdr:rowOff>114300</xdr:rowOff>
    </xdr:from>
    <xdr:to>
      <xdr:col>6</xdr:col>
      <xdr:colOff>504825</xdr:colOff>
      <xdr:row>59</xdr:row>
      <xdr:rowOff>123825</xdr:rowOff>
    </xdr:to>
    <xdr:sp fLocksText="0">
      <xdr:nvSpPr>
        <xdr:cNvPr id="1" name="Text Box 1"/>
        <xdr:cNvSpPr txBox="1">
          <a:spLocks noChangeArrowheads="1"/>
        </xdr:cNvSpPr>
      </xdr:nvSpPr>
      <xdr:spPr>
        <a:xfrm>
          <a:off x="333375" y="7620000"/>
          <a:ext cx="11658600" cy="15525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Te gjitha shpenzimet jo te zbritshme, jane shpenzime qe nuk mund te njihen, bazuar mbi kerkaset e ligjit te taksave per dokumentacionin ligjor qe nevojitet per keto shpenzime, dhe kriteret qe njihen nga autoritetet fiskale per keto shuma. Nje pjese e ketyre shpenzimeve, jane gjithashtu resultate te inspektimit te taksave per kontrollin e performuar per vitet 2008 dhe 2009. Te gjitha vlerat e pagueshme te permendura ne raportin e takses ( raport datuar 30 Prill 2010, Vleresimi i Taksave no 5642/6 date 19 Maj 2010) jane njohur si shpenzime jo te zbritshme ne 2010. Bazuar mbi vlerat qe kompania ka llogaritur Fitimi i tatueshem dhe tatimi mbi fitimin per fundin e 2010 eshte 16,516,636 ALL.
</a:t>
          </a:r>
        </a:p>
      </xdr:txBody>
    </xdr:sp>
    <xdr:clientData/>
  </xdr:twoCellAnchor>
  <xdr:twoCellAnchor>
    <xdr:from>
      <xdr:col>1</xdr:col>
      <xdr:colOff>695325</xdr:colOff>
      <xdr:row>8</xdr:row>
      <xdr:rowOff>104775</xdr:rowOff>
    </xdr:from>
    <xdr:to>
      <xdr:col>5</xdr:col>
      <xdr:colOff>85725</xdr:colOff>
      <xdr:row>10</xdr:row>
      <xdr:rowOff>114300</xdr:rowOff>
    </xdr:to>
    <xdr:sp>
      <xdr:nvSpPr>
        <xdr:cNvPr id="2" name="WordArt 3"/>
        <xdr:cNvSpPr>
          <a:spLocks/>
        </xdr:cNvSpPr>
      </xdr:nvSpPr>
      <xdr:spPr>
        <a:xfrm>
          <a:off x="895350" y="1524000"/>
          <a:ext cx="10067925"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17  -  TATIM FITIMI</a:t>
          </a:r>
        </a:p>
      </xdr:txBody>
    </xdr:sp>
    <xdr:clientData/>
  </xdr:twoCellAnchor>
  <xdr:twoCellAnchor editAs="oneCell">
    <xdr:from>
      <xdr:col>1</xdr:col>
      <xdr:colOff>600075</xdr:colOff>
      <xdr:row>1</xdr:row>
      <xdr:rowOff>0</xdr:rowOff>
    </xdr:from>
    <xdr:to>
      <xdr:col>1</xdr:col>
      <xdr:colOff>2190750</xdr:colOff>
      <xdr:row>5</xdr:row>
      <xdr:rowOff>114300</xdr:rowOff>
    </xdr:to>
    <xdr:pic>
      <xdr:nvPicPr>
        <xdr:cNvPr id="3" name="Picture 10"/>
        <xdr:cNvPicPr preferRelativeResize="1">
          <a:picLocks noChangeAspect="1"/>
        </xdr:cNvPicPr>
      </xdr:nvPicPr>
      <xdr:blipFill>
        <a:blip r:embed="rId1"/>
        <a:stretch>
          <a:fillRect/>
        </a:stretch>
      </xdr:blipFill>
      <xdr:spPr>
        <a:xfrm>
          <a:off x="800100" y="180975"/>
          <a:ext cx="1590675" cy="8382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152400</xdr:rowOff>
    </xdr:from>
    <xdr:to>
      <xdr:col>10</xdr:col>
      <xdr:colOff>1190625</xdr:colOff>
      <xdr:row>41</xdr:row>
      <xdr:rowOff>76200</xdr:rowOff>
    </xdr:to>
    <xdr:sp fLocksText="0">
      <xdr:nvSpPr>
        <xdr:cNvPr id="1" name="Text Box 1"/>
        <xdr:cNvSpPr txBox="1">
          <a:spLocks noChangeArrowheads="1"/>
        </xdr:cNvSpPr>
      </xdr:nvSpPr>
      <xdr:spPr>
        <a:xfrm>
          <a:off x="38100" y="6010275"/>
          <a:ext cx="12658725" cy="16383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Deri tani nuk eshte paguar ndonje divident.
</a:t>
          </a:r>
        </a:p>
      </xdr:txBody>
    </xdr:sp>
    <xdr:clientData/>
  </xdr:twoCellAnchor>
  <xdr:twoCellAnchor editAs="oneCell">
    <xdr:from>
      <xdr:col>1</xdr:col>
      <xdr:colOff>0</xdr:colOff>
      <xdr:row>0</xdr:row>
      <xdr:rowOff>161925</xdr:rowOff>
    </xdr:from>
    <xdr:to>
      <xdr:col>1</xdr:col>
      <xdr:colOff>1590675</xdr:colOff>
      <xdr:row>5</xdr:row>
      <xdr:rowOff>95250</xdr:rowOff>
    </xdr:to>
    <xdr:pic>
      <xdr:nvPicPr>
        <xdr:cNvPr id="2" name="Picture 2"/>
        <xdr:cNvPicPr preferRelativeResize="1">
          <a:picLocks noChangeAspect="1"/>
        </xdr:cNvPicPr>
      </xdr:nvPicPr>
      <xdr:blipFill>
        <a:blip r:embed="rId1"/>
        <a:stretch>
          <a:fillRect/>
        </a:stretch>
      </xdr:blipFill>
      <xdr:spPr>
        <a:xfrm>
          <a:off x="114300" y="161925"/>
          <a:ext cx="1590675" cy="838200"/>
        </a:xfrm>
        <a:prstGeom prst="rect">
          <a:avLst/>
        </a:prstGeom>
        <a:noFill/>
        <a:ln w="9525" cmpd="sng">
          <a:noFill/>
        </a:ln>
      </xdr:spPr>
    </xdr:pic>
    <xdr:clientData/>
  </xdr:twoCellAnchor>
  <xdr:twoCellAnchor>
    <xdr:from>
      <xdr:col>3</xdr:col>
      <xdr:colOff>428625</xdr:colOff>
      <xdr:row>7</xdr:row>
      <xdr:rowOff>9525</xdr:rowOff>
    </xdr:from>
    <xdr:to>
      <xdr:col>9</xdr:col>
      <xdr:colOff>781050</xdr:colOff>
      <xdr:row>8</xdr:row>
      <xdr:rowOff>152400</xdr:rowOff>
    </xdr:to>
    <xdr:sp>
      <xdr:nvSpPr>
        <xdr:cNvPr id="3" name="WordArt 3"/>
        <xdr:cNvSpPr>
          <a:spLocks/>
        </xdr:cNvSpPr>
      </xdr:nvSpPr>
      <xdr:spPr>
        <a:xfrm>
          <a:off x="3933825" y="1257300"/>
          <a:ext cx="7115175" cy="3143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18 - DIVIDENT TE PAGUESHEM</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76200</xdr:rowOff>
    </xdr:from>
    <xdr:to>
      <xdr:col>6</xdr:col>
      <xdr:colOff>542925</xdr:colOff>
      <xdr:row>37</xdr:row>
      <xdr:rowOff>9525</xdr:rowOff>
    </xdr:to>
    <xdr:sp fLocksText="0">
      <xdr:nvSpPr>
        <xdr:cNvPr id="1" name="Text Box 6"/>
        <xdr:cNvSpPr txBox="1">
          <a:spLocks noChangeArrowheads="1"/>
        </xdr:cNvSpPr>
      </xdr:nvSpPr>
      <xdr:spPr>
        <a:xfrm>
          <a:off x="371475" y="4857750"/>
          <a:ext cx="8724900" cy="1647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Komente
Ky investim ka te beje me kapitalin e shoqerise Alumil Kosovo 320,000 euro ne total.(2009 eshte 20.000 euro)  
</a:t>
          </a:r>
        </a:p>
      </xdr:txBody>
    </xdr:sp>
    <xdr:clientData/>
  </xdr:twoCellAnchor>
  <xdr:twoCellAnchor editAs="oneCell">
    <xdr:from>
      <xdr:col>1</xdr:col>
      <xdr:colOff>9525</xdr:colOff>
      <xdr:row>0</xdr:row>
      <xdr:rowOff>171450</xdr:rowOff>
    </xdr:from>
    <xdr:to>
      <xdr:col>1</xdr:col>
      <xdr:colOff>1600200</xdr:colOff>
      <xdr:row>5</xdr:row>
      <xdr:rowOff>104775</xdr:rowOff>
    </xdr:to>
    <xdr:pic>
      <xdr:nvPicPr>
        <xdr:cNvPr id="2" name="Picture 7"/>
        <xdr:cNvPicPr preferRelativeResize="1">
          <a:picLocks noChangeAspect="1"/>
        </xdr:cNvPicPr>
      </xdr:nvPicPr>
      <xdr:blipFill>
        <a:blip r:embed="rId1"/>
        <a:stretch>
          <a:fillRect/>
        </a:stretch>
      </xdr:blipFill>
      <xdr:spPr>
        <a:xfrm>
          <a:off x="371475" y="171450"/>
          <a:ext cx="1590675" cy="838200"/>
        </a:xfrm>
        <a:prstGeom prst="rect">
          <a:avLst/>
        </a:prstGeom>
        <a:noFill/>
        <a:ln w="9525" cmpd="sng">
          <a:noFill/>
        </a:ln>
      </xdr:spPr>
    </xdr:pic>
    <xdr:clientData/>
  </xdr:twoCellAnchor>
  <xdr:twoCellAnchor>
    <xdr:from>
      <xdr:col>1</xdr:col>
      <xdr:colOff>609600</xdr:colOff>
      <xdr:row>8</xdr:row>
      <xdr:rowOff>133350</xdr:rowOff>
    </xdr:from>
    <xdr:to>
      <xdr:col>5</xdr:col>
      <xdr:colOff>133350</xdr:colOff>
      <xdr:row>10</xdr:row>
      <xdr:rowOff>104775</xdr:rowOff>
    </xdr:to>
    <xdr:sp>
      <xdr:nvSpPr>
        <xdr:cNvPr id="3" name="WordArt 8"/>
        <xdr:cNvSpPr>
          <a:spLocks/>
        </xdr:cNvSpPr>
      </xdr:nvSpPr>
      <xdr:spPr>
        <a:xfrm>
          <a:off x="971550" y="1552575"/>
          <a:ext cx="6191250" cy="3143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19 - INVESTIME FINANCIARE AFATGJATA</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1285875</xdr:colOff>
      <xdr:row>0</xdr:row>
      <xdr:rowOff>0</xdr:rowOff>
    </xdr:from>
    <xdr:to>
      <xdr:col>0</xdr:col>
      <xdr:colOff>2876550</xdr:colOff>
      <xdr:row>4</xdr:row>
      <xdr:rowOff>114300</xdr:rowOff>
    </xdr:to>
    <xdr:pic>
      <xdr:nvPicPr>
        <xdr:cNvPr id="1" name="Picture 41"/>
        <xdr:cNvPicPr preferRelativeResize="1">
          <a:picLocks noChangeAspect="1"/>
        </xdr:cNvPicPr>
      </xdr:nvPicPr>
      <xdr:blipFill>
        <a:blip r:embed="rId1"/>
        <a:stretch>
          <a:fillRect/>
        </a:stretch>
      </xdr:blipFill>
      <xdr:spPr>
        <a:xfrm>
          <a:off x="1285875" y="0"/>
          <a:ext cx="1590675" cy="838200"/>
        </a:xfrm>
        <a:prstGeom prst="rect">
          <a:avLst/>
        </a:prstGeom>
        <a:noFill/>
        <a:ln w="9525" cmpd="sng">
          <a:noFill/>
        </a:ln>
      </xdr:spPr>
    </xdr:pic>
    <xdr:clientData/>
  </xdr:twoCellAnchor>
  <xdr:twoCellAnchor>
    <xdr:from>
      <xdr:col>0</xdr:col>
      <xdr:colOff>676275</xdr:colOff>
      <xdr:row>7</xdr:row>
      <xdr:rowOff>9525</xdr:rowOff>
    </xdr:from>
    <xdr:to>
      <xdr:col>4</xdr:col>
      <xdr:colOff>123825</xdr:colOff>
      <xdr:row>7</xdr:row>
      <xdr:rowOff>352425</xdr:rowOff>
    </xdr:to>
    <xdr:sp>
      <xdr:nvSpPr>
        <xdr:cNvPr id="2" name="WordArt 42"/>
        <xdr:cNvSpPr>
          <a:spLocks/>
        </xdr:cNvSpPr>
      </xdr:nvSpPr>
      <xdr:spPr>
        <a:xfrm>
          <a:off x="676275" y="1524000"/>
          <a:ext cx="5648325" cy="3429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2400" b="1" kern="10" spc="0">
              <a:ln w="9525" cmpd="sng">
                <a:solidFill>
                  <a:srgbClr val="000000"/>
                </a:solidFill>
                <a:headEnd type="none"/>
                <a:tailEnd type="none"/>
              </a:ln>
              <a:solidFill>
                <a:srgbClr val="339966">
                  <a:alpha val="97000"/>
                </a:srgbClr>
              </a:solidFill>
              <a:latin typeface="Times New Roman"/>
              <a:cs typeface="Times New Roman"/>
            </a:rPr>
            <a:t>TRANSAKSIONE NDERMJET DEGEVE</a:t>
          </a:r>
        </a:p>
      </xdr:txBody>
    </xdr:sp>
    <xdr:clientData/>
  </xdr:twoCellAnchor>
  <xdr:twoCellAnchor>
    <xdr:from>
      <xdr:col>0</xdr:col>
      <xdr:colOff>0</xdr:colOff>
      <xdr:row>26</xdr:row>
      <xdr:rowOff>47625</xdr:rowOff>
    </xdr:from>
    <xdr:to>
      <xdr:col>10</xdr:col>
      <xdr:colOff>571500</xdr:colOff>
      <xdr:row>35</xdr:row>
      <xdr:rowOff>142875</xdr:rowOff>
    </xdr:to>
    <xdr:sp fLocksText="0">
      <xdr:nvSpPr>
        <xdr:cNvPr id="3" name="Text Box 44"/>
        <xdr:cNvSpPr txBox="1">
          <a:spLocks noChangeArrowheads="1"/>
        </xdr:cNvSpPr>
      </xdr:nvSpPr>
      <xdr:spPr>
        <a:xfrm>
          <a:off x="0" y="6353175"/>
          <a:ext cx="11296650" cy="16383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Komente:
Me 31.12.2010 eshte bere rivleresimi me kursin 1 Euro=138.77 leke per te gjithe furnitoret dhe klientet.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32</xdr:row>
      <xdr:rowOff>114300</xdr:rowOff>
    </xdr:from>
    <xdr:to>
      <xdr:col>7</xdr:col>
      <xdr:colOff>1066800</xdr:colOff>
      <xdr:row>41</xdr:row>
      <xdr:rowOff>28575</xdr:rowOff>
    </xdr:to>
    <xdr:sp fLocksText="0">
      <xdr:nvSpPr>
        <xdr:cNvPr id="1" name="Text Box 1"/>
        <xdr:cNvSpPr txBox="1">
          <a:spLocks noChangeArrowheads="1"/>
        </xdr:cNvSpPr>
      </xdr:nvSpPr>
      <xdr:spPr>
        <a:xfrm>
          <a:off x="85725" y="5715000"/>
          <a:ext cx="14182725" cy="14573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p>
      </xdr:txBody>
    </xdr:sp>
    <xdr:clientData/>
  </xdr:twoCellAnchor>
  <xdr:twoCellAnchor editAs="oneCell">
    <xdr:from>
      <xdr:col>1</xdr:col>
      <xdr:colOff>2066925</xdr:colOff>
      <xdr:row>0</xdr:row>
      <xdr:rowOff>9525</xdr:rowOff>
    </xdr:from>
    <xdr:to>
      <xdr:col>1</xdr:col>
      <xdr:colOff>3657600</xdr:colOff>
      <xdr:row>4</xdr:row>
      <xdr:rowOff>161925</xdr:rowOff>
    </xdr:to>
    <xdr:pic>
      <xdr:nvPicPr>
        <xdr:cNvPr id="2" name="Picture 2"/>
        <xdr:cNvPicPr preferRelativeResize="1">
          <a:picLocks noChangeAspect="1"/>
        </xdr:cNvPicPr>
      </xdr:nvPicPr>
      <xdr:blipFill>
        <a:blip r:embed="rId1"/>
        <a:stretch>
          <a:fillRect/>
        </a:stretch>
      </xdr:blipFill>
      <xdr:spPr>
        <a:xfrm>
          <a:off x="2181225" y="9525"/>
          <a:ext cx="1590675" cy="838200"/>
        </a:xfrm>
        <a:prstGeom prst="rect">
          <a:avLst/>
        </a:prstGeom>
        <a:noFill/>
        <a:ln w="9525" cmpd="sng">
          <a:noFill/>
        </a:ln>
      </xdr:spPr>
    </xdr:pic>
    <xdr:clientData/>
  </xdr:twoCellAnchor>
  <xdr:twoCellAnchor>
    <xdr:from>
      <xdr:col>3</xdr:col>
      <xdr:colOff>971550</xdr:colOff>
      <xdr:row>1</xdr:row>
      <xdr:rowOff>152400</xdr:rowOff>
    </xdr:from>
    <xdr:to>
      <xdr:col>6</xdr:col>
      <xdr:colOff>152400</xdr:colOff>
      <xdr:row>4</xdr:row>
      <xdr:rowOff>95250</xdr:rowOff>
    </xdr:to>
    <xdr:sp>
      <xdr:nvSpPr>
        <xdr:cNvPr id="3" name="WordArt 3"/>
        <xdr:cNvSpPr>
          <a:spLocks/>
        </xdr:cNvSpPr>
      </xdr:nvSpPr>
      <xdr:spPr>
        <a:xfrm>
          <a:off x="6572250" y="323850"/>
          <a:ext cx="5400675" cy="4572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KONTROLLE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161925</xdr:rowOff>
    </xdr:from>
    <xdr:to>
      <xdr:col>6</xdr:col>
      <xdr:colOff>1181100</xdr:colOff>
      <xdr:row>8</xdr:row>
      <xdr:rowOff>114300</xdr:rowOff>
    </xdr:to>
    <xdr:sp>
      <xdr:nvSpPr>
        <xdr:cNvPr id="1" name="Text Box 1"/>
        <xdr:cNvSpPr txBox="1">
          <a:spLocks noChangeArrowheads="1"/>
        </xdr:cNvSpPr>
      </xdr:nvSpPr>
      <xdr:spPr>
        <a:xfrm>
          <a:off x="5448300" y="1200150"/>
          <a:ext cx="5457825" cy="495300"/>
        </a:xfrm>
        <a:prstGeom prst="rect">
          <a:avLst/>
        </a:prstGeom>
        <a:noFill/>
        <a:ln w="9525" cmpd="sng">
          <a:noFill/>
        </a:ln>
      </xdr:spPr>
      <xdr:txBody>
        <a:bodyPr vertOverflow="clip" wrap="square" lIns="27432" tIns="27432" rIns="27432" bIns="0"/>
        <a:p>
          <a:pPr algn="ctr">
            <a:defRPr/>
          </a:pPr>
          <a:r>
            <a:rPr lang="en-US" cap="none" sz="1000" b="1" i="0" u="none" baseline="0">
              <a:solidFill>
                <a:srgbClr val="FF0000"/>
              </a:solidFill>
            </a:rPr>
            <a:t>    Shpjegoni cdo levizje riklasifikimi ne vendin e percaktuar ne fund te faqes se punes.</a:t>
          </a:r>
        </a:p>
      </xdr:txBody>
    </xdr:sp>
    <xdr:clientData/>
  </xdr:twoCellAnchor>
  <xdr:twoCellAnchor>
    <xdr:from>
      <xdr:col>4</xdr:col>
      <xdr:colOff>266700</xdr:colOff>
      <xdr:row>6</xdr:row>
      <xdr:rowOff>0</xdr:rowOff>
    </xdr:from>
    <xdr:to>
      <xdr:col>4</xdr:col>
      <xdr:colOff>638175</xdr:colOff>
      <xdr:row>8</xdr:row>
      <xdr:rowOff>0</xdr:rowOff>
    </xdr:to>
    <xdr:pic>
      <xdr:nvPicPr>
        <xdr:cNvPr id="2" name="Picture 2"/>
        <xdr:cNvPicPr preferRelativeResize="1">
          <a:picLocks noChangeAspect="1"/>
        </xdr:cNvPicPr>
      </xdr:nvPicPr>
      <xdr:blipFill>
        <a:blip r:embed="rId1"/>
        <a:stretch>
          <a:fillRect/>
        </a:stretch>
      </xdr:blipFill>
      <xdr:spPr>
        <a:xfrm rot="20493903">
          <a:off x="5667375" y="1038225"/>
          <a:ext cx="371475" cy="542925"/>
        </a:xfrm>
        <a:prstGeom prst="rect">
          <a:avLst/>
        </a:prstGeom>
        <a:noFill/>
        <a:ln w="9525" cmpd="sng">
          <a:noFill/>
        </a:ln>
      </xdr:spPr>
    </xdr:pic>
    <xdr:clientData/>
  </xdr:twoCellAnchor>
  <xdr:twoCellAnchor editAs="oneCell">
    <xdr:from>
      <xdr:col>1</xdr:col>
      <xdr:colOff>876300</xdr:colOff>
      <xdr:row>0</xdr:row>
      <xdr:rowOff>0</xdr:rowOff>
    </xdr:from>
    <xdr:to>
      <xdr:col>1</xdr:col>
      <xdr:colOff>2466975</xdr:colOff>
      <xdr:row>4</xdr:row>
      <xdr:rowOff>142875</xdr:rowOff>
    </xdr:to>
    <xdr:pic>
      <xdr:nvPicPr>
        <xdr:cNvPr id="3" name="Picture 3"/>
        <xdr:cNvPicPr preferRelativeResize="1">
          <a:picLocks noChangeAspect="1"/>
        </xdr:cNvPicPr>
      </xdr:nvPicPr>
      <xdr:blipFill>
        <a:blip r:embed="rId2"/>
        <a:stretch>
          <a:fillRect/>
        </a:stretch>
      </xdr:blipFill>
      <xdr:spPr>
        <a:xfrm>
          <a:off x="1066800" y="0"/>
          <a:ext cx="1590675" cy="838200"/>
        </a:xfrm>
        <a:prstGeom prst="rect">
          <a:avLst/>
        </a:prstGeom>
        <a:noFill/>
        <a:ln w="9525" cmpd="sng">
          <a:noFill/>
        </a:ln>
      </xdr:spPr>
    </xdr:pic>
    <xdr:clientData/>
  </xdr:twoCellAnchor>
  <xdr:twoCellAnchor>
    <xdr:from>
      <xdr:col>4</xdr:col>
      <xdr:colOff>1533525</xdr:colOff>
      <xdr:row>2</xdr:row>
      <xdr:rowOff>161925</xdr:rowOff>
    </xdr:from>
    <xdr:to>
      <xdr:col>6</xdr:col>
      <xdr:colOff>1095375</xdr:colOff>
      <xdr:row>5</xdr:row>
      <xdr:rowOff>9525</xdr:rowOff>
    </xdr:to>
    <xdr:sp>
      <xdr:nvSpPr>
        <xdr:cNvPr id="4" name="WordArt 4"/>
        <xdr:cNvSpPr>
          <a:spLocks/>
        </xdr:cNvSpPr>
      </xdr:nvSpPr>
      <xdr:spPr>
        <a:xfrm>
          <a:off x="6934200" y="514350"/>
          <a:ext cx="3886200" cy="36195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BILANCI</a:t>
          </a:r>
        </a:p>
      </xdr:txBody>
    </xdr:sp>
    <xdr:clientData/>
  </xdr:twoCellAnchor>
  <xdr:twoCellAnchor>
    <xdr:from>
      <xdr:col>1</xdr:col>
      <xdr:colOff>123825</xdr:colOff>
      <xdr:row>73</xdr:row>
      <xdr:rowOff>9525</xdr:rowOff>
    </xdr:from>
    <xdr:to>
      <xdr:col>9</xdr:col>
      <xdr:colOff>1943100</xdr:colOff>
      <xdr:row>84</xdr:row>
      <xdr:rowOff>57150</xdr:rowOff>
    </xdr:to>
    <xdr:sp fLocksText="0">
      <xdr:nvSpPr>
        <xdr:cNvPr id="5" name="Text Box 5"/>
        <xdr:cNvSpPr txBox="1">
          <a:spLocks noChangeArrowheads="1"/>
        </xdr:cNvSpPr>
      </xdr:nvSpPr>
      <xdr:spPr>
        <a:xfrm>
          <a:off x="314325" y="10106025"/>
          <a:ext cx="15944850" cy="1647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:Paqyrat financiare jane pregatitur ne perputhje me Standartet Financiare Nderkombetare te Raportimit (IFRS) sipas kerkesave te Ligjit Nr . 9928 date 29.04.2008 “ Per Kontabilitetin dhe Pasqyrat Financiare” , pasi shoqeria eshte ne listen e shoqerive qe ne baze te  te vendimit te Keshillit te Ministrave Nr. 783 date 22.11.2006 duhet te zbatoje SNRF-te, pasqyrat financiare me te fundit jane adoptuar ne pajtim me SNRF-te. Bilanci eshte pergatitur ne baze te Standrteve Nerkombtare te Rapotimit Financiar pasi shoqeria i plotson te kushtet e vendosura ne vendimin e KM.
</a:t>
          </a:r>
          <a:r>
            <a:rPr lang="en-US" cap="none" sz="1000" b="0" i="0" u="none" baseline="0">
              <a:solidFill>
                <a:srgbClr val="000000"/>
              </a:solidFill>
              <a:latin typeface="Courier New"/>
              <a:ea typeface="Courier New"/>
              <a:cs typeface="Courier New"/>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1943100</xdr:colOff>
      <xdr:row>9</xdr:row>
      <xdr:rowOff>47625</xdr:rowOff>
    </xdr:from>
    <xdr:to>
      <xdr:col>6</xdr:col>
      <xdr:colOff>1524000</xdr:colOff>
      <xdr:row>11</xdr:row>
      <xdr:rowOff>85725</xdr:rowOff>
    </xdr:to>
    <xdr:sp>
      <xdr:nvSpPr>
        <xdr:cNvPr id="1" name="Text Box 1"/>
        <xdr:cNvSpPr txBox="1">
          <a:spLocks noChangeArrowheads="1"/>
        </xdr:cNvSpPr>
      </xdr:nvSpPr>
      <xdr:spPr>
        <a:xfrm>
          <a:off x="5419725" y="1524000"/>
          <a:ext cx="5286375" cy="381000"/>
        </a:xfrm>
        <a:prstGeom prst="rect">
          <a:avLst/>
        </a:prstGeom>
        <a:noFill/>
        <a:ln w="9525" cmpd="sng">
          <a:noFill/>
        </a:ln>
      </xdr:spPr>
      <xdr:txBody>
        <a:bodyPr vertOverflow="clip" wrap="square" lIns="36576" tIns="32004" rIns="36576" bIns="0"/>
        <a:p>
          <a:pPr algn="ctr">
            <a:defRPr/>
          </a:pPr>
          <a:r>
            <a:rPr lang="en-US" cap="none" sz="1100" b="1" i="0" u="none" baseline="0">
              <a:solidFill>
                <a:srgbClr val="FF0000"/>
              </a:solidFill>
            </a:rPr>
            <a:t>  Shpjegoni cdo levizje riklasifikimi ne vendin e percaktuar ne fund te faqes se punes.</a:t>
          </a:r>
        </a:p>
      </xdr:txBody>
    </xdr:sp>
    <xdr:clientData/>
  </xdr:twoCellAnchor>
  <xdr:twoCellAnchor>
    <xdr:from>
      <xdr:col>2</xdr:col>
      <xdr:colOff>1895475</xdr:colOff>
      <xdr:row>8</xdr:row>
      <xdr:rowOff>76200</xdr:rowOff>
    </xdr:from>
    <xdr:to>
      <xdr:col>3</xdr:col>
      <xdr:colOff>190500</xdr:colOff>
      <xdr:row>11</xdr:row>
      <xdr:rowOff>28575</xdr:rowOff>
    </xdr:to>
    <xdr:pic>
      <xdr:nvPicPr>
        <xdr:cNvPr id="2" name="Picture 2"/>
        <xdr:cNvPicPr preferRelativeResize="1">
          <a:picLocks noChangeAspect="1"/>
        </xdr:cNvPicPr>
      </xdr:nvPicPr>
      <xdr:blipFill>
        <a:blip r:embed="rId1"/>
        <a:stretch>
          <a:fillRect/>
        </a:stretch>
      </xdr:blipFill>
      <xdr:spPr>
        <a:xfrm rot="20493903">
          <a:off x="5372100" y="1447800"/>
          <a:ext cx="257175" cy="400050"/>
        </a:xfrm>
        <a:prstGeom prst="rect">
          <a:avLst/>
        </a:prstGeom>
        <a:noFill/>
        <a:ln w="9525" cmpd="sng">
          <a:noFill/>
        </a:ln>
      </xdr:spPr>
    </xdr:pic>
    <xdr:clientData/>
  </xdr:twoCellAnchor>
  <xdr:twoCellAnchor editAs="oneCell">
    <xdr:from>
      <xdr:col>0</xdr:col>
      <xdr:colOff>152400</xdr:colOff>
      <xdr:row>0</xdr:row>
      <xdr:rowOff>38100</xdr:rowOff>
    </xdr:from>
    <xdr:to>
      <xdr:col>0</xdr:col>
      <xdr:colOff>1743075</xdr:colOff>
      <xdr:row>5</xdr:row>
      <xdr:rowOff>19050</xdr:rowOff>
    </xdr:to>
    <xdr:pic>
      <xdr:nvPicPr>
        <xdr:cNvPr id="3" name="Picture 3"/>
        <xdr:cNvPicPr preferRelativeResize="1">
          <a:picLocks noChangeAspect="1"/>
        </xdr:cNvPicPr>
      </xdr:nvPicPr>
      <xdr:blipFill>
        <a:blip r:embed="rId2"/>
        <a:stretch>
          <a:fillRect/>
        </a:stretch>
      </xdr:blipFill>
      <xdr:spPr>
        <a:xfrm>
          <a:off x="152400" y="38100"/>
          <a:ext cx="1590675" cy="838200"/>
        </a:xfrm>
        <a:prstGeom prst="rect">
          <a:avLst/>
        </a:prstGeom>
        <a:noFill/>
        <a:ln w="9525" cmpd="sng">
          <a:noFill/>
        </a:ln>
      </xdr:spPr>
    </xdr:pic>
    <xdr:clientData/>
  </xdr:twoCellAnchor>
  <xdr:twoCellAnchor>
    <xdr:from>
      <xdr:col>3</xdr:col>
      <xdr:colOff>314325</xdr:colOff>
      <xdr:row>1</xdr:row>
      <xdr:rowOff>95250</xdr:rowOff>
    </xdr:from>
    <xdr:to>
      <xdr:col>8</xdr:col>
      <xdr:colOff>133350</xdr:colOff>
      <xdr:row>4</xdr:row>
      <xdr:rowOff>47625</xdr:rowOff>
    </xdr:to>
    <xdr:sp>
      <xdr:nvSpPr>
        <xdr:cNvPr id="4" name="WordArt 4"/>
        <xdr:cNvSpPr>
          <a:spLocks/>
        </xdr:cNvSpPr>
      </xdr:nvSpPr>
      <xdr:spPr>
        <a:xfrm>
          <a:off x="5753100" y="266700"/>
          <a:ext cx="6610350" cy="4667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8000"/>
                </a:srgbClr>
              </a:solidFill>
              <a:latin typeface="Times New Roman"/>
              <a:cs typeface="Times New Roman"/>
            </a:rPr>
            <a:t>PASQYRA  FITIMI DHE HUMBJE</a:t>
          </a:r>
        </a:p>
      </xdr:txBody>
    </xdr:sp>
    <xdr:clientData/>
  </xdr:twoCellAnchor>
  <xdr:twoCellAnchor>
    <xdr:from>
      <xdr:col>0</xdr:col>
      <xdr:colOff>66675</xdr:colOff>
      <xdr:row>47</xdr:row>
      <xdr:rowOff>38100</xdr:rowOff>
    </xdr:from>
    <xdr:to>
      <xdr:col>9</xdr:col>
      <xdr:colOff>847725</xdr:colOff>
      <xdr:row>55</xdr:row>
      <xdr:rowOff>47625</xdr:rowOff>
    </xdr:to>
    <xdr:sp fLocksText="0">
      <xdr:nvSpPr>
        <xdr:cNvPr id="5" name="Text Box 5"/>
        <xdr:cNvSpPr txBox="1">
          <a:spLocks noChangeArrowheads="1"/>
        </xdr:cNvSpPr>
      </xdr:nvSpPr>
      <xdr:spPr>
        <a:xfrm>
          <a:off x="66675" y="9039225"/>
          <a:ext cx="13620750" cy="13811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Te ardhurat nga shitja e mallrave jane njohur pasi jane plotesuar te gjitha kushtet e percaktuara ne IFRS dhe jane vleresuar me vleren e drejte te shumes se arketueshme. Ne te ardhura te tjera te perfituara nga rrjedha normale e veprimtarise ekonomike si prodhim i AAM, granetetj. Kosto e mallrave te shitur eshte njohur si shpenzim pasi nga ajo eshte zbritur dhe ndryshimi i gjendjeve te produktit te gateshem . Shpenzimet e tjera eshte njohur me koston e sherbimeve te blera per qellime admnistrative. Pagat jane njohur me shumen bruto te paguar  se bashku me shperblimet , pagat per leje vjetore si dhe sigurime shoqerore te paguara nga shoqeria. Amortizimi eshte njohur si shpenzim i zvogelimit te zerave te vleres se aktiveve afatgjata materiale. Fitimi (Humbje ) neto qe vjen nga ndryshimi i kursit te kembimit ne daten e mbylljes se bilancit.  Te ardhura dhe shpenzimet financiare vijne nga interesi mbi huate.
</a:t>
          </a:r>
        </a:p>
      </xdr:txBody>
    </xdr:sp>
    <xdr:clientData/>
  </xdr:twoCellAnchor>
  <xdr:twoCellAnchor>
    <xdr:from>
      <xdr:col>3</xdr:col>
      <xdr:colOff>66675</xdr:colOff>
      <xdr:row>44</xdr:row>
      <xdr:rowOff>0</xdr:rowOff>
    </xdr:from>
    <xdr:to>
      <xdr:col>7</xdr:col>
      <xdr:colOff>1228725</xdr:colOff>
      <xdr:row>44</xdr:row>
      <xdr:rowOff>304800</xdr:rowOff>
    </xdr:to>
    <xdr:sp>
      <xdr:nvSpPr>
        <xdr:cNvPr id="6" name="Text Box 6"/>
        <xdr:cNvSpPr txBox="1">
          <a:spLocks noChangeArrowheads="1"/>
        </xdr:cNvSpPr>
      </xdr:nvSpPr>
      <xdr:spPr>
        <a:xfrm>
          <a:off x="5505450" y="8010525"/>
          <a:ext cx="6524625" cy="304800"/>
        </a:xfrm>
        <a:prstGeom prst="rect">
          <a:avLst/>
        </a:prstGeom>
        <a:solidFill>
          <a:srgbClr val="FFFFFF"/>
        </a:solidFill>
        <a:ln w="9525" cmpd="sng">
          <a:noFill/>
        </a:ln>
      </xdr:spPr>
      <xdr:txBody>
        <a:bodyPr vertOverflow="clip" wrap="square" lIns="27432" tIns="27432" rIns="0" bIns="0"/>
        <a:p>
          <a:pPr algn="l">
            <a:defRPr/>
          </a:pPr>
          <a:r>
            <a:rPr lang="en-US" cap="none" sz="1000" b="1" i="0" u="none" baseline="0">
              <a:solidFill>
                <a:srgbClr val="FF0000"/>
              </a:solidFill>
            </a:rPr>
            <a:t>      Duhet te plotesohet nga shtesat qe kane "Total equity")total asete - total detyrime) negative"</a:t>
          </a:r>
        </a:p>
      </xdr:txBody>
    </xdr:sp>
    <xdr:clientData/>
  </xdr:twoCellAnchor>
  <xdr:twoCellAnchor>
    <xdr:from>
      <xdr:col>2</xdr:col>
      <xdr:colOff>1876425</xdr:colOff>
      <xdr:row>44</xdr:row>
      <xdr:rowOff>161925</xdr:rowOff>
    </xdr:from>
    <xdr:to>
      <xdr:col>7</xdr:col>
      <xdr:colOff>1143000</xdr:colOff>
      <xdr:row>44</xdr:row>
      <xdr:rowOff>180975</xdr:rowOff>
    </xdr:to>
    <xdr:sp>
      <xdr:nvSpPr>
        <xdr:cNvPr id="7" name="Line 7"/>
        <xdr:cNvSpPr>
          <a:spLocks/>
        </xdr:cNvSpPr>
      </xdr:nvSpPr>
      <xdr:spPr>
        <a:xfrm flipH="1" flipV="1">
          <a:off x="5353050" y="8172450"/>
          <a:ext cx="6591300" cy="19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1495425</xdr:colOff>
      <xdr:row>0</xdr:row>
      <xdr:rowOff>0</xdr:rowOff>
    </xdr:from>
    <xdr:to>
      <xdr:col>2</xdr:col>
      <xdr:colOff>19050</xdr:colOff>
      <xdr:row>4</xdr:row>
      <xdr:rowOff>152400</xdr:rowOff>
    </xdr:to>
    <xdr:pic>
      <xdr:nvPicPr>
        <xdr:cNvPr id="1" name="Picture 3"/>
        <xdr:cNvPicPr preferRelativeResize="1">
          <a:picLocks noChangeAspect="1"/>
        </xdr:cNvPicPr>
      </xdr:nvPicPr>
      <xdr:blipFill>
        <a:blip r:embed="rId1"/>
        <a:stretch>
          <a:fillRect/>
        </a:stretch>
      </xdr:blipFill>
      <xdr:spPr>
        <a:xfrm>
          <a:off x="1762125" y="0"/>
          <a:ext cx="1590675" cy="838200"/>
        </a:xfrm>
        <a:prstGeom prst="rect">
          <a:avLst/>
        </a:prstGeom>
        <a:noFill/>
        <a:ln w="9525" cmpd="sng">
          <a:noFill/>
        </a:ln>
      </xdr:spPr>
    </xdr:pic>
    <xdr:clientData/>
  </xdr:twoCellAnchor>
  <xdr:twoCellAnchor>
    <xdr:from>
      <xdr:col>1</xdr:col>
      <xdr:colOff>1952625</xdr:colOff>
      <xdr:row>6</xdr:row>
      <xdr:rowOff>142875</xdr:rowOff>
    </xdr:from>
    <xdr:to>
      <xdr:col>2</xdr:col>
      <xdr:colOff>2009775</xdr:colOff>
      <xdr:row>8</xdr:row>
      <xdr:rowOff>228600</xdr:rowOff>
    </xdr:to>
    <xdr:sp>
      <xdr:nvSpPr>
        <xdr:cNvPr id="2" name="WordArt 4"/>
        <xdr:cNvSpPr>
          <a:spLocks/>
        </xdr:cNvSpPr>
      </xdr:nvSpPr>
      <xdr:spPr>
        <a:xfrm>
          <a:off x="2219325" y="1171575"/>
          <a:ext cx="3124200"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1 - TE ARDHURA DHE SHPENZIME</a:t>
          </a:r>
        </a:p>
      </xdr:txBody>
    </xdr:sp>
    <xdr:clientData/>
  </xdr:twoCellAnchor>
  <xdr:twoCellAnchor>
    <xdr:from>
      <xdr:col>0</xdr:col>
      <xdr:colOff>76200</xdr:colOff>
      <xdr:row>124</xdr:row>
      <xdr:rowOff>123825</xdr:rowOff>
    </xdr:from>
    <xdr:to>
      <xdr:col>5</xdr:col>
      <xdr:colOff>0</xdr:colOff>
      <xdr:row>138</xdr:row>
      <xdr:rowOff>85725</xdr:rowOff>
    </xdr:to>
    <xdr:sp fLocksText="0">
      <xdr:nvSpPr>
        <xdr:cNvPr id="3" name="Text Box 6"/>
        <xdr:cNvSpPr txBox="1">
          <a:spLocks noChangeArrowheads="1"/>
        </xdr:cNvSpPr>
      </xdr:nvSpPr>
      <xdr:spPr>
        <a:xfrm>
          <a:off x="76200" y="25269825"/>
          <a:ext cx="8248650" cy="23622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Ketu paraqiten te ardhurat dhe shpenzimet ne menyre analitke.
</a:t>
          </a:r>
        </a:p>
      </xdr:txBody>
    </xdr:sp>
    <xdr:clientData/>
  </xdr:twoCellAnchor>
  <xdr:twoCellAnchor editAs="oneCell">
    <xdr:from>
      <xdr:col>1</xdr:col>
      <xdr:colOff>1466850</xdr:colOff>
      <xdr:row>77</xdr:row>
      <xdr:rowOff>0</xdr:rowOff>
    </xdr:from>
    <xdr:to>
      <xdr:col>1</xdr:col>
      <xdr:colOff>3057525</xdr:colOff>
      <xdr:row>81</xdr:row>
      <xdr:rowOff>152400</xdr:rowOff>
    </xdr:to>
    <xdr:pic>
      <xdr:nvPicPr>
        <xdr:cNvPr id="4" name="Picture 7"/>
        <xdr:cNvPicPr preferRelativeResize="1">
          <a:picLocks noChangeAspect="1"/>
        </xdr:cNvPicPr>
      </xdr:nvPicPr>
      <xdr:blipFill>
        <a:blip r:embed="rId1"/>
        <a:stretch>
          <a:fillRect/>
        </a:stretch>
      </xdr:blipFill>
      <xdr:spPr>
        <a:xfrm>
          <a:off x="1733550" y="14582775"/>
          <a:ext cx="1590675" cy="838200"/>
        </a:xfrm>
        <a:prstGeom prst="rect">
          <a:avLst/>
        </a:prstGeom>
        <a:noFill/>
        <a:ln w="9525" cmpd="sng">
          <a:noFill/>
        </a:ln>
      </xdr:spPr>
    </xdr:pic>
    <xdr:clientData/>
  </xdr:twoCellAnchor>
  <xdr:twoCellAnchor>
    <xdr:from>
      <xdr:col>1</xdr:col>
      <xdr:colOff>1952625</xdr:colOff>
      <xdr:row>83</xdr:row>
      <xdr:rowOff>142875</xdr:rowOff>
    </xdr:from>
    <xdr:to>
      <xdr:col>2</xdr:col>
      <xdr:colOff>2009775</xdr:colOff>
      <xdr:row>85</xdr:row>
      <xdr:rowOff>228600</xdr:rowOff>
    </xdr:to>
    <xdr:sp>
      <xdr:nvSpPr>
        <xdr:cNvPr id="5" name="WordArt 8"/>
        <xdr:cNvSpPr>
          <a:spLocks/>
        </xdr:cNvSpPr>
      </xdr:nvSpPr>
      <xdr:spPr>
        <a:xfrm>
          <a:off x="2219325" y="15754350"/>
          <a:ext cx="3124200"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1 - TE ARDHURA DHE SHPENZIME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25</xdr:row>
      <xdr:rowOff>123825</xdr:rowOff>
    </xdr:from>
    <xdr:to>
      <xdr:col>9</xdr:col>
      <xdr:colOff>0</xdr:colOff>
      <xdr:row>36</xdr:row>
      <xdr:rowOff>57150</xdr:rowOff>
    </xdr:to>
    <xdr:sp fLocksText="0">
      <xdr:nvSpPr>
        <xdr:cNvPr id="1" name="Text Box 1"/>
        <xdr:cNvSpPr txBox="1">
          <a:spLocks noChangeArrowheads="1"/>
        </xdr:cNvSpPr>
      </xdr:nvSpPr>
      <xdr:spPr>
        <a:xfrm>
          <a:off x="257175" y="4648200"/>
          <a:ext cx="13887450" cy="18192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Nuk ka ndryshime ne kapitalet e veta te shoqerise perveç se ato jane rritur edhe me te rezultatin ushtrimor te vitit aktual.
</a:t>
          </a:r>
          <a:r>
            <a:rPr lang="en-US" cap="none" sz="1000" b="0" i="0" u="none" baseline="0">
              <a:solidFill>
                <a:srgbClr val="000000"/>
              </a:solidFill>
              <a:latin typeface="Courier New"/>
              <a:ea typeface="Courier New"/>
              <a:cs typeface="Courier New"/>
            </a:rPr>
            <a:t>
</a:t>
          </a:r>
        </a:p>
      </xdr:txBody>
    </xdr:sp>
    <xdr:clientData/>
  </xdr:twoCellAnchor>
  <xdr:twoCellAnchor editAs="oneCell">
    <xdr:from>
      <xdr:col>0</xdr:col>
      <xdr:colOff>1123950</xdr:colOff>
      <xdr:row>0</xdr:row>
      <xdr:rowOff>0</xdr:rowOff>
    </xdr:from>
    <xdr:to>
      <xdr:col>0</xdr:col>
      <xdr:colOff>2714625</xdr:colOff>
      <xdr:row>4</xdr:row>
      <xdr:rowOff>114300</xdr:rowOff>
    </xdr:to>
    <xdr:pic>
      <xdr:nvPicPr>
        <xdr:cNvPr id="2" name="Picture 2"/>
        <xdr:cNvPicPr preferRelativeResize="1">
          <a:picLocks noChangeAspect="1"/>
        </xdr:cNvPicPr>
      </xdr:nvPicPr>
      <xdr:blipFill>
        <a:blip r:embed="rId1"/>
        <a:stretch>
          <a:fillRect/>
        </a:stretch>
      </xdr:blipFill>
      <xdr:spPr>
        <a:xfrm>
          <a:off x="1123950" y="0"/>
          <a:ext cx="1590675" cy="838200"/>
        </a:xfrm>
        <a:prstGeom prst="rect">
          <a:avLst/>
        </a:prstGeom>
        <a:noFill/>
        <a:ln w="9525" cmpd="sng">
          <a:noFill/>
        </a:ln>
      </xdr:spPr>
    </xdr:pic>
    <xdr:clientData/>
  </xdr:twoCellAnchor>
  <xdr:twoCellAnchor>
    <xdr:from>
      <xdr:col>2</xdr:col>
      <xdr:colOff>876300</xdr:colOff>
      <xdr:row>1</xdr:row>
      <xdr:rowOff>57150</xdr:rowOff>
    </xdr:from>
    <xdr:to>
      <xdr:col>7</xdr:col>
      <xdr:colOff>1314450</xdr:colOff>
      <xdr:row>3</xdr:row>
      <xdr:rowOff>142875</xdr:rowOff>
    </xdr:to>
    <xdr:sp>
      <xdr:nvSpPr>
        <xdr:cNvPr id="3" name="WordArt 3"/>
        <xdr:cNvSpPr>
          <a:spLocks/>
        </xdr:cNvSpPr>
      </xdr:nvSpPr>
      <xdr:spPr>
        <a:xfrm>
          <a:off x="5629275" y="238125"/>
          <a:ext cx="7010400" cy="4476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PASQYRAT E NDRYSHIMEVE NE KAPITAL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1657350</xdr:colOff>
      <xdr:row>0</xdr:row>
      <xdr:rowOff>161925</xdr:rowOff>
    </xdr:from>
    <xdr:to>
      <xdr:col>1</xdr:col>
      <xdr:colOff>3248025</xdr:colOff>
      <xdr:row>5</xdr:row>
      <xdr:rowOff>104775</xdr:rowOff>
    </xdr:to>
    <xdr:pic>
      <xdr:nvPicPr>
        <xdr:cNvPr id="1" name="Picture 3"/>
        <xdr:cNvPicPr preferRelativeResize="1">
          <a:picLocks noChangeAspect="1"/>
        </xdr:cNvPicPr>
      </xdr:nvPicPr>
      <xdr:blipFill>
        <a:blip r:embed="rId1"/>
        <a:stretch>
          <a:fillRect/>
        </a:stretch>
      </xdr:blipFill>
      <xdr:spPr>
        <a:xfrm>
          <a:off x="1876425" y="161925"/>
          <a:ext cx="1590675" cy="838200"/>
        </a:xfrm>
        <a:prstGeom prst="rect">
          <a:avLst/>
        </a:prstGeom>
        <a:noFill/>
        <a:ln w="9525" cmpd="sng">
          <a:noFill/>
        </a:ln>
      </xdr:spPr>
    </xdr:pic>
    <xdr:clientData/>
  </xdr:twoCellAnchor>
  <xdr:twoCellAnchor>
    <xdr:from>
      <xdr:col>1</xdr:col>
      <xdr:colOff>47625</xdr:colOff>
      <xdr:row>7</xdr:row>
      <xdr:rowOff>9525</xdr:rowOff>
    </xdr:from>
    <xdr:to>
      <xdr:col>4</xdr:col>
      <xdr:colOff>504825</xdr:colOff>
      <xdr:row>9</xdr:row>
      <xdr:rowOff>9525</xdr:rowOff>
    </xdr:to>
    <xdr:sp>
      <xdr:nvSpPr>
        <xdr:cNvPr id="2" name="WordArt 4"/>
        <xdr:cNvSpPr>
          <a:spLocks/>
        </xdr:cNvSpPr>
      </xdr:nvSpPr>
      <xdr:spPr>
        <a:xfrm>
          <a:off x="266700" y="1238250"/>
          <a:ext cx="7115175" cy="3429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2400" b="1" kern="10" spc="0">
              <a:ln w="9525" cmpd="sng">
                <a:solidFill>
                  <a:srgbClr val="000000"/>
                </a:solidFill>
                <a:headEnd type="none"/>
                <a:tailEnd type="none"/>
              </a:ln>
              <a:solidFill>
                <a:srgbClr val="339966">
                  <a:alpha val="97000"/>
                </a:srgbClr>
              </a:solidFill>
              <a:latin typeface="Times New Roman"/>
              <a:cs typeface="Times New Roman"/>
            </a:rPr>
            <a:t>PASQYRA E FLUKSEVE MONETARE ( CASH FLWO)</a:t>
          </a:r>
        </a:p>
      </xdr:txBody>
    </xdr:sp>
    <xdr:clientData/>
  </xdr:twoCellAnchor>
  <xdr:twoCellAnchor>
    <xdr:from>
      <xdr:col>0</xdr:col>
      <xdr:colOff>76200</xdr:colOff>
      <xdr:row>57</xdr:row>
      <xdr:rowOff>0</xdr:rowOff>
    </xdr:from>
    <xdr:to>
      <xdr:col>5</xdr:col>
      <xdr:colOff>0</xdr:colOff>
      <xdr:row>57</xdr:row>
      <xdr:rowOff>0</xdr:rowOff>
    </xdr:to>
    <xdr:sp fLocksText="0">
      <xdr:nvSpPr>
        <xdr:cNvPr id="3" name="Text Box 7"/>
        <xdr:cNvSpPr txBox="1">
          <a:spLocks noChangeArrowheads="1"/>
        </xdr:cNvSpPr>
      </xdr:nvSpPr>
      <xdr:spPr>
        <a:xfrm>
          <a:off x="76200" y="9705975"/>
          <a:ext cx="7981950" cy="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Komente
</a:t>
          </a:r>
        </a:p>
      </xdr:txBody>
    </xdr:sp>
    <xdr:clientData/>
  </xdr:twoCellAnchor>
  <xdr:twoCellAnchor>
    <xdr:from>
      <xdr:col>0</xdr:col>
      <xdr:colOff>76200</xdr:colOff>
      <xdr:row>49</xdr:row>
      <xdr:rowOff>0</xdr:rowOff>
    </xdr:from>
    <xdr:to>
      <xdr:col>4</xdr:col>
      <xdr:colOff>1181100</xdr:colOff>
      <xdr:row>56</xdr:row>
      <xdr:rowOff>85725</xdr:rowOff>
    </xdr:to>
    <xdr:sp fLocksText="0">
      <xdr:nvSpPr>
        <xdr:cNvPr id="4" name="Text Box 11"/>
        <xdr:cNvSpPr txBox="1">
          <a:spLocks noChangeArrowheads="1"/>
        </xdr:cNvSpPr>
      </xdr:nvSpPr>
      <xdr:spPr>
        <a:xfrm>
          <a:off x="76200" y="8305800"/>
          <a:ext cx="7981950" cy="1304925"/>
        </a:xfrm>
        <a:prstGeom prst="rect">
          <a:avLst/>
        </a:prstGeom>
        <a:solidFill>
          <a:srgbClr val="CCFFCC"/>
        </a:solidFill>
        <a:ln w="9525" cmpd="sng">
          <a:solidFill>
            <a:srgbClr val="000000"/>
          </a:solidFill>
          <a:headEnd type="none"/>
          <a:tailEnd type="none"/>
        </a:ln>
      </xdr:spPr>
      <xdr:txBody>
        <a:bodyPr vertOverflow="clip" wrap="square" lIns="36576" tIns="32004" rIns="0" bIns="0"/>
        <a:p>
          <a:pPr algn="l">
            <a:defRPr/>
          </a:pPr>
          <a:r>
            <a:rPr lang="en-US" cap="none" sz="1000" b="0" i="0" u="none" baseline="0">
              <a:solidFill>
                <a:srgbClr val="000000"/>
              </a:solidFill>
            </a:rPr>
            <a:t>Komente: Pasqyra e fluksit te parase eshte pergatitur sipas metodes direkte e cila ka per qellim te pershkruaje parate e gjeneruara nga shoqeria, burimet e financimit dhe ndryshimet  ne pozicionin e parase dhe ekuivalenteve te saj ne shoqeri.  Sipas metodes direkte te gjitha klasat kryesore te arketimeve dhe pagesave paraqiten si shuma bruto. Fluksi kryesor i parase nga veprimtatia invesuese perfshin, blerjen e shitjen e aktiveve afatgjata materiale. Fluksi i parase nga veprimtarite financiare perfshin te ardhurat nga huaja, ripagesat e detyrimeve te qerase financiare, pagesen e dividenteve.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xdr:row>
      <xdr:rowOff>66675</xdr:rowOff>
    </xdr:from>
    <xdr:to>
      <xdr:col>7</xdr:col>
      <xdr:colOff>1400175</xdr:colOff>
      <xdr:row>46</xdr:row>
      <xdr:rowOff>9525</xdr:rowOff>
    </xdr:to>
    <xdr:sp fLocksText="0">
      <xdr:nvSpPr>
        <xdr:cNvPr id="1" name="Text Box 1"/>
        <xdr:cNvSpPr txBox="1">
          <a:spLocks noChangeArrowheads="1"/>
        </xdr:cNvSpPr>
      </xdr:nvSpPr>
      <xdr:spPr>
        <a:xfrm>
          <a:off x="28575" y="7200900"/>
          <a:ext cx="13287375" cy="234315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Zeri pakesime mjete transporti eshte i perbere nga shitja e 2 veture te administrates dhe nje e dale jashte perdorimit . Zeri pakesime ne  makineri i referohet pjeseve te demtuara, plus kesaj ne zerin (te tjera) jane bere dhe  rregullime. Kompania ka shënuar një rritje prej 17.710.293 lekë, 13.603.420 lekë dhe 2.737.886 lekë respektivisht për makineri, transport dhe pajisje kompjuterike. Te shtesa nga ndertimi ne process jane te gjitha lejet e marra per ndertesen e re si dhe situacionet e punimeve te kryera gjate keti viti ne vleren 156,898,758 leke. Ne shtesa te makinerive jane matricat me vlere 12.319.139,74 leke. Ne shtesa te mjeteve te transportit jane dy vetura te blera per shitjen dhe nje per administraten. Ne bilanc elementet e AAM-le paraqiten me koston minus amortizimin e akumuluar pasi shoqeria ka zgjedhur si praktike kontabile modelin e kostos. Amortizimi është llogaritur në bazë të parimeve të SNRF i cili thotë se amortizimit është i bazuar në jetën e dobishme të aktivit. Kjo ka nje ndryshim nga normat e amortizimit te caktuara nga ligji nr. 8438, dt. 28.12.1998. Ekziston nje diference prej 9,903,650 ALL midis trajtimit sipas ligjit te tatimeve me SNRF, qe krijon nje taks prej 990,365 ALL te llogaritur ne shenimin 17.b. 
</a:t>
          </a:r>
        </a:p>
      </xdr:txBody>
    </xdr:sp>
    <xdr:clientData/>
  </xdr:twoCellAnchor>
  <xdr:twoCellAnchor>
    <xdr:from>
      <xdr:col>2</xdr:col>
      <xdr:colOff>723900</xdr:colOff>
      <xdr:row>1</xdr:row>
      <xdr:rowOff>38100</xdr:rowOff>
    </xdr:from>
    <xdr:to>
      <xdr:col>7</xdr:col>
      <xdr:colOff>571500</xdr:colOff>
      <xdr:row>3</xdr:row>
      <xdr:rowOff>104775</xdr:rowOff>
    </xdr:to>
    <xdr:sp>
      <xdr:nvSpPr>
        <xdr:cNvPr id="2" name="WordArt 2"/>
        <xdr:cNvSpPr>
          <a:spLocks/>
        </xdr:cNvSpPr>
      </xdr:nvSpPr>
      <xdr:spPr>
        <a:xfrm>
          <a:off x="4867275" y="219075"/>
          <a:ext cx="7620000"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2 - AKTIVE   AFATGJATA   MATERIALE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0</xdr:row>
      <xdr:rowOff>9525</xdr:rowOff>
    </xdr:from>
    <xdr:to>
      <xdr:col>0</xdr:col>
      <xdr:colOff>3914775</xdr:colOff>
      <xdr:row>4</xdr:row>
      <xdr:rowOff>123825</xdr:rowOff>
    </xdr:to>
    <xdr:pic>
      <xdr:nvPicPr>
        <xdr:cNvPr id="1" name="Picture 1"/>
        <xdr:cNvPicPr preferRelativeResize="1">
          <a:picLocks noChangeAspect="1"/>
        </xdr:cNvPicPr>
      </xdr:nvPicPr>
      <xdr:blipFill>
        <a:blip r:embed="rId1"/>
        <a:stretch>
          <a:fillRect/>
        </a:stretch>
      </xdr:blipFill>
      <xdr:spPr>
        <a:xfrm>
          <a:off x="2324100" y="9525"/>
          <a:ext cx="1590675" cy="838200"/>
        </a:xfrm>
        <a:prstGeom prst="rect">
          <a:avLst/>
        </a:prstGeom>
        <a:noFill/>
        <a:ln w="9525" cmpd="sng">
          <a:noFill/>
        </a:ln>
      </xdr:spPr>
    </xdr:pic>
    <xdr:clientData/>
  </xdr:twoCellAnchor>
  <xdr:twoCellAnchor>
    <xdr:from>
      <xdr:col>0</xdr:col>
      <xdr:colOff>466725</xdr:colOff>
      <xdr:row>8</xdr:row>
      <xdr:rowOff>28575</xdr:rowOff>
    </xdr:from>
    <xdr:to>
      <xdr:col>2</xdr:col>
      <xdr:colOff>0</xdr:colOff>
      <xdr:row>10</xdr:row>
      <xdr:rowOff>38100</xdr:rowOff>
    </xdr:to>
    <xdr:sp>
      <xdr:nvSpPr>
        <xdr:cNvPr id="2" name="WordArt 2"/>
        <xdr:cNvSpPr>
          <a:spLocks/>
        </xdr:cNvSpPr>
      </xdr:nvSpPr>
      <xdr:spPr>
        <a:xfrm>
          <a:off x="466725" y="1438275"/>
          <a:ext cx="5191125"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3 - AKTIVE   AFATGJATA JOMATERIALE</a:t>
          </a:r>
        </a:p>
      </xdr:txBody>
    </xdr:sp>
    <xdr:clientData/>
  </xdr:twoCellAnchor>
  <xdr:twoCellAnchor>
    <xdr:from>
      <xdr:col>0</xdr:col>
      <xdr:colOff>38100</xdr:colOff>
      <xdr:row>33</xdr:row>
      <xdr:rowOff>142875</xdr:rowOff>
    </xdr:from>
    <xdr:to>
      <xdr:col>2</xdr:col>
      <xdr:colOff>457200</xdr:colOff>
      <xdr:row>37</xdr:row>
      <xdr:rowOff>47625</xdr:rowOff>
    </xdr:to>
    <xdr:sp>
      <xdr:nvSpPr>
        <xdr:cNvPr id="3" name="Text Box 3"/>
        <xdr:cNvSpPr txBox="1">
          <a:spLocks noChangeArrowheads="1"/>
        </xdr:cNvSpPr>
      </xdr:nvSpPr>
      <xdr:spPr>
        <a:xfrm>
          <a:off x="38100" y="8639175"/>
          <a:ext cx="6076950" cy="5905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FF0000"/>
              </a:solidFill>
            </a:rPr>
            <a:t>      Kosto e software te blere eshte amortizuar ne baze linje te drejte mbi nje    periudhe nga 3-5 vjet.</a:t>
          </a:r>
        </a:p>
      </xdr:txBody>
    </xdr:sp>
    <xdr:clientData/>
  </xdr:twoCellAnchor>
  <xdr:twoCellAnchor>
    <xdr:from>
      <xdr:col>0</xdr:col>
      <xdr:colOff>47625</xdr:colOff>
      <xdr:row>38</xdr:row>
      <xdr:rowOff>114300</xdr:rowOff>
    </xdr:from>
    <xdr:to>
      <xdr:col>2</xdr:col>
      <xdr:colOff>466725</xdr:colOff>
      <xdr:row>52</xdr:row>
      <xdr:rowOff>38100</xdr:rowOff>
    </xdr:to>
    <xdr:sp fLocksText="0">
      <xdr:nvSpPr>
        <xdr:cNvPr id="4" name="Text Box 4"/>
        <xdr:cNvSpPr txBox="1">
          <a:spLocks noChangeArrowheads="1"/>
        </xdr:cNvSpPr>
      </xdr:nvSpPr>
      <xdr:spPr>
        <a:xfrm>
          <a:off x="47625" y="9467850"/>
          <a:ext cx="6076950" cy="23241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Komente:
Gjate keti viti nuk ka shtesa ne aktivet afagjata jo materiale, Amortizimi eshte llogaritur ne vlere linare ne masen 10% (2009, 10%)
</a:t>
          </a:r>
        </a:p>
      </xdr:txBody>
    </xdr:sp>
    <xdr:clientData/>
  </xdr:twoCellAnchor>
  <xdr:twoCellAnchor>
    <xdr:from>
      <xdr:col>0</xdr:col>
      <xdr:colOff>57150</xdr:colOff>
      <xdr:row>33</xdr:row>
      <xdr:rowOff>152400</xdr:rowOff>
    </xdr:from>
    <xdr:to>
      <xdr:col>0</xdr:col>
      <xdr:colOff>552450</xdr:colOff>
      <xdr:row>36</xdr:row>
      <xdr:rowOff>76200</xdr:rowOff>
    </xdr:to>
    <xdr:pic>
      <xdr:nvPicPr>
        <xdr:cNvPr id="5" name="Picture 5"/>
        <xdr:cNvPicPr preferRelativeResize="1">
          <a:picLocks noChangeAspect="1"/>
        </xdr:cNvPicPr>
      </xdr:nvPicPr>
      <xdr:blipFill>
        <a:blip r:embed="rId2"/>
        <a:stretch>
          <a:fillRect/>
        </a:stretch>
      </xdr:blipFill>
      <xdr:spPr>
        <a:xfrm>
          <a:off x="57150" y="8648700"/>
          <a:ext cx="4953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FRS%20Shqip%20ARM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12.2008\REP_PACK_IFRS%2031.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_PACK_IFRS_Alumil%20Albania%2031%2012%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PERTIES"/>
      <sheetName val="MAIN_MENU"/>
      <sheetName val="P_L"/>
      <sheetName val="B_S"/>
      <sheetName val="1_REVENUES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definedNames>
      <definedName name="Goto_menu"/>
    </definedNames>
    <sheetDataSet>
      <sheetData sheetId="1">
        <row r="16">
          <cell r="B16" t="str">
            <v>KOMPANIA: </v>
          </cell>
          <cell r="F16" t="str">
            <v>KODI : </v>
          </cell>
        </row>
        <row r="18">
          <cell r="B18" t="str">
            <v>PERIUDHA(VITI/Q): </v>
          </cell>
        </row>
        <row r="22">
          <cell r="B22" t="str">
            <v>MONEDHA : </v>
          </cell>
        </row>
        <row r="24">
          <cell r="B24" t="str">
            <v>AUTORI : </v>
          </cell>
        </row>
      </sheetData>
      <sheetData sheetId="13">
        <row r="33">
          <cell r="A33" t="str">
            <v>............................................</v>
          </cell>
        </row>
        <row r="34">
          <cell r="A34" t="str">
            <v>............................................</v>
          </cell>
        </row>
        <row r="35">
          <cell r="A3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PROPERTIES"/>
      <sheetName val="MAIN_MENU"/>
      <sheetName val="P_L"/>
      <sheetName val="B_S"/>
      <sheetName val="1_REVENUES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sheetDataSet>
      <sheetData sheetId="13">
        <row r="22">
          <cell r="A22" t="str">
            <v>ALUMIL MILONAS SA (MOTHER COMPANY)</v>
          </cell>
        </row>
        <row r="23">
          <cell r="A23" t="str">
            <v>Georgios Salpingidhis</v>
          </cell>
        </row>
        <row r="24">
          <cell r="A24" t="str">
            <v>Sotirios Boulios</v>
          </cell>
        </row>
        <row r="25">
          <cell r="A25" t="str">
            <v>Joanis Boulios</v>
          </cell>
        </row>
        <row r="26">
          <cell r="A26" t="str">
            <v>Georgios Mylona</v>
          </cell>
        </row>
        <row r="27">
          <cell r="A27" t="str">
            <v>Evangjelia Mylona</v>
          </cell>
        </row>
        <row r="28">
          <cell r="A28" t="str">
            <v>M/E/Dh Kalludhi</v>
          </cell>
        </row>
      </sheetData>
      <sheetData sheetId="15">
        <row r="31">
          <cell r="C31" t="str">
            <v>Tirana Bank</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PROPERTIES"/>
      <sheetName val="P_L"/>
      <sheetName val="B_S"/>
      <sheetName val="1_REVENUES_EXPENSES"/>
      <sheetName val="1_ANALYTICAL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sheetDataSet>
      <sheetData sheetId="11">
        <row r="13">
          <cell r="B13">
            <v>58267564.99</v>
          </cell>
        </row>
        <row r="15">
          <cell r="B15">
            <v>1016372.412</v>
          </cell>
        </row>
        <row r="17">
          <cell r="B17">
            <v>73852</v>
          </cell>
        </row>
        <row r="19">
          <cell r="B19">
            <v>377832.5</v>
          </cell>
        </row>
        <row r="21">
          <cell r="B21">
            <v>551388.01</v>
          </cell>
        </row>
        <row r="23">
          <cell r="B23">
            <v>34901138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7.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0.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6.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6.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7.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44"/>
  <sheetViews>
    <sheetView zoomScalePageLayoutView="0" workbookViewId="0" topLeftCell="A1">
      <selection activeCell="G26" sqref="G26"/>
    </sheetView>
  </sheetViews>
  <sheetFormatPr defaultColWidth="9.140625" defaultRowHeight="12.75"/>
  <cols>
    <col min="1" max="1" width="2.8515625" style="0" customWidth="1"/>
    <col min="2" max="2" width="7.28125" style="0" customWidth="1"/>
    <col min="3" max="3" width="38.421875" style="0" customWidth="1"/>
    <col min="6" max="6" width="4.140625" style="0" customWidth="1"/>
    <col min="8" max="8" width="3.140625" style="0" customWidth="1"/>
    <col min="10" max="10" width="13.8515625" style="0" customWidth="1"/>
    <col min="11" max="11" width="12.7109375" style="0" customWidth="1"/>
    <col min="12" max="12" width="3.28125" style="0" customWidth="1"/>
  </cols>
  <sheetData>
    <row r="1" ht="13.5" thickBot="1"/>
    <row r="2" spans="2:13" ht="17.25" thickBot="1">
      <c r="B2" s="492" t="s">
        <v>315</v>
      </c>
      <c r="C2" s="493" t="s">
        <v>327</v>
      </c>
      <c r="D2" s="494" t="s">
        <v>328</v>
      </c>
      <c r="E2" s="495" t="s">
        <v>329</v>
      </c>
      <c r="F2" s="496"/>
      <c r="G2" s="497" t="s">
        <v>298</v>
      </c>
      <c r="H2" s="496"/>
      <c r="I2" s="492" t="s">
        <v>330</v>
      </c>
      <c r="J2" s="498" t="s">
        <v>331</v>
      </c>
      <c r="K2" s="499" t="s">
        <v>332</v>
      </c>
      <c r="L2" s="500"/>
      <c r="M2" s="501" t="s">
        <v>329</v>
      </c>
    </row>
    <row r="3" spans="2:13" ht="13.5">
      <c r="B3" s="502">
        <v>1</v>
      </c>
      <c r="C3" s="503" t="s">
        <v>528</v>
      </c>
      <c r="D3" s="504" t="s">
        <v>529</v>
      </c>
      <c r="E3" s="515" t="s">
        <v>333</v>
      </c>
      <c r="F3" s="505"/>
      <c r="G3" s="506" t="s">
        <v>334</v>
      </c>
      <c r="H3" s="505"/>
      <c r="I3" s="507" t="s">
        <v>335</v>
      </c>
      <c r="J3" s="508" t="s">
        <v>336</v>
      </c>
      <c r="K3" s="509" t="s">
        <v>337</v>
      </c>
      <c r="L3" s="510"/>
      <c r="M3" s="511" t="s">
        <v>338</v>
      </c>
    </row>
    <row r="4" spans="2:13" ht="13.5">
      <c r="B4" s="512">
        <v>2</v>
      </c>
      <c r="C4" s="513" t="s">
        <v>546</v>
      </c>
      <c r="D4" s="514" t="s">
        <v>344</v>
      </c>
      <c r="E4" s="515" t="s">
        <v>344</v>
      </c>
      <c r="F4" s="505"/>
      <c r="G4" s="516" t="s">
        <v>339</v>
      </c>
      <c r="H4" s="505"/>
      <c r="I4" s="517" t="s">
        <v>340</v>
      </c>
      <c r="J4" s="518" t="s">
        <v>336</v>
      </c>
      <c r="K4" s="519" t="s">
        <v>341</v>
      </c>
      <c r="L4" s="510"/>
      <c r="M4" s="520" t="s">
        <v>342</v>
      </c>
    </row>
    <row r="5" spans="2:13" ht="14.25" thickBot="1">
      <c r="B5" s="512">
        <v>3</v>
      </c>
      <c r="F5" s="505"/>
      <c r="G5" s="516" t="s">
        <v>345</v>
      </c>
      <c r="H5" s="505"/>
      <c r="I5" s="517" t="s">
        <v>346</v>
      </c>
      <c r="J5" s="518" t="s">
        <v>336</v>
      </c>
      <c r="K5" s="519" t="s">
        <v>347</v>
      </c>
      <c r="L5" s="510"/>
      <c r="M5" s="520" t="s">
        <v>333</v>
      </c>
    </row>
    <row r="6" spans="2:13" ht="14.25" thickBot="1">
      <c r="B6" s="512">
        <v>4</v>
      </c>
      <c r="C6" s="503" t="s">
        <v>547</v>
      </c>
      <c r="D6" s="504" t="s">
        <v>548</v>
      </c>
      <c r="E6" s="929" t="s">
        <v>352</v>
      </c>
      <c r="F6" s="505"/>
      <c r="G6" s="516" t="s">
        <v>348</v>
      </c>
      <c r="H6" s="505"/>
      <c r="I6" s="521" t="s">
        <v>349</v>
      </c>
      <c r="J6" s="522" t="s">
        <v>336</v>
      </c>
      <c r="K6" s="523" t="s">
        <v>525</v>
      </c>
      <c r="L6" s="510"/>
      <c r="M6" s="520" t="s">
        <v>350</v>
      </c>
    </row>
    <row r="7" spans="2:13" ht="13.5">
      <c r="B7" s="512">
        <v>5</v>
      </c>
      <c r="C7" s="513" t="s">
        <v>549</v>
      </c>
      <c r="D7" s="514" t="s">
        <v>550</v>
      </c>
      <c r="E7" s="515" t="s">
        <v>350</v>
      </c>
      <c r="F7" s="505"/>
      <c r="G7" s="516" t="s">
        <v>351</v>
      </c>
      <c r="H7" s="505"/>
      <c r="I7" s="505"/>
      <c r="J7" s="510"/>
      <c r="K7" s="510"/>
      <c r="L7" s="510"/>
      <c r="M7" s="520" t="s">
        <v>352</v>
      </c>
    </row>
    <row r="8" spans="2:13" ht="13.5">
      <c r="B8" s="512">
        <v>6</v>
      </c>
      <c r="C8" s="513" t="s">
        <v>551</v>
      </c>
      <c r="D8" s="514" t="s">
        <v>552</v>
      </c>
      <c r="E8" s="515" t="s">
        <v>365</v>
      </c>
      <c r="F8" s="505"/>
      <c r="G8" s="516" t="s">
        <v>353</v>
      </c>
      <c r="H8" s="505"/>
      <c r="I8" s="505"/>
      <c r="J8" s="510"/>
      <c r="K8" s="510"/>
      <c r="L8" s="510"/>
      <c r="M8" s="520" t="s">
        <v>354</v>
      </c>
    </row>
    <row r="9" spans="2:13" ht="13.5">
      <c r="B9" s="512">
        <v>7</v>
      </c>
      <c r="C9" s="513" t="s">
        <v>553</v>
      </c>
      <c r="D9" s="514" t="s">
        <v>554</v>
      </c>
      <c r="E9" s="515" t="s">
        <v>356</v>
      </c>
      <c r="F9" s="505"/>
      <c r="G9" s="516" t="s">
        <v>355</v>
      </c>
      <c r="H9" s="505"/>
      <c r="I9" s="505"/>
      <c r="J9" s="510"/>
      <c r="K9" s="510"/>
      <c r="L9" s="510"/>
      <c r="M9" s="520" t="s">
        <v>356</v>
      </c>
    </row>
    <row r="10" spans="2:13" ht="13.5">
      <c r="B10" s="512">
        <v>8</v>
      </c>
      <c r="C10" s="513" t="s">
        <v>555</v>
      </c>
      <c r="D10" s="514" t="s">
        <v>556</v>
      </c>
      <c r="E10" s="515" t="s">
        <v>338</v>
      </c>
      <c r="F10" s="505"/>
      <c r="G10" s="516" t="s">
        <v>357</v>
      </c>
      <c r="H10" s="505"/>
      <c r="I10" s="505"/>
      <c r="J10" s="510"/>
      <c r="K10" s="510"/>
      <c r="L10" s="510"/>
      <c r="M10" s="520" t="s">
        <v>358</v>
      </c>
    </row>
    <row r="11" spans="2:13" ht="13.5">
      <c r="B11" s="512">
        <v>9</v>
      </c>
      <c r="C11" s="513" t="s">
        <v>557</v>
      </c>
      <c r="D11" s="514" t="s">
        <v>558</v>
      </c>
      <c r="E11" s="515" t="s">
        <v>358</v>
      </c>
      <c r="F11" s="505"/>
      <c r="G11" s="516" t="s">
        <v>359</v>
      </c>
      <c r="H11" s="505"/>
      <c r="I11" s="505"/>
      <c r="J11" s="510"/>
      <c r="K11" s="510"/>
      <c r="L11" s="510"/>
      <c r="M11" s="520" t="s">
        <v>360</v>
      </c>
    </row>
    <row r="12" spans="2:13" ht="13.5">
      <c r="B12" s="512">
        <v>10</v>
      </c>
      <c r="C12" s="513" t="s">
        <v>559</v>
      </c>
      <c r="D12" s="514" t="s">
        <v>560</v>
      </c>
      <c r="E12" s="515" t="s">
        <v>358</v>
      </c>
      <c r="F12" s="505"/>
      <c r="G12" s="524"/>
      <c r="H12" s="505"/>
      <c r="I12" s="505"/>
      <c r="J12" s="510"/>
      <c r="K12" s="510"/>
      <c r="L12" s="510"/>
      <c r="M12" s="520" t="s">
        <v>361</v>
      </c>
    </row>
    <row r="13" spans="2:13" ht="13.5">
      <c r="B13" s="512">
        <v>11</v>
      </c>
      <c r="C13" s="513" t="s">
        <v>561</v>
      </c>
      <c r="D13" s="514" t="s">
        <v>562</v>
      </c>
      <c r="E13" s="515" t="s">
        <v>364</v>
      </c>
      <c r="F13" s="505"/>
      <c r="G13" s="524"/>
      <c r="H13" s="505"/>
      <c r="I13" s="505"/>
      <c r="J13" s="510"/>
      <c r="K13" s="510"/>
      <c r="L13" s="510"/>
      <c r="M13" s="520" t="s">
        <v>362</v>
      </c>
    </row>
    <row r="14" spans="2:13" ht="13.5">
      <c r="B14" s="512">
        <v>12</v>
      </c>
      <c r="C14" s="513" t="s">
        <v>563</v>
      </c>
      <c r="D14" s="514" t="s">
        <v>564</v>
      </c>
      <c r="E14" s="515" t="s">
        <v>338</v>
      </c>
      <c r="F14" s="505"/>
      <c r="G14" s="524"/>
      <c r="H14" s="505"/>
      <c r="I14" s="505"/>
      <c r="J14" s="510"/>
      <c r="K14" s="510"/>
      <c r="L14" s="510"/>
      <c r="M14" s="520" t="s">
        <v>363</v>
      </c>
    </row>
    <row r="15" spans="2:13" ht="13.5">
      <c r="B15" s="512">
        <v>13</v>
      </c>
      <c r="C15" s="513" t="s">
        <v>565</v>
      </c>
      <c r="D15" s="514" t="s">
        <v>566</v>
      </c>
      <c r="E15" s="515" t="s">
        <v>342</v>
      </c>
      <c r="F15" s="505"/>
      <c r="G15" s="524"/>
      <c r="H15" s="505"/>
      <c r="I15" s="505"/>
      <c r="J15" s="510"/>
      <c r="K15" s="510"/>
      <c r="L15" s="510"/>
      <c r="M15" s="520" t="s">
        <v>364</v>
      </c>
    </row>
    <row r="16" spans="2:13" ht="14.25" thickBot="1">
      <c r="B16" s="512">
        <v>14</v>
      </c>
      <c r="C16" s="513" t="s">
        <v>567</v>
      </c>
      <c r="D16" s="514" t="s">
        <v>568</v>
      </c>
      <c r="E16" s="515" t="s">
        <v>360</v>
      </c>
      <c r="F16" s="505"/>
      <c r="G16" s="525"/>
      <c r="H16" s="505"/>
      <c r="I16" s="505"/>
      <c r="J16" s="510"/>
      <c r="K16" s="510"/>
      <c r="L16" s="510"/>
      <c r="M16" s="520" t="s">
        <v>365</v>
      </c>
    </row>
    <row r="17" spans="2:13" ht="13.5">
      <c r="B17" s="512">
        <v>15</v>
      </c>
      <c r="C17" s="513" t="s">
        <v>569</v>
      </c>
      <c r="D17" s="514" t="s">
        <v>570</v>
      </c>
      <c r="E17" s="515" t="s">
        <v>361</v>
      </c>
      <c r="F17" s="505"/>
      <c r="G17" s="505"/>
      <c r="H17" s="505"/>
      <c r="I17" s="505"/>
      <c r="J17" s="510"/>
      <c r="K17" s="510"/>
      <c r="L17" s="510"/>
      <c r="M17" s="520" t="s">
        <v>366</v>
      </c>
    </row>
    <row r="18" spans="2:13" ht="13.5">
      <c r="B18" s="512">
        <v>16</v>
      </c>
      <c r="C18" s="513" t="s">
        <v>571</v>
      </c>
      <c r="D18" s="514" t="s">
        <v>572</v>
      </c>
      <c r="E18" s="515" t="s">
        <v>338</v>
      </c>
      <c r="F18" s="505"/>
      <c r="G18" s="505"/>
      <c r="H18" s="505"/>
      <c r="I18" s="505"/>
      <c r="J18" s="510"/>
      <c r="K18" s="510"/>
      <c r="L18" s="510"/>
      <c r="M18" s="520" t="s">
        <v>367</v>
      </c>
    </row>
    <row r="19" spans="2:13" ht="13.5">
      <c r="B19" s="512">
        <v>17</v>
      </c>
      <c r="C19" s="513" t="s">
        <v>573</v>
      </c>
      <c r="D19" s="514" t="s">
        <v>574</v>
      </c>
      <c r="E19" s="515" t="s">
        <v>356</v>
      </c>
      <c r="F19" s="505"/>
      <c r="G19" s="505"/>
      <c r="H19" s="505"/>
      <c r="I19" s="505"/>
      <c r="J19" s="510"/>
      <c r="K19" s="510"/>
      <c r="L19" s="510"/>
      <c r="M19" s="526" t="s">
        <v>368</v>
      </c>
    </row>
    <row r="20" spans="2:13" ht="13.5">
      <c r="B20" s="512">
        <v>18</v>
      </c>
      <c r="C20" s="513" t="s">
        <v>575</v>
      </c>
      <c r="D20" s="514" t="s">
        <v>576</v>
      </c>
      <c r="E20" s="515" t="s">
        <v>363</v>
      </c>
      <c r="F20" s="505"/>
      <c r="G20" s="505"/>
      <c r="H20" s="505"/>
      <c r="I20" s="505"/>
      <c r="J20" s="510"/>
      <c r="K20" s="510"/>
      <c r="L20" s="510"/>
      <c r="M20" s="526" t="s">
        <v>368</v>
      </c>
    </row>
    <row r="21" spans="2:13" ht="13.5">
      <c r="B21" s="512">
        <v>19</v>
      </c>
      <c r="C21" s="513" t="s">
        <v>577</v>
      </c>
      <c r="D21" s="514" t="s">
        <v>578</v>
      </c>
      <c r="E21" s="515" t="s">
        <v>364</v>
      </c>
      <c r="F21" s="505"/>
      <c r="G21" s="505"/>
      <c r="H21" s="505"/>
      <c r="I21" s="505"/>
      <c r="J21" s="510"/>
      <c r="K21" s="510"/>
      <c r="L21" s="510"/>
      <c r="M21" s="526" t="s">
        <v>368</v>
      </c>
    </row>
    <row r="22" spans="2:13" ht="14.25" thickBot="1">
      <c r="B22" s="512">
        <v>20</v>
      </c>
      <c r="C22" s="513" t="s">
        <v>579</v>
      </c>
      <c r="D22" s="514" t="s">
        <v>580</v>
      </c>
      <c r="E22" s="515" t="s">
        <v>362</v>
      </c>
      <c r="F22" s="505"/>
      <c r="G22" s="505"/>
      <c r="H22" s="505"/>
      <c r="I22" s="505"/>
      <c r="J22" s="510"/>
      <c r="K22" s="510"/>
      <c r="L22" s="510"/>
      <c r="M22" s="527" t="s">
        <v>369</v>
      </c>
    </row>
    <row r="23" spans="2:13" ht="13.5">
      <c r="B23" s="512">
        <v>21</v>
      </c>
      <c r="C23" s="513" t="s">
        <v>581</v>
      </c>
      <c r="D23" s="514" t="s">
        <v>582</v>
      </c>
      <c r="E23" s="515" t="s">
        <v>365</v>
      </c>
      <c r="F23" s="505"/>
      <c r="G23" s="505"/>
      <c r="H23" s="505"/>
      <c r="I23" s="505"/>
      <c r="J23" s="510"/>
      <c r="K23" s="510"/>
      <c r="L23" s="510"/>
      <c r="M23" s="528"/>
    </row>
    <row r="24" spans="2:13" ht="13.5">
      <c r="B24" s="512">
        <v>22</v>
      </c>
      <c r="C24" s="513" t="s">
        <v>583</v>
      </c>
      <c r="D24" s="514" t="s">
        <v>584</v>
      </c>
      <c r="E24" s="515" t="s">
        <v>366</v>
      </c>
      <c r="F24" s="505"/>
      <c r="G24" s="505"/>
      <c r="H24" s="505"/>
      <c r="I24" s="505"/>
      <c r="J24" s="510"/>
      <c r="K24" s="510"/>
      <c r="L24" s="510"/>
      <c r="M24" s="528"/>
    </row>
    <row r="25" spans="2:13" ht="13.5">
      <c r="B25" s="512">
        <v>23</v>
      </c>
      <c r="C25" s="513" t="s">
        <v>585</v>
      </c>
      <c r="D25" s="514" t="s">
        <v>586</v>
      </c>
      <c r="E25" s="515" t="s">
        <v>365</v>
      </c>
      <c r="F25" s="505"/>
      <c r="G25" s="505"/>
      <c r="H25" s="505"/>
      <c r="I25" s="505"/>
      <c r="J25" s="510"/>
      <c r="K25" s="510"/>
      <c r="L25" s="510"/>
      <c r="M25" s="528"/>
    </row>
    <row r="26" spans="2:13" ht="13.5">
      <c r="B26" s="512">
        <v>24</v>
      </c>
      <c r="C26" s="513" t="s">
        <v>587</v>
      </c>
      <c r="D26" s="514" t="s">
        <v>329</v>
      </c>
      <c r="E26" s="515" t="s">
        <v>338</v>
      </c>
      <c r="F26" s="505"/>
      <c r="G26" s="505"/>
      <c r="H26" s="505"/>
      <c r="I26" s="505"/>
      <c r="J26" s="510"/>
      <c r="K26" s="510"/>
      <c r="L26" s="510"/>
      <c r="M26" s="528"/>
    </row>
    <row r="27" spans="2:13" ht="13.5">
      <c r="B27" s="512">
        <v>25</v>
      </c>
      <c r="C27" s="513" t="s">
        <v>588</v>
      </c>
      <c r="D27" s="514" t="s">
        <v>589</v>
      </c>
      <c r="E27" s="515" t="s">
        <v>350</v>
      </c>
      <c r="F27" s="505"/>
      <c r="G27" s="505"/>
      <c r="H27" s="505"/>
      <c r="I27" s="505"/>
      <c r="J27" s="510"/>
      <c r="K27" s="510"/>
      <c r="L27" s="510"/>
      <c r="M27" s="528"/>
    </row>
    <row r="28" spans="2:13" ht="13.5">
      <c r="B28" s="512">
        <v>26</v>
      </c>
      <c r="C28" s="513" t="s">
        <v>343</v>
      </c>
      <c r="D28" s="514" t="s">
        <v>344</v>
      </c>
      <c r="E28" s="515" t="s">
        <v>344</v>
      </c>
      <c r="F28" s="505"/>
      <c r="G28" s="505"/>
      <c r="H28" s="505"/>
      <c r="I28" s="505"/>
      <c r="J28" s="510"/>
      <c r="K28" s="510"/>
      <c r="L28" s="510"/>
      <c r="M28" s="528"/>
    </row>
    <row r="29" spans="2:13" ht="13.5">
      <c r="B29" s="512">
        <v>27</v>
      </c>
      <c r="C29" s="513" t="s">
        <v>590</v>
      </c>
      <c r="D29" s="514" t="s">
        <v>529</v>
      </c>
      <c r="E29" s="515" t="s">
        <v>338</v>
      </c>
      <c r="F29" s="505"/>
      <c r="G29" s="505"/>
      <c r="H29" s="505"/>
      <c r="I29" s="505"/>
      <c r="J29" s="510"/>
      <c r="K29" s="510"/>
      <c r="L29" s="510"/>
      <c r="M29" s="528"/>
    </row>
    <row r="30" spans="2:13" ht="13.5">
      <c r="B30" s="512">
        <v>28</v>
      </c>
      <c r="C30" s="513" t="s">
        <v>591</v>
      </c>
      <c r="D30" s="514" t="s">
        <v>592</v>
      </c>
      <c r="E30" s="515" t="s">
        <v>338</v>
      </c>
      <c r="F30" s="505"/>
      <c r="G30" s="505"/>
      <c r="H30" s="505"/>
      <c r="I30" s="505"/>
      <c r="J30" s="510"/>
      <c r="K30" s="510"/>
      <c r="L30" s="510"/>
      <c r="M30" s="528"/>
    </row>
    <row r="31" spans="2:13" ht="13.5">
      <c r="B31" s="512">
        <v>29</v>
      </c>
      <c r="C31" s="513" t="s">
        <v>593</v>
      </c>
      <c r="D31" s="514" t="s">
        <v>594</v>
      </c>
      <c r="E31" s="515" t="s">
        <v>338</v>
      </c>
      <c r="F31" s="505"/>
      <c r="G31" s="505"/>
      <c r="H31" s="505"/>
      <c r="I31" s="505"/>
      <c r="J31" s="510"/>
      <c r="K31" s="510"/>
      <c r="L31" s="510"/>
      <c r="M31" s="528"/>
    </row>
    <row r="32" spans="2:13" ht="13.5">
      <c r="B32" s="512">
        <v>30</v>
      </c>
      <c r="C32" s="513" t="s">
        <v>595</v>
      </c>
      <c r="D32" s="514" t="s">
        <v>596</v>
      </c>
      <c r="E32" s="515" t="s">
        <v>338</v>
      </c>
      <c r="F32" s="505"/>
      <c r="G32" s="505"/>
      <c r="H32" s="505"/>
      <c r="I32" s="505"/>
      <c r="J32" s="510"/>
      <c r="K32" s="510"/>
      <c r="L32" s="510"/>
      <c r="M32" s="528"/>
    </row>
    <row r="33" spans="2:13" ht="13.5">
      <c r="B33" s="512">
        <v>31</v>
      </c>
      <c r="C33" s="513" t="s">
        <v>597</v>
      </c>
      <c r="D33" s="514" t="s">
        <v>598</v>
      </c>
      <c r="E33" s="515" t="s">
        <v>338</v>
      </c>
      <c r="F33" s="505"/>
      <c r="G33" s="505"/>
      <c r="H33" s="505"/>
      <c r="I33" s="505"/>
      <c r="J33" s="510"/>
      <c r="K33" s="510"/>
      <c r="L33" s="510"/>
      <c r="M33" s="528"/>
    </row>
    <row r="34" spans="2:13" ht="13.5">
      <c r="B34" s="512">
        <v>32</v>
      </c>
      <c r="C34" s="513" t="s">
        <v>599</v>
      </c>
      <c r="D34" s="514" t="s">
        <v>600</v>
      </c>
      <c r="E34" s="515" t="s">
        <v>338</v>
      </c>
      <c r="F34" s="505"/>
      <c r="G34" s="505"/>
      <c r="H34" s="505"/>
      <c r="I34" s="505"/>
      <c r="J34" s="510"/>
      <c r="K34" s="510"/>
      <c r="L34" s="510"/>
      <c r="M34" s="528"/>
    </row>
    <row r="35" spans="2:13" ht="13.5">
      <c r="B35" s="512">
        <v>33</v>
      </c>
      <c r="C35" s="513" t="s">
        <v>601</v>
      </c>
      <c r="D35" s="514" t="s">
        <v>602</v>
      </c>
      <c r="E35" s="515" t="s">
        <v>338</v>
      </c>
      <c r="F35" s="505"/>
      <c r="G35" s="505"/>
      <c r="H35" s="505"/>
      <c r="I35" s="505"/>
      <c r="J35" s="510"/>
      <c r="K35" s="510"/>
      <c r="L35" s="510"/>
      <c r="M35" s="528"/>
    </row>
    <row r="36" spans="2:13" ht="13.5">
      <c r="B36" s="512">
        <v>34</v>
      </c>
      <c r="C36" s="513" t="s">
        <v>546</v>
      </c>
      <c r="D36" s="514" t="s">
        <v>603</v>
      </c>
      <c r="E36" s="515" t="s">
        <v>338</v>
      </c>
      <c r="F36" s="505"/>
      <c r="G36" s="505"/>
      <c r="H36" s="505"/>
      <c r="I36" s="505"/>
      <c r="J36" s="510"/>
      <c r="K36" s="510"/>
      <c r="L36" s="510"/>
      <c r="M36" s="528"/>
    </row>
    <row r="37" spans="2:13" ht="13.5">
      <c r="B37" s="512">
        <v>35</v>
      </c>
      <c r="C37" s="513" t="s">
        <v>604</v>
      </c>
      <c r="D37" s="514" t="s">
        <v>605</v>
      </c>
      <c r="E37" s="515" t="s">
        <v>365</v>
      </c>
      <c r="F37" s="505"/>
      <c r="G37" s="505"/>
      <c r="H37" s="505"/>
      <c r="I37" s="505"/>
      <c r="J37" s="510"/>
      <c r="K37" s="510"/>
      <c r="L37" s="510"/>
      <c r="M37" s="528"/>
    </row>
    <row r="38" spans="2:13" ht="13.5">
      <c r="B38" s="512">
        <v>36</v>
      </c>
      <c r="C38" s="513" t="s">
        <v>606</v>
      </c>
      <c r="D38" s="514" t="s">
        <v>607</v>
      </c>
      <c r="E38" s="515" t="s">
        <v>338</v>
      </c>
      <c r="F38" s="505"/>
      <c r="G38" s="505"/>
      <c r="H38" s="505"/>
      <c r="I38" s="505"/>
      <c r="J38" s="510"/>
      <c r="K38" s="510"/>
      <c r="L38" s="510"/>
      <c r="M38" s="528"/>
    </row>
    <row r="39" spans="2:13" ht="13.5">
      <c r="B39" s="512">
        <v>37</v>
      </c>
      <c r="C39" s="513" t="s">
        <v>343</v>
      </c>
      <c r="D39" s="514" t="s">
        <v>344</v>
      </c>
      <c r="E39" s="515" t="s">
        <v>344</v>
      </c>
      <c r="F39" s="505"/>
      <c r="G39" s="505"/>
      <c r="H39" s="505"/>
      <c r="I39" s="505"/>
      <c r="J39" s="510"/>
      <c r="K39" s="510"/>
      <c r="L39" s="510"/>
      <c r="M39" s="528"/>
    </row>
    <row r="40" spans="2:13" ht="13.5">
      <c r="B40" s="512">
        <v>38</v>
      </c>
      <c r="C40" s="513" t="s">
        <v>343</v>
      </c>
      <c r="D40" s="514" t="s">
        <v>344</v>
      </c>
      <c r="E40" s="515" t="s">
        <v>344</v>
      </c>
      <c r="F40" s="505"/>
      <c r="G40" s="505"/>
      <c r="H40" s="505"/>
      <c r="I40" s="505"/>
      <c r="J40" s="510"/>
      <c r="K40" s="510"/>
      <c r="L40" s="510"/>
      <c r="M40" s="528"/>
    </row>
    <row r="41" spans="2:13" ht="13.5">
      <c r="B41" s="512">
        <v>39</v>
      </c>
      <c r="C41" s="513" t="s">
        <v>343</v>
      </c>
      <c r="D41" s="514" t="s">
        <v>344</v>
      </c>
      <c r="E41" s="515" t="s">
        <v>344</v>
      </c>
      <c r="F41" s="183"/>
      <c r="G41" s="183"/>
      <c r="H41" s="183"/>
      <c r="I41" s="183"/>
      <c r="J41" s="183"/>
      <c r="K41" s="183"/>
      <c r="L41" s="183"/>
      <c r="M41" s="377"/>
    </row>
    <row r="42" spans="2:13" ht="14.25" thickBot="1">
      <c r="B42" s="529">
        <v>40</v>
      </c>
      <c r="C42" s="530" t="s">
        <v>343</v>
      </c>
      <c r="D42" s="531" t="s">
        <v>344</v>
      </c>
      <c r="E42" s="532" t="s">
        <v>344</v>
      </c>
      <c r="F42" s="183"/>
      <c r="G42" s="183"/>
      <c r="H42" s="183"/>
      <c r="I42" s="183"/>
      <c r="J42" s="183"/>
      <c r="K42" s="183"/>
      <c r="L42" s="183"/>
      <c r="M42" s="377"/>
    </row>
    <row r="43" spans="2:13" ht="14.25" thickBot="1">
      <c r="B43" s="395"/>
      <c r="C43" s="395"/>
      <c r="D43" s="395"/>
      <c r="E43" s="395"/>
      <c r="F43" s="395"/>
      <c r="G43" s="395"/>
      <c r="H43" s="395"/>
      <c r="I43" s="395"/>
      <c r="J43" s="395"/>
      <c r="K43" s="395"/>
      <c r="L43" s="395"/>
      <c r="M43" s="396"/>
    </row>
    <row r="44" spans="2:13" ht="13.5">
      <c r="B44" s="533"/>
      <c r="C44" s="533"/>
      <c r="D44" s="533"/>
      <c r="E44" s="533"/>
      <c r="F44" s="533"/>
      <c r="G44" s="533"/>
      <c r="H44" s="533"/>
      <c r="I44" s="533"/>
      <c r="J44" s="533"/>
      <c r="K44" s="533"/>
      <c r="L44" s="533"/>
      <c r="M44" s="533"/>
    </row>
  </sheetData>
  <sheetProtection/>
  <printOptions/>
  <pageMargins left="0.75" right="0.75" top="1" bottom="1"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C54"/>
  <sheetViews>
    <sheetView zoomScalePageLayoutView="0" workbookViewId="0" topLeftCell="A40">
      <selection activeCell="H24" sqref="H24"/>
    </sheetView>
  </sheetViews>
  <sheetFormatPr defaultColWidth="9.140625" defaultRowHeight="12.75"/>
  <cols>
    <col min="1" max="1" width="58.8515625" style="0" customWidth="1"/>
    <col min="2" max="2" width="26.00390625" style="0" customWidth="1"/>
    <col min="3" max="3" width="24.140625" style="0" customWidth="1"/>
  </cols>
  <sheetData>
    <row r="1" spans="1:3" ht="14.25" thickBot="1">
      <c r="A1" s="335"/>
      <c r="B1" s="352" t="str">
        <f>'2 AAM'!B1</f>
        <v>ALM</v>
      </c>
      <c r="C1" s="322"/>
    </row>
    <row r="2" spans="1:3" ht="14.25" thickBot="1">
      <c r="A2" s="336"/>
      <c r="B2" s="352" t="str">
        <f>'2 AAM'!B2</f>
        <v>ALUMIL ALBANIA SHPK</v>
      </c>
      <c r="C2" s="106"/>
    </row>
    <row r="3" spans="1:3" ht="14.25" thickBot="1">
      <c r="A3" s="336"/>
      <c r="B3" s="352" t="str">
        <f>'2 AAM'!B3</f>
        <v>01/01/2010 -31/12/2010</v>
      </c>
      <c r="C3" s="106"/>
    </row>
    <row r="4" spans="1:3" ht="14.25" thickBot="1">
      <c r="A4" s="336"/>
      <c r="B4" s="352" t="str">
        <f>'2 AAM'!B4</f>
        <v>ALL</v>
      </c>
      <c r="C4" s="106"/>
    </row>
    <row r="5" spans="1:3" ht="13.5">
      <c r="A5" s="336"/>
      <c r="B5" s="352" t="str">
        <f>'2 AAM'!B5</f>
        <v>Renata Fejzaj</v>
      </c>
      <c r="C5" s="106"/>
    </row>
    <row r="6" spans="1:3" ht="13.5">
      <c r="A6" s="55"/>
      <c r="B6" s="105"/>
      <c r="C6" s="106"/>
    </row>
    <row r="7" spans="1:3" ht="13.5">
      <c r="A7" s="55"/>
      <c r="B7" s="105"/>
      <c r="C7" s="106"/>
    </row>
    <row r="8" spans="1:3" ht="13.5">
      <c r="A8" s="55"/>
      <c r="B8" s="105"/>
      <c r="C8" s="106"/>
    </row>
    <row r="9" spans="1:3" ht="13.5">
      <c r="A9" s="55"/>
      <c r="B9" s="105"/>
      <c r="C9" s="106"/>
    </row>
    <row r="10" spans="1:3" ht="13.5">
      <c r="A10" s="55"/>
      <c r="B10" s="105"/>
      <c r="C10" s="106"/>
    </row>
    <row r="11" spans="1:3" ht="30" thickBot="1">
      <c r="A11" s="715"/>
      <c r="B11" s="716"/>
      <c r="C11" s="717"/>
    </row>
    <row r="12" spans="1:3" ht="14.25" thickBot="1">
      <c r="A12" s="107" t="s">
        <v>164</v>
      </c>
      <c r="B12" s="903" t="str">
        <f>'TE DHENA'!J18</f>
        <v>31/12/2010</v>
      </c>
      <c r="C12" s="821" t="str">
        <f>" 31/12/"&amp;VLOOKUP('TE DHENA'!C18-1,DATA!$B$3:$G$16,6,FALSE)</f>
        <v> 31/12/2009</v>
      </c>
    </row>
    <row r="13" spans="1:3" ht="13.5">
      <c r="A13" s="108"/>
      <c r="B13" s="109"/>
      <c r="C13" s="719"/>
    </row>
    <row r="14" spans="1:3" ht="19.5" customHeight="1">
      <c r="A14" s="90" t="s">
        <v>542</v>
      </c>
      <c r="B14" s="944">
        <v>0</v>
      </c>
      <c r="C14" s="945">
        <v>0</v>
      </c>
    </row>
    <row r="15" spans="1:3" ht="24.75" customHeight="1">
      <c r="A15" s="90" t="s">
        <v>543</v>
      </c>
      <c r="B15" s="944">
        <v>619200</v>
      </c>
      <c r="C15" s="945">
        <v>3839815</v>
      </c>
    </row>
    <row r="16" spans="1:3" ht="24.75" customHeight="1">
      <c r="A16" s="110" t="s">
        <v>165</v>
      </c>
      <c r="B16" s="933">
        <v>0</v>
      </c>
      <c r="C16" s="946">
        <v>0</v>
      </c>
    </row>
    <row r="17" spans="1:3" ht="24.75" customHeight="1">
      <c r="A17" s="111" t="s">
        <v>166</v>
      </c>
      <c r="B17" s="933">
        <v>0</v>
      </c>
      <c r="C17" s="946">
        <v>79200</v>
      </c>
    </row>
    <row r="18" spans="1:3" ht="24.75" customHeight="1">
      <c r="A18" s="112" t="s">
        <v>541</v>
      </c>
      <c r="B18" s="947">
        <v>619200</v>
      </c>
      <c r="C18" s="948">
        <v>3919015</v>
      </c>
    </row>
    <row r="19" spans="1:3" ht="24.75" customHeight="1">
      <c r="A19" s="108"/>
      <c r="B19" s="949"/>
      <c r="C19" s="950"/>
    </row>
    <row r="20" spans="1:3" ht="24.75" customHeight="1">
      <c r="A20" s="107" t="s">
        <v>167</v>
      </c>
      <c r="B20" s="949"/>
      <c r="C20" s="950"/>
    </row>
    <row r="21" spans="1:3" ht="24.75" customHeight="1">
      <c r="A21" s="108"/>
      <c r="B21" s="949"/>
      <c r="C21" s="950"/>
    </row>
    <row r="22" spans="1:3" ht="24.75" customHeight="1">
      <c r="A22" s="90" t="str">
        <f>A14</f>
        <v>Gjendje ne 01.01.2009 (per software)</v>
      </c>
      <c r="B22" s="944">
        <v>0</v>
      </c>
      <c r="C22" s="945">
        <v>0</v>
      </c>
    </row>
    <row r="23" spans="1:3" ht="24.75" customHeight="1">
      <c r="A23" s="90" t="str">
        <f>A15</f>
        <v>Gjendje ne 01.01.2009 (per asete te tjere)</v>
      </c>
      <c r="B23" s="944">
        <v>363960</v>
      </c>
      <c r="C23" s="945">
        <v>2912854.87</v>
      </c>
    </row>
    <row r="24" spans="1:3" ht="24.75" customHeight="1">
      <c r="A24" s="110" t="s">
        <v>168</v>
      </c>
      <c r="B24" s="933">
        <v>0</v>
      </c>
      <c r="C24" s="946">
        <v>0</v>
      </c>
    </row>
    <row r="25" spans="1:3" ht="24.75" customHeight="1">
      <c r="A25" s="111" t="s">
        <v>169</v>
      </c>
      <c r="B25" s="933">
        <v>61920</v>
      </c>
      <c r="C25" s="946">
        <v>750920.13</v>
      </c>
    </row>
    <row r="26" spans="1:3" ht="24.75" customHeight="1">
      <c r="A26" s="112" t="str">
        <f>A18</f>
        <v>Gjendje 31.12.2009</v>
      </c>
      <c r="B26" s="947">
        <v>425880</v>
      </c>
      <c r="C26" s="948">
        <v>3663775</v>
      </c>
    </row>
    <row r="27" spans="1:3" ht="24.75" customHeight="1">
      <c r="A27" s="90"/>
      <c r="B27" s="949"/>
      <c r="C27" s="950"/>
    </row>
    <row r="28" spans="1:3" ht="24.75" customHeight="1">
      <c r="A28" s="90"/>
      <c r="B28" s="949"/>
      <c r="C28" s="950"/>
    </row>
    <row r="29" spans="1:3" ht="31.5" customHeight="1">
      <c r="A29" s="108" t="s">
        <v>170</v>
      </c>
      <c r="B29" s="938">
        <v>0</v>
      </c>
      <c r="C29" s="939">
        <v>0</v>
      </c>
    </row>
    <row r="30" spans="1:3" ht="24.75" customHeight="1">
      <c r="A30" s="115" t="s">
        <v>171</v>
      </c>
      <c r="B30" s="938">
        <v>193320</v>
      </c>
      <c r="C30" s="939">
        <v>255240</v>
      </c>
    </row>
    <row r="31" spans="1:3" ht="23.25" customHeight="1" thickBot="1">
      <c r="A31" s="116" t="s">
        <v>172</v>
      </c>
      <c r="B31" s="1114">
        <v>193320</v>
      </c>
      <c r="C31" s="1115">
        <v>255240</v>
      </c>
    </row>
    <row r="32" spans="1:3" ht="14.25" thickTop="1">
      <c r="A32" s="55"/>
      <c r="B32" s="114"/>
      <c r="C32" s="106"/>
    </row>
    <row r="33" spans="1:3" ht="13.5">
      <c r="A33" s="55"/>
      <c r="B33" s="105"/>
      <c r="C33" s="106"/>
    </row>
    <row r="34" spans="1:3" ht="13.5">
      <c r="A34" s="55"/>
      <c r="B34" s="105"/>
      <c r="C34" s="106"/>
    </row>
    <row r="35" spans="1:3" ht="13.5">
      <c r="A35" s="55"/>
      <c r="B35" s="105"/>
      <c r="C35" s="106"/>
    </row>
    <row r="36" spans="1:3" ht="13.5">
      <c r="A36" s="55"/>
      <c r="B36" s="105"/>
      <c r="C36" s="106"/>
    </row>
    <row r="37" spans="1:3" ht="13.5">
      <c r="A37" s="55"/>
      <c r="B37" s="105"/>
      <c r="C37" s="106"/>
    </row>
    <row r="38" spans="1:3" ht="13.5">
      <c r="A38" s="55"/>
      <c r="B38" s="105"/>
      <c r="C38" s="106"/>
    </row>
    <row r="39" spans="1:3" ht="13.5">
      <c r="A39" s="55"/>
      <c r="B39" s="105"/>
      <c r="C39" s="106"/>
    </row>
    <row r="40" spans="1:3" ht="13.5">
      <c r="A40" s="55"/>
      <c r="B40" s="105"/>
      <c r="C40" s="106"/>
    </row>
    <row r="41" spans="1:3" ht="13.5">
      <c r="A41" s="55"/>
      <c r="B41" s="105"/>
      <c r="C41" s="106"/>
    </row>
    <row r="42" spans="1:3" ht="13.5">
      <c r="A42" s="55"/>
      <c r="B42" s="105"/>
      <c r="C42" s="106"/>
    </row>
    <row r="43" spans="1:3" ht="13.5">
      <c r="A43" s="55"/>
      <c r="B43" s="105"/>
      <c r="C43" s="106"/>
    </row>
    <row r="44" spans="1:3" ht="13.5">
      <c r="A44" s="55"/>
      <c r="B44" s="105"/>
      <c r="C44" s="106"/>
    </row>
    <row r="45" spans="1:3" ht="13.5">
      <c r="A45" s="55"/>
      <c r="B45" s="105"/>
      <c r="C45" s="106"/>
    </row>
    <row r="46" spans="1:3" ht="13.5">
      <c r="A46" s="55"/>
      <c r="B46" s="105"/>
      <c r="C46" s="106"/>
    </row>
    <row r="47" spans="1:3" ht="13.5">
      <c r="A47" s="55"/>
      <c r="B47" s="105"/>
      <c r="C47" s="106"/>
    </row>
    <row r="48" spans="1:3" ht="13.5">
      <c r="A48" s="55"/>
      <c r="B48" s="105"/>
      <c r="C48" s="106"/>
    </row>
    <row r="49" spans="1:3" ht="13.5">
      <c r="A49" s="55"/>
      <c r="B49" s="105"/>
      <c r="C49" s="106"/>
    </row>
    <row r="50" spans="1:3" ht="13.5">
      <c r="A50" s="55"/>
      <c r="B50" s="105"/>
      <c r="C50" s="106"/>
    </row>
    <row r="51" spans="1:3" ht="13.5">
      <c r="A51" s="55"/>
      <c r="B51" s="105"/>
      <c r="C51" s="106"/>
    </row>
    <row r="52" spans="1:3" ht="13.5">
      <c r="A52" s="55"/>
      <c r="B52" s="105"/>
      <c r="C52" s="106"/>
    </row>
    <row r="53" spans="1:3" ht="14.25" thickBot="1">
      <c r="A53" s="75"/>
      <c r="B53" s="718"/>
      <c r="C53" s="611"/>
    </row>
    <row r="54" spans="1:3" ht="12.75">
      <c r="A54" s="5"/>
      <c r="B54" s="5"/>
      <c r="C54" s="5"/>
    </row>
  </sheetData>
  <sheetProtection/>
  <printOptions/>
  <pageMargins left="0.75" right="0.75" top="1" bottom="1" header="0.5" footer="0.5"/>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D31" sqref="D31"/>
    </sheetView>
  </sheetViews>
  <sheetFormatPr defaultColWidth="9.140625" defaultRowHeight="12.75"/>
  <cols>
    <col min="1" max="1" width="74.57421875" style="0" customWidth="1"/>
    <col min="2" max="2" width="35.7109375" style="0" customWidth="1"/>
    <col min="3" max="3" width="32.7109375" style="0" customWidth="1"/>
    <col min="4" max="4" width="28.28125" style="0" customWidth="1"/>
    <col min="5" max="5" width="29.28125" style="0" customWidth="1"/>
    <col min="8" max="8" width="21.57421875" style="0" customWidth="1"/>
  </cols>
  <sheetData>
    <row r="1" spans="1:6" ht="14.25" thickBot="1">
      <c r="A1" s="335"/>
      <c r="B1" s="352" t="str">
        <f>'2 AAM'!B1</f>
        <v>ALM</v>
      </c>
      <c r="C1" s="100"/>
      <c r="D1" s="100"/>
      <c r="E1" s="100"/>
      <c r="F1" s="322"/>
    </row>
    <row r="2" spans="1:6" ht="14.25" thickBot="1">
      <c r="A2" s="336"/>
      <c r="B2" s="352" t="str">
        <f>'2 AAM'!B2</f>
        <v>ALUMIL ALBANIA SHPK</v>
      </c>
      <c r="C2" s="65"/>
      <c r="D2" s="65"/>
      <c r="E2" s="65"/>
      <c r="F2" s="106"/>
    </row>
    <row r="3" spans="1:6" ht="14.25" thickBot="1">
      <c r="A3" s="336"/>
      <c r="B3" s="352" t="str">
        <f>'2 AAM'!B3</f>
        <v>01/01/2010 -31/12/2010</v>
      </c>
      <c r="C3" s="65"/>
      <c r="D3" s="65"/>
      <c r="E3" s="65"/>
      <c r="F3" s="106"/>
    </row>
    <row r="4" spans="1:6" ht="14.25" thickBot="1">
      <c r="A4" s="336"/>
      <c r="B4" s="352" t="str">
        <f>'2 AAM'!B4</f>
        <v>ALL</v>
      </c>
      <c r="C4" s="65"/>
      <c r="D4" s="65"/>
      <c r="E4" s="65"/>
      <c r="F4" s="106"/>
    </row>
    <row r="5" spans="1:6" ht="13.5">
      <c r="A5" s="336"/>
      <c r="B5" s="352" t="str">
        <f>'2 AAM'!B5</f>
        <v>Renata Fejzaj</v>
      </c>
      <c r="C5" s="65"/>
      <c r="D5" s="65"/>
      <c r="E5" s="65"/>
      <c r="F5" s="106"/>
    </row>
    <row r="6" spans="1:6" ht="16.5">
      <c r="A6" s="720"/>
      <c r="B6" s="65"/>
      <c r="C6" s="65"/>
      <c r="D6" s="65"/>
      <c r="E6" s="65"/>
      <c r="F6" s="106"/>
    </row>
    <row r="7" spans="1:6" ht="12.75">
      <c r="A7" s="676"/>
      <c r="B7" s="28"/>
      <c r="C7" s="28"/>
      <c r="D7" s="28"/>
      <c r="E7" s="28"/>
      <c r="F7" s="158"/>
    </row>
    <row r="8" spans="1:7" ht="12.75">
      <c r="A8" s="157"/>
      <c r="B8" s="28"/>
      <c r="C8" s="28"/>
      <c r="D8" s="28"/>
      <c r="E8" s="28"/>
      <c r="F8" s="158"/>
      <c r="G8" s="28"/>
    </row>
    <row r="9" spans="1:7" ht="13.5" thickBot="1">
      <c r="A9" s="157"/>
      <c r="B9" s="28"/>
      <c r="C9" s="28"/>
      <c r="D9" s="28"/>
      <c r="E9" s="28"/>
      <c r="F9" s="158"/>
      <c r="G9" s="28"/>
    </row>
    <row r="10" spans="1:7" ht="40.5" customHeight="1">
      <c r="A10" s="128"/>
      <c r="B10" s="129" t="s">
        <v>179</v>
      </c>
      <c r="C10" s="129" t="s">
        <v>173</v>
      </c>
      <c r="D10" s="129" t="s">
        <v>180</v>
      </c>
      <c r="E10" s="130" t="s">
        <v>181</v>
      </c>
      <c r="F10" s="721"/>
      <c r="G10" s="28"/>
    </row>
    <row r="11" spans="1:8" ht="19.5" customHeight="1">
      <c r="A11" s="111" t="s">
        <v>174</v>
      </c>
      <c r="B11" s="933">
        <v>210605784.92</v>
      </c>
      <c r="C11" s="951"/>
      <c r="D11" s="933">
        <v>279545929.38</v>
      </c>
      <c r="E11" s="934">
        <v>-68940144.46000001</v>
      </c>
      <c r="F11" s="106"/>
      <c r="G11" s="28"/>
      <c r="H11" s="932"/>
    </row>
    <row r="12" spans="1:7" ht="19.5" customHeight="1">
      <c r="A12" s="111" t="s">
        <v>178</v>
      </c>
      <c r="B12" s="933">
        <v>0</v>
      </c>
      <c r="C12" s="951"/>
      <c r="D12" s="933">
        <v>0</v>
      </c>
      <c r="E12" s="934">
        <v>0</v>
      </c>
      <c r="F12" s="106"/>
      <c r="G12" s="28"/>
    </row>
    <row r="13" spans="1:8" ht="19.5" customHeight="1">
      <c r="A13" s="117" t="s">
        <v>175</v>
      </c>
      <c r="B13" s="933">
        <v>84063898.18</v>
      </c>
      <c r="C13" s="933">
        <v>1107360029.3000002</v>
      </c>
      <c r="D13" s="933">
        <v>109883195.11999997</v>
      </c>
      <c r="E13" s="934">
        <v>1081540732.3600004</v>
      </c>
      <c r="F13" s="106"/>
      <c r="G13" s="28"/>
      <c r="H13" s="932"/>
    </row>
    <row r="14" spans="1:7" ht="19.5" customHeight="1">
      <c r="A14" s="111" t="s">
        <v>183</v>
      </c>
      <c r="B14" s="933">
        <v>125809906.22999999</v>
      </c>
      <c r="C14" s="933">
        <v>260353731.91</v>
      </c>
      <c r="D14" s="933">
        <v>142557518.3</v>
      </c>
      <c r="E14" s="934">
        <v>243606119.83999997</v>
      </c>
      <c r="F14" s="106"/>
      <c r="G14" s="28"/>
    </row>
    <row r="15" spans="1:8" ht="19.5" customHeight="1">
      <c r="A15" s="111" t="s">
        <v>176</v>
      </c>
      <c r="B15" s="933">
        <v>8799239.57</v>
      </c>
      <c r="C15" s="933">
        <v>0</v>
      </c>
      <c r="D15" s="933">
        <v>34702023.39</v>
      </c>
      <c r="E15" s="934">
        <v>-25902783.82</v>
      </c>
      <c r="F15" s="106"/>
      <c r="G15" s="28"/>
      <c r="H15" s="932"/>
    </row>
    <row r="16" spans="1:7" ht="19.5" customHeight="1">
      <c r="A16" s="118" t="s">
        <v>177</v>
      </c>
      <c r="B16" s="952">
        <v>429278828.90000004</v>
      </c>
      <c r="C16" s="952">
        <v>1367713761.2100003</v>
      </c>
      <c r="D16" s="952">
        <v>566688666.19</v>
      </c>
      <c r="E16" s="953">
        <v>1230303923.9200003</v>
      </c>
      <c r="F16" s="722"/>
      <c r="G16" s="28"/>
    </row>
    <row r="17" spans="1:7" ht="19.5" customHeight="1">
      <c r="A17" s="119"/>
      <c r="B17" s="120"/>
      <c r="C17" s="120"/>
      <c r="D17" s="120"/>
      <c r="E17" s="131"/>
      <c r="F17" s="106"/>
      <c r="G17" s="28"/>
    </row>
    <row r="18" spans="1:8" ht="19.5" customHeight="1">
      <c r="A18" s="121" t="s">
        <v>182</v>
      </c>
      <c r="B18" s="954">
        <v>0</v>
      </c>
      <c r="C18" s="955"/>
      <c r="D18" s="954">
        <v>8753242.52</v>
      </c>
      <c r="E18" s="956">
        <v>8753242.52</v>
      </c>
      <c r="F18" s="106"/>
      <c r="G18" s="28"/>
      <c r="H18" s="932"/>
    </row>
    <row r="19" spans="1:8" ht="19.5" customHeight="1" thickBot="1">
      <c r="A19" s="122" t="s">
        <v>109</v>
      </c>
      <c r="B19" s="957">
        <v>429278828.90000004</v>
      </c>
      <c r="C19" s="957">
        <v>1367713761.2100003</v>
      </c>
      <c r="D19" s="957">
        <v>557935423.6700001</v>
      </c>
      <c r="E19" s="958">
        <v>1239057166.4400003</v>
      </c>
      <c r="F19" s="722"/>
      <c r="G19" s="28"/>
      <c r="H19" s="932"/>
    </row>
    <row r="20" spans="1:7" ht="19.5" customHeight="1" thickTop="1">
      <c r="A20" s="723"/>
      <c r="B20" s="724"/>
      <c r="C20" s="724"/>
      <c r="D20" s="724"/>
      <c r="E20" s="724"/>
      <c r="F20" s="722"/>
      <c r="G20" s="28"/>
    </row>
    <row r="21" spans="1:7" ht="19.5" customHeight="1">
      <c r="A21" s="723"/>
      <c r="B21" s="724"/>
      <c r="C21" s="724"/>
      <c r="D21" s="724"/>
      <c r="E21" s="724"/>
      <c r="F21" s="722"/>
      <c r="G21" s="28"/>
    </row>
    <row r="22" spans="1:7" ht="19.5" customHeight="1">
      <c r="A22" s="111"/>
      <c r="B22" s="88"/>
      <c r="C22" s="88"/>
      <c r="D22" s="88"/>
      <c r="E22" s="65"/>
      <c r="F22" s="106"/>
      <c r="G22" s="28"/>
    </row>
    <row r="23" spans="1:7" ht="19.5" customHeight="1">
      <c r="A23" s="111"/>
      <c r="B23" s="88"/>
      <c r="C23" s="88"/>
      <c r="D23" s="88"/>
      <c r="E23" s="65"/>
      <c r="F23" s="106"/>
      <c r="G23" s="28"/>
    </row>
    <row r="24" spans="1:7" ht="19.5" customHeight="1">
      <c r="A24" s="111"/>
      <c r="B24" s="88"/>
      <c r="C24" s="88"/>
      <c r="D24" s="88"/>
      <c r="E24" s="65"/>
      <c r="F24" s="106"/>
      <c r="G24" s="28"/>
    </row>
    <row r="25" spans="1:7" ht="19.5" customHeight="1">
      <c r="A25" s="108"/>
      <c r="B25" s="113"/>
      <c r="C25" s="113"/>
      <c r="D25" s="113"/>
      <c r="E25" s="65"/>
      <c r="F25" s="106"/>
      <c r="G25" s="28"/>
    </row>
    <row r="26" spans="1:7" ht="19.5" customHeight="1">
      <c r="A26" s="123"/>
      <c r="B26" s="127" t="s">
        <v>682</v>
      </c>
      <c r="C26" s="127" t="s">
        <v>541</v>
      </c>
      <c r="D26" s="65"/>
      <c r="E26" s="65"/>
      <c r="F26" s="106"/>
      <c r="G26" s="28"/>
    </row>
    <row r="27" spans="1:7" ht="19.5" customHeight="1">
      <c r="A27" s="111" t="str">
        <f>A11</f>
        <v>Produkte te gatshme</v>
      </c>
      <c r="B27" s="60">
        <v>3718696.83</v>
      </c>
      <c r="C27" s="60">
        <v>0</v>
      </c>
      <c r="D27" s="65"/>
      <c r="E27" s="65"/>
      <c r="F27" s="106"/>
      <c r="G27" s="28"/>
    </row>
    <row r="28" spans="1:7" ht="19.5" customHeight="1">
      <c r="A28" s="111" t="str">
        <f>A13</f>
        <v>Lende te para,te konsumueshme,pjese nderrimi.</v>
      </c>
      <c r="B28" s="60">
        <v>0</v>
      </c>
      <c r="C28" s="60">
        <v>0</v>
      </c>
      <c r="D28" s="65"/>
      <c r="E28" s="65"/>
      <c r="F28" s="106"/>
      <c r="G28" s="28"/>
    </row>
    <row r="29" spans="1:7" ht="19.5" customHeight="1">
      <c r="A29" s="111" t="str">
        <f>A14</f>
        <v>Mallra per rishitje.</v>
      </c>
      <c r="B29" s="60">
        <v>5034545.69</v>
      </c>
      <c r="C29" s="60">
        <v>0</v>
      </c>
      <c r="D29" s="65"/>
      <c r="E29" s="65"/>
      <c r="F29" s="106"/>
      <c r="G29" s="28"/>
    </row>
    <row r="30" spans="1:7" ht="19.5" customHeight="1">
      <c r="A30" s="111" t="str">
        <f>A15</f>
        <v>Nenprodukte dhe mbeturina.</v>
      </c>
      <c r="B30" s="60">
        <v>0</v>
      </c>
      <c r="C30" s="60">
        <v>0</v>
      </c>
      <c r="D30" s="65"/>
      <c r="E30" s="65"/>
      <c r="F30" s="106"/>
      <c r="G30" s="28"/>
    </row>
    <row r="31" spans="1:7" ht="19.5" customHeight="1" thickBot="1">
      <c r="A31" s="124" t="s">
        <v>109</v>
      </c>
      <c r="B31" s="125">
        <v>8753242.52</v>
      </c>
      <c r="C31" s="125">
        <v>0</v>
      </c>
      <c r="D31" s="126"/>
      <c r="E31" s="126"/>
      <c r="F31" s="722"/>
      <c r="G31" s="28"/>
    </row>
    <row r="32" spans="1:7" ht="14.25" thickTop="1">
      <c r="A32" s="123"/>
      <c r="B32" s="65"/>
      <c r="C32" s="65"/>
      <c r="D32" s="65"/>
      <c r="E32" s="65"/>
      <c r="F32" s="106"/>
      <c r="G32" s="28"/>
    </row>
    <row r="33" spans="1:7" ht="13.5">
      <c r="A33" s="63"/>
      <c r="B33" s="71"/>
      <c r="C33" s="65"/>
      <c r="D33" s="65"/>
      <c r="E33" s="65"/>
      <c r="F33" s="106"/>
      <c r="G33" s="28"/>
    </row>
    <row r="34" spans="1:7" ht="13.5">
      <c r="A34" s="123"/>
      <c r="B34" s="65"/>
      <c r="C34" s="65"/>
      <c r="D34" s="65"/>
      <c r="E34" s="65"/>
      <c r="F34" s="106"/>
      <c r="G34" s="28"/>
    </row>
    <row r="35" spans="1:7" ht="13.5">
      <c r="A35" s="55"/>
      <c r="B35" s="65"/>
      <c r="C35" s="65"/>
      <c r="D35" s="65"/>
      <c r="E35" s="65"/>
      <c r="F35" s="106"/>
      <c r="G35" s="28"/>
    </row>
    <row r="36" spans="1:7" ht="13.5">
      <c r="A36" s="55"/>
      <c r="B36" s="65"/>
      <c r="C36" s="65"/>
      <c r="D36" s="65"/>
      <c r="E36" s="65"/>
      <c r="F36" s="106"/>
      <c r="G36" s="28"/>
    </row>
    <row r="37" spans="1:7" ht="13.5">
      <c r="A37" s="55"/>
      <c r="B37" s="65"/>
      <c r="C37" s="65"/>
      <c r="D37" s="65"/>
      <c r="E37" s="65"/>
      <c r="F37" s="106"/>
      <c r="G37" s="28"/>
    </row>
    <row r="38" spans="1:7" ht="13.5">
      <c r="A38" s="55"/>
      <c r="B38" s="65"/>
      <c r="C38" s="65"/>
      <c r="D38" s="65"/>
      <c r="E38" s="65"/>
      <c r="F38" s="106"/>
      <c r="G38" s="28"/>
    </row>
    <row r="39" spans="1:7" ht="13.5">
      <c r="A39" s="55"/>
      <c r="B39" s="65"/>
      <c r="C39" s="65"/>
      <c r="D39" s="65"/>
      <c r="E39" s="65"/>
      <c r="F39" s="106"/>
      <c r="G39" s="28"/>
    </row>
    <row r="40" spans="1:7" ht="13.5">
      <c r="A40" s="55"/>
      <c r="B40" s="65"/>
      <c r="C40" s="65"/>
      <c r="D40" s="65"/>
      <c r="E40" s="65"/>
      <c r="F40" s="106"/>
      <c r="G40" s="28"/>
    </row>
    <row r="41" spans="1:7" ht="13.5">
      <c r="A41" s="55"/>
      <c r="B41" s="65"/>
      <c r="C41" s="65"/>
      <c r="D41" s="65"/>
      <c r="E41" s="65"/>
      <c r="F41" s="106"/>
      <c r="G41" s="28"/>
    </row>
    <row r="42" spans="1:7" ht="13.5">
      <c r="A42" s="55"/>
      <c r="B42" s="65"/>
      <c r="C42" s="65"/>
      <c r="D42" s="65"/>
      <c r="E42" s="65"/>
      <c r="F42" s="106"/>
      <c r="G42" s="28"/>
    </row>
    <row r="43" spans="1:7" ht="13.5">
      <c r="A43" s="55"/>
      <c r="B43" s="65"/>
      <c r="C43" s="65"/>
      <c r="D43" s="65"/>
      <c r="E43" s="65"/>
      <c r="F43" s="106"/>
      <c r="G43" s="28"/>
    </row>
    <row r="44" spans="1:7" ht="14.25" thickBot="1">
      <c r="A44" s="75"/>
      <c r="B44" s="67"/>
      <c r="C44" s="67"/>
      <c r="D44" s="67"/>
      <c r="E44" s="67"/>
      <c r="F44" s="350"/>
      <c r="G44" s="28"/>
    </row>
    <row r="45" spans="1:7" ht="13.5">
      <c r="A45" s="70"/>
      <c r="B45" s="65"/>
      <c r="C45" s="65"/>
      <c r="D45" s="65"/>
      <c r="E45" s="65"/>
      <c r="F45" s="70"/>
      <c r="G45" s="28"/>
    </row>
    <row r="46" spans="1:7" ht="13.5">
      <c r="A46" s="70"/>
      <c r="B46" s="65"/>
      <c r="C46" s="65"/>
      <c r="D46" s="65"/>
      <c r="E46" s="65"/>
      <c r="F46" s="70"/>
      <c r="G46" s="28"/>
    </row>
    <row r="47" spans="1:7" ht="13.5">
      <c r="A47" s="70"/>
      <c r="B47" s="65"/>
      <c r="C47" s="65"/>
      <c r="D47" s="65"/>
      <c r="E47" s="65"/>
      <c r="F47" s="70"/>
      <c r="G47" s="28"/>
    </row>
    <row r="48" spans="1:7" ht="13.5">
      <c r="A48" s="70"/>
      <c r="B48" s="65"/>
      <c r="C48" s="65"/>
      <c r="D48" s="65"/>
      <c r="E48" s="65"/>
      <c r="F48" s="70"/>
      <c r="G48" s="28"/>
    </row>
    <row r="49" spans="1:7" ht="13.5">
      <c r="A49" s="70"/>
      <c r="B49" s="65"/>
      <c r="C49" s="65"/>
      <c r="D49" s="65"/>
      <c r="E49" s="65"/>
      <c r="F49" s="70"/>
      <c r="G49" s="28"/>
    </row>
  </sheetData>
  <sheetProtection/>
  <printOptions/>
  <pageMargins left="0.75" right="1.26" top="1" bottom="1" header="0.5" footer="0.5"/>
  <pageSetup horizontalDpi="600" verticalDpi="600"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F51"/>
  <sheetViews>
    <sheetView zoomScalePageLayoutView="0" workbookViewId="0" topLeftCell="A1">
      <selection activeCell="C17" sqref="C17"/>
    </sheetView>
  </sheetViews>
  <sheetFormatPr defaultColWidth="9.140625" defaultRowHeight="12.75"/>
  <cols>
    <col min="1" max="1" width="46.8515625" style="0" customWidth="1"/>
    <col min="2" max="2" width="26.421875" style="0" customWidth="1"/>
    <col min="3" max="3" width="22.140625" style="0" customWidth="1"/>
  </cols>
  <sheetData>
    <row r="1" spans="1:6" ht="14.25" thickBot="1">
      <c r="A1" s="335"/>
      <c r="B1" s="352" t="str">
        <f>'4 INVENTARET'!B1</f>
        <v>ALM</v>
      </c>
      <c r="C1" s="725"/>
      <c r="D1" s="726"/>
      <c r="E1" s="726"/>
      <c r="F1" s="727"/>
    </row>
    <row r="2" spans="1:6" ht="14.25" thickBot="1">
      <c r="A2" s="336"/>
      <c r="B2" s="352" t="str">
        <f>'4 INVENTARET'!B2</f>
        <v>ALUMIL ALBANIA SHPK</v>
      </c>
      <c r="C2" s="134"/>
      <c r="D2" s="135"/>
      <c r="E2" s="135"/>
      <c r="F2" s="728"/>
    </row>
    <row r="3" spans="1:6" ht="14.25" thickBot="1">
      <c r="A3" s="336"/>
      <c r="B3" s="352" t="str">
        <f>'4 INVENTARET'!B3</f>
        <v>01/01/2010 -31/12/2010</v>
      </c>
      <c r="C3" s="134"/>
      <c r="D3" s="135"/>
      <c r="E3" s="135"/>
      <c r="F3" s="728"/>
    </row>
    <row r="4" spans="1:6" ht="14.25" thickBot="1">
      <c r="A4" s="336"/>
      <c r="B4" s="352" t="str">
        <f>'4 INVENTARET'!B4</f>
        <v>ALL</v>
      </c>
      <c r="C4" s="134"/>
      <c r="D4" s="135"/>
      <c r="E4" s="135"/>
      <c r="F4" s="728"/>
    </row>
    <row r="5" spans="1:6" ht="13.5">
      <c r="A5" s="336"/>
      <c r="B5" s="352" t="str">
        <f>'4 INVENTARET'!B5</f>
        <v>Renata Fejzaj</v>
      </c>
      <c r="C5" s="134"/>
      <c r="D5" s="135"/>
      <c r="E5" s="135"/>
      <c r="F5" s="728"/>
    </row>
    <row r="6" spans="1:6" ht="15.75">
      <c r="A6" s="729"/>
      <c r="B6" s="133"/>
      <c r="C6" s="134"/>
      <c r="D6" s="135"/>
      <c r="E6" s="135"/>
      <c r="F6" s="728"/>
    </row>
    <row r="7" spans="1:6" ht="19.5" customHeight="1">
      <c r="A7" s="729"/>
      <c r="B7" s="133"/>
      <c r="C7" s="134"/>
      <c r="D7" s="135"/>
      <c r="E7" s="135"/>
      <c r="F7" s="728"/>
    </row>
    <row r="8" spans="1:6" ht="19.5" customHeight="1" thickBot="1">
      <c r="A8" s="715"/>
      <c r="B8" s="716"/>
      <c r="C8" s="716"/>
      <c r="D8" s="135"/>
      <c r="E8" s="135"/>
      <c r="F8" s="728"/>
    </row>
    <row r="9" spans="1:6" ht="19.5" customHeight="1">
      <c r="A9" s="153"/>
      <c r="B9" s="160" t="str">
        <f>'3 AAJOM'!B12</f>
        <v>31/12/2010</v>
      </c>
      <c r="C9" s="160" t="str">
        <f>'3 AAJOM'!C12</f>
        <v> 31/12/2009</v>
      </c>
      <c r="D9" s="137"/>
      <c r="E9" s="137"/>
      <c r="F9" s="738"/>
    </row>
    <row r="10" spans="1:6" ht="19.5" customHeight="1">
      <c r="A10" s="138" t="s">
        <v>530</v>
      </c>
      <c r="B10" s="959">
        <v>182810154.05290002</v>
      </c>
      <c r="C10" s="933">
        <v>30303487.91</v>
      </c>
      <c r="D10" s="139"/>
      <c r="E10" s="139"/>
      <c r="F10" s="739"/>
    </row>
    <row r="11" spans="1:6" ht="19.5" customHeight="1">
      <c r="A11" s="138" t="s">
        <v>531</v>
      </c>
      <c r="B11" s="959">
        <v>37748458.54709998</v>
      </c>
      <c r="C11" s="960">
        <v>53483152.02000001</v>
      </c>
      <c r="D11" s="141"/>
      <c r="E11" s="141"/>
      <c r="F11" s="740"/>
    </row>
    <row r="12" spans="1:6" ht="19.5" customHeight="1">
      <c r="A12" s="138"/>
      <c r="B12" s="140">
        <v>0</v>
      </c>
      <c r="C12" s="155">
        <v>0</v>
      </c>
      <c r="D12" s="141"/>
      <c r="E12" s="141"/>
      <c r="F12" s="740"/>
    </row>
    <row r="13" spans="1:6" ht="19.5" customHeight="1">
      <c r="A13" s="142"/>
      <c r="B13" s="140">
        <v>0</v>
      </c>
      <c r="C13" s="155">
        <v>0</v>
      </c>
      <c r="D13" s="141"/>
      <c r="E13" s="141"/>
      <c r="F13" s="740"/>
    </row>
    <row r="14" spans="1:6" ht="19.5" customHeight="1">
      <c r="A14" s="142"/>
      <c r="B14" s="140">
        <v>0</v>
      </c>
      <c r="C14" s="155">
        <v>0</v>
      </c>
      <c r="D14" s="141"/>
      <c r="E14" s="141"/>
      <c r="F14" s="740"/>
    </row>
    <row r="15" spans="1:6" ht="19.5" customHeight="1">
      <c r="A15" s="142" t="s">
        <v>184</v>
      </c>
      <c r="B15" s="140">
        <v>0</v>
      </c>
      <c r="C15" s="155">
        <v>0</v>
      </c>
      <c r="D15" s="141"/>
      <c r="E15" s="141"/>
      <c r="F15" s="740"/>
    </row>
    <row r="16" spans="1:6" ht="19.5" customHeight="1">
      <c r="A16" s="142" t="s">
        <v>184</v>
      </c>
      <c r="B16" s="140">
        <v>0</v>
      </c>
      <c r="C16" s="155">
        <v>0</v>
      </c>
      <c r="D16" s="141"/>
      <c r="E16" s="141"/>
      <c r="F16" s="740"/>
    </row>
    <row r="17" spans="1:6" ht="19.5" customHeight="1">
      <c r="A17" s="741" t="s">
        <v>191</v>
      </c>
      <c r="B17" s="952">
        <v>220558612.6</v>
      </c>
      <c r="C17" s="961">
        <v>83786639.93</v>
      </c>
      <c r="D17" s="145"/>
      <c r="E17" s="145"/>
      <c r="F17" s="742"/>
    </row>
    <row r="18" spans="1:6" ht="19.5" customHeight="1">
      <c r="A18" s="138"/>
      <c r="B18" s="937"/>
      <c r="C18" s="934"/>
      <c r="D18" s="141"/>
      <c r="E18" s="141"/>
      <c r="F18" s="740"/>
    </row>
    <row r="19" spans="1:6" ht="19.5" customHeight="1">
      <c r="A19" s="138" t="s">
        <v>188</v>
      </c>
      <c r="B19" s="959">
        <v>0</v>
      </c>
      <c r="C19" s="960">
        <v>0</v>
      </c>
      <c r="D19" s="141"/>
      <c r="E19" s="141"/>
      <c r="F19" s="740"/>
    </row>
    <row r="20" spans="1:6" ht="19.5" customHeight="1">
      <c r="A20" s="741" t="s">
        <v>192</v>
      </c>
      <c r="B20" s="962">
        <v>220558612.6</v>
      </c>
      <c r="C20" s="963">
        <v>83786639.93</v>
      </c>
      <c r="D20" s="145"/>
      <c r="E20" s="145"/>
      <c r="F20" s="742"/>
    </row>
    <row r="21" spans="1:6" ht="19.5" customHeight="1">
      <c r="A21" s="147"/>
      <c r="B21" s="133"/>
      <c r="C21" s="156"/>
      <c r="D21" s="141"/>
      <c r="E21" s="141"/>
      <c r="F21" s="740"/>
    </row>
    <row r="22" spans="1:6" ht="19.5" customHeight="1">
      <c r="A22" s="147"/>
      <c r="B22" s="133"/>
      <c r="C22" s="148"/>
      <c r="D22" s="141"/>
      <c r="E22" s="141"/>
      <c r="F22" s="740"/>
    </row>
    <row r="23" spans="1:6" ht="19.5" customHeight="1">
      <c r="A23" s="147"/>
      <c r="B23" s="133"/>
      <c r="C23" s="148"/>
      <c r="D23" s="135"/>
      <c r="E23" s="135"/>
      <c r="F23" s="728"/>
    </row>
    <row r="24" spans="1:6" ht="19.5" customHeight="1">
      <c r="A24" s="147"/>
      <c r="B24" s="133"/>
      <c r="C24" s="148"/>
      <c r="D24" s="135"/>
      <c r="E24" s="135"/>
      <c r="F24" s="728"/>
    </row>
    <row r="25" spans="1:6" ht="19.5" customHeight="1">
      <c r="A25" s="1255"/>
      <c r="B25" s="1256"/>
      <c r="C25" s="1256"/>
      <c r="D25" s="141"/>
      <c r="E25" s="141"/>
      <c r="F25" s="740"/>
    </row>
    <row r="26" spans="1:6" ht="19.5" customHeight="1">
      <c r="A26" s="138"/>
      <c r="B26" s="161" t="str">
        <f>B9</f>
        <v>31/12/2010</v>
      </c>
      <c r="C26" s="162" t="str">
        <f>C9</f>
        <v> 31/12/2009</v>
      </c>
      <c r="D26" s="141"/>
      <c r="E26" s="141"/>
      <c r="F26" s="740"/>
    </row>
    <row r="27" spans="1:6" ht="19.5" customHeight="1">
      <c r="A27" s="138" t="s">
        <v>185</v>
      </c>
      <c r="B27" s="140">
        <f>C34</f>
        <v>0</v>
      </c>
      <c r="C27" s="155">
        <v>0</v>
      </c>
      <c r="D27" s="141"/>
      <c r="E27" s="141"/>
      <c r="F27" s="740"/>
    </row>
    <row r="28" spans="1:6" ht="19.5" customHeight="1">
      <c r="A28" s="138" t="s">
        <v>189</v>
      </c>
      <c r="B28" s="140">
        <v>0</v>
      </c>
      <c r="C28" s="155">
        <v>0</v>
      </c>
      <c r="D28" s="141"/>
      <c r="E28" s="141"/>
      <c r="F28" s="740"/>
    </row>
    <row r="29" spans="1:6" ht="19.5" customHeight="1">
      <c r="A29" s="150" t="s">
        <v>190</v>
      </c>
      <c r="B29" s="140">
        <v>0</v>
      </c>
      <c r="C29" s="155">
        <v>0</v>
      </c>
      <c r="D29" s="141"/>
      <c r="E29" s="141"/>
      <c r="F29" s="740"/>
    </row>
    <row r="30" spans="1:6" ht="19.5" customHeight="1">
      <c r="A30" s="142" t="s">
        <v>186</v>
      </c>
      <c r="B30" s="140">
        <v>0</v>
      </c>
      <c r="C30" s="155">
        <v>0</v>
      </c>
      <c r="D30" s="141"/>
      <c r="E30" s="141"/>
      <c r="F30" s="740"/>
    </row>
    <row r="31" spans="1:6" ht="19.5" customHeight="1">
      <c r="A31" s="142" t="s">
        <v>186</v>
      </c>
      <c r="B31" s="140">
        <v>0</v>
      </c>
      <c r="C31" s="155">
        <v>0</v>
      </c>
      <c r="D31" s="141"/>
      <c r="E31" s="141"/>
      <c r="F31" s="740"/>
    </row>
    <row r="32" spans="1:6" ht="19.5" customHeight="1">
      <c r="A32" s="142" t="s">
        <v>186</v>
      </c>
      <c r="B32" s="140">
        <v>0</v>
      </c>
      <c r="C32" s="155">
        <v>0</v>
      </c>
      <c r="D32" s="141"/>
      <c r="E32" s="141"/>
      <c r="F32" s="740"/>
    </row>
    <row r="33" spans="1:6" ht="19.5" customHeight="1">
      <c r="A33" s="142" t="s">
        <v>186</v>
      </c>
      <c r="B33" s="140">
        <v>0</v>
      </c>
      <c r="C33" s="155">
        <v>0</v>
      </c>
      <c r="D33" s="141"/>
      <c r="E33" s="141"/>
      <c r="F33" s="740"/>
    </row>
    <row r="34" spans="1:6" ht="19.5" customHeight="1">
      <c r="A34" s="741" t="s">
        <v>187</v>
      </c>
      <c r="B34" s="163">
        <f>SUM(B27:B33)</f>
        <v>0</v>
      </c>
      <c r="C34" s="164">
        <f>SUM(C27:C33)</f>
        <v>0</v>
      </c>
      <c r="D34" s="145"/>
      <c r="E34" s="145"/>
      <c r="F34" s="742"/>
    </row>
    <row r="35" spans="1:6" ht="19.5" customHeight="1">
      <c r="A35" s="147"/>
      <c r="B35" s="133"/>
      <c r="C35" s="156"/>
      <c r="D35" s="141"/>
      <c r="E35" s="141"/>
      <c r="F35" s="740"/>
    </row>
    <row r="36" spans="1:6" ht="19.5" customHeight="1">
      <c r="A36" s="730"/>
      <c r="B36" s="152"/>
      <c r="C36" s="152"/>
      <c r="D36" s="152"/>
      <c r="E36" s="152"/>
      <c r="F36" s="731"/>
    </row>
    <row r="37" spans="1:6" ht="19.5" customHeight="1">
      <c r="A37" s="732"/>
      <c r="B37" s="133"/>
      <c r="C37" s="134"/>
      <c r="D37" s="135"/>
      <c r="E37" s="135"/>
      <c r="F37" s="728"/>
    </row>
    <row r="38" spans="1:6" ht="19.5" customHeight="1">
      <c r="A38" s="149"/>
      <c r="B38" s="133"/>
      <c r="C38" s="134"/>
      <c r="D38" s="135"/>
      <c r="E38" s="135"/>
      <c r="F38" s="728"/>
    </row>
    <row r="39" spans="1:6" ht="19.5" customHeight="1">
      <c r="A39" s="149"/>
      <c r="B39" s="133"/>
      <c r="C39" s="134"/>
      <c r="D39" s="135"/>
      <c r="E39" s="135"/>
      <c r="F39" s="728"/>
    </row>
    <row r="40" spans="1:6" ht="19.5" customHeight="1">
      <c r="A40" s="147"/>
      <c r="B40" s="133"/>
      <c r="C40" s="134"/>
      <c r="D40" s="135"/>
      <c r="E40" s="135"/>
      <c r="F40" s="728"/>
    </row>
    <row r="41" spans="1:6" ht="19.5" customHeight="1">
      <c r="A41" s="149"/>
      <c r="B41" s="133"/>
      <c r="C41" s="134"/>
      <c r="D41" s="135"/>
      <c r="E41" s="135"/>
      <c r="F41" s="728"/>
    </row>
    <row r="42" spans="1:6" ht="19.5" customHeight="1">
      <c r="A42" s="149"/>
      <c r="B42" s="133"/>
      <c r="C42" s="134"/>
      <c r="D42" s="135"/>
      <c r="E42" s="135"/>
      <c r="F42" s="728"/>
    </row>
    <row r="43" spans="1:6" ht="19.5" customHeight="1">
      <c r="A43" s="149"/>
      <c r="B43" s="133"/>
      <c r="C43" s="134"/>
      <c r="D43" s="135"/>
      <c r="E43" s="135"/>
      <c r="F43" s="728"/>
    </row>
    <row r="44" spans="1:6" ht="19.5" customHeight="1" thickBot="1">
      <c r="A44" s="733"/>
      <c r="B44" s="734"/>
      <c r="C44" s="735"/>
      <c r="D44" s="736"/>
      <c r="E44" s="736"/>
      <c r="F44" s="737"/>
    </row>
    <row r="45" spans="1:3" ht="12.75">
      <c r="A45" s="5"/>
      <c r="B45" s="5"/>
      <c r="C45" s="5"/>
    </row>
    <row r="46" spans="1:3" ht="12.75">
      <c r="A46" s="5"/>
      <c r="B46" s="5"/>
      <c r="C46" s="5"/>
    </row>
    <row r="47" spans="1:3" ht="12.75">
      <c r="A47" s="5"/>
      <c r="B47" s="5"/>
      <c r="C47" s="5"/>
    </row>
    <row r="48" spans="1:3" ht="12.75">
      <c r="A48" s="5"/>
      <c r="B48" s="5"/>
      <c r="C48" s="5"/>
    </row>
    <row r="49" spans="1:3" ht="12.75">
      <c r="A49" s="5"/>
      <c r="B49" s="5"/>
      <c r="C49" s="5"/>
    </row>
    <row r="50" spans="1:3" ht="12.75">
      <c r="A50" s="5"/>
      <c r="B50" s="5"/>
      <c r="C50" s="5"/>
    </row>
    <row r="51" spans="1:3" ht="12.75">
      <c r="A51" s="5"/>
      <c r="B51" s="5"/>
      <c r="C51" s="5"/>
    </row>
  </sheetData>
  <sheetProtection/>
  <mergeCells count="1">
    <mergeCell ref="A25:C25"/>
  </mergeCells>
  <printOptions/>
  <pageMargins left="0.75" right="0.35" top="1" bottom="1" header="0.5" footer="0.5"/>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E56"/>
  <sheetViews>
    <sheetView zoomScalePageLayoutView="0" workbookViewId="0" topLeftCell="A37">
      <selection activeCell="I15" sqref="I15"/>
    </sheetView>
  </sheetViews>
  <sheetFormatPr defaultColWidth="9.140625" defaultRowHeight="12.75"/>
  <cols>
    <col min="1" max="1" width="73.28125" style="0" customWidth="1"/>
    <col min="2" max="2" width="27.28125" style="0" customWidth="1"/>
    <col min="3" max="3" width="23.00390625" style="0" customWidth="1"/>
    <col min="4" max="4" width="7.421875" style="0" hidden="1" customWidth="1"/>
  </cols>
  <sheetData>
    <row r="1" spans="1:4" ht="14.25" thickBot="1">
      <c r="A1" s="335"/>
      <c r="B1" s="352" t="str">
        <f>'5 KLIENTE'!B1</f>
        <v>ALM</v>
      </c>
      <c r="C1" s="174"/>
      <c r="D1" s="743"/>
    </row>
    <row r="2" spans="1:4" ht="14.25" thickBot="1">
      <c r="A2" s="336"/>
      <c r="B2" s="352" t="str">
        <f>'5 KLIENTE'!B2</f>
        <v>ALUMIL ALBANIA SHPK</v>
      </c>
      <c r="C2" s="165"/>
      <c r="D2" s="744"/>
    </row>
    <row r="3" spans="1:4" ht="14.25" thickBot="1">
      <c r="A3" s="336"/>
      <c r="B3" s="352" t="str">
        <f>'5 KLIENTE'!B3</f>
        <v>01/01/2010 -31/12/2010</v>
      </c>
      <c r="C3" s="165"/>
      <c r="D3" s="744"/>
    </row>
    <row r="4" spans="1:4" ht="14.25" thickBot="1">
      <c r="A4" s="336"/>
      <c r="B4" s="352" t="str">
        <f>'5 KLIENTE'!B4</f>
        <v>ALL</v>
      </c>
      <c r="C4" s="165"/>
      <c r="D4" s="744"/>
    </row>
    <row r="5" spans="1:4" ht="13.5">
      <c r="A5" s="336"/>
      <c r="B5" s="352" t="str">
        <f>'5 KLIENTE'!B5</f>
        <v>Renata Fejzaj</v>
      </c>
      <c r="C5" s="165"/>
      <c r="D5" s="744"/>
    </row>
    <row r="6" spans="1:4" ht="16.5">
      <c r="A6" s="745"/>
      <c r="B6" s="165"/>
      <c r="C6" s="165"/>
      <c r="D6" s="744"/>
    </row>
    <row r="7" spans="1:4" ht="16.5">
      <c r="A7" s="745"/>
      <c r="B7" s="165"/>
      <c r="C7" s="165"/>
      <c r="D7" s="744"/>
    </row>
    <row r="8" spans="1:4" ht="16.5">
      <c r="A8" s="745"/>
      <c r="B8" s="165"/>
      <c r="C8" s="165"/>
      <c r="D8" s="744"/>
    </row>
    <row r="9" spans="1:4" ht="29.25">
      <c r="A9" s="715"/>
      <c r="B9" s="716"/>
      <c r="C9" s="716"/>
      <c r="D9" s="744"/>
    </row>
    <row r="10" spans="1:4" ht="17.25" thickBot="1">
      <c r="A10" s="720"/>
      <c r="B10" s="165"/>
      <c r="C10" s="165"/>
      <c r="D10" s="744"/>
    </row>
    <row r="11" spans="1:5" ht="18" customHeight="1">
      <c r="A11" s="173"/>
      <c r="B11" s="174"/>
      <c r="C11" s="175"/>
      <c r="D11" s="183"/>
      <c r="E11" s="28"/>
    </row>
    <row r="12" spans="1:5" ht="18" customHeight="1">
      <c r="A12" s="166"/>
      <c r="B12" s="136" t="str">
        <f>'5 KLIENTE'!B9</f>
        <v>31/12/2010</v>
      </c>
      <c r="C12" s="176" t="str">
        <f>'5 KLIENTE'!C9</f>
        <v> 31/12/2009</v>
      </c>
      <c r="D12" s="183"/>
      <c r="E12" s="28"/>
    </row>
    <row r="13" spans="1:5" ht="18" customHeight="1">
      <c r="A13" s="166" t="s">
        <v>195</v>
      </c>
      <c r="B13" s="959">
        <v>8193645</v>
      </c>
      <c r="C13" s="960">
        <v>8146260</v>
      </c>
      <c r="D13" s="183"/>
      <c r="E13" s="28"/>
    </row>
    <row r="14" spans="1:5" ht="18" customHeight="1">
      <c r="A14" s="166" t="s">
        <v>196</v>
      </c>
      <c r="B14" s="959">
        <v>0</v>
      </c>
      <c r="C14" s="960">
        <v>0</v>
      </c>
      <c r="D14" s="183"/>
      <c r="E14" s="28"/>
    </row>
    <row r="15" spans="1:5" ht="18" customHeight="1">
      <c r="A15" s="166" t="s">
        <v>197</v>
      </c>
      <c r="B15" s="959">
        <v>0</v>
      </c>
      <c r="C15" s="960">
        <v>0</v>
      </c>
      <c r="D15" s="183"/>
      <c r="E15" s="28"/>
    </row>
    <row r="16" spans="1:5" ht="18" customHeight="1">
      <c r="A16" s="166" t="s">
        <v>198</v>
      </c>
      <c r="B16" s="959">
        <f>'[3]6_OTHER_REC_PREPAY'!$B$19</f>
        <v>377832.5</v>
      </c>
      <c r="C16" s="960">
        <v>2958231</v>
      </c>
      <c r="D16" s="183"/>
      <c r="E16" s="28"/>
    </row>
    <row r="17" spans="1:5" ht="18" customHeight="1">
      <c r="A17" s="166" t="s">
        <v>199</v>
      </c>
      <c r="B17" s="959">
        <f>'[3]6_OTHER_REC_PREPAY'!$B$15</f>
        <v>1016372.412</v>
      </c>
      <c r="C17" s="960">
        <v>1359605.37</v>
      </c>
      <c r="D17" s="183"/>
      <c r="E17" s="28"/>
    </row>
    <row r="18" spans="1:5" ht="18" customHeight="1">
      <c r="A18" s="187" t="s">
        <v>686</v>
      </c>
      <c r="B18" s="959">
        <f>'[3]6_OTHER_REC_PREPAY'!$B$17</f>
        <v>73852</v>
      </c>
      <c r="C18" s="960">
        <v>0</v>
      </c>
      <c r="D18" s="183"/>
      <c r="E18" s="28"/>
    </row>
    <row r="19" spans="1:5" ht="18" customHeight="1">
      <c r="A19" s="166" t="s">
        <v>200</v>
      </c>
      <c r="B19" s="959"/>
      <c r="C19" s="960">
        <v>237673.55000000075</v>
      </c>
      <c r="D19" s="183"/>
      <c r="E19" s="28"/>
    </row>
    <row r="20" spans="1:5" ht="18" customHeight="1">
      <c r="A20" s="167" t="s">
        <v>201</v>
      </c>
      <c r="B20" s="959">
        <f>'[3]6_OTHER_REC_PREPAY'!$B$13</f>
        <v>58267564.99</v>
      </c>
      <c r="C20" s="960">
        <v>53936387.99</v>
      </c>
      <c r="D20" s="183"/>
      <c r="E20" s="28"/>
    </row>
    <row r="21" spans="1:5" ht="18" customHeight="1">
      <c r="A21" s="187" t="s">
        <v>202</v>
      </c>
      <c r="B21" s="959">
        <v>0</v>
      </c>
      <c r="C21" s="960">
        <v>0</v>
      </c>
      <c r="D21" s="183"/>
      <c r="E21" s="28"/>
    </row>
    <row r="22" spans="1:5" ht="18" customHeight="1">
      <c r="A22" s="187" t="s">
        <v>683</v>
      </c>
      <c r="B22" s="959">
        <f>'[3]6_OTHER_REC_PREPAY'!$B$21</f>
        <v>551388.01</v>
      </c>
      <c r="C22" s="960">
        <v>0</v>
      </c>
      <c r="D22" s="183"/>
      <c r="E22" s="28"/>
    </row>
    <row r="23" spans="1:5" ht="18" customHeight="1">
      <c r="A23" s="187" t="s">
        <v>684</v>
      </c>
      <c r="B23" s="959">
        <f>'[3]6_OTHER_REC_PREPAY'!$B$23</f>
        <v>34901138</v>
      </c>
      <c r="C23" s="960"/>
      <c r="D23" s="183"/>
      <c r="E23" s="28"/>
    </row>
    <row r="24" spans="1:5" ht="18" customHeight="1">
      <c r="A24" s="187" t="s">
        <v>685</v>
      </c>
      <c r="B24" s="959">
        <v>0</v>
      </c>
      <c r="C24" s="960">
        <v>5040000</v>
      </c>
      <c r="D24" s="183"/>
      <c r="E24" s="28"/>
    </row>
    <row r="25" spans="1:5" ht="18" customHeight="1" thickBot="1">
      <c r="A25" s="168" t="s">
        <v>177</v>
      </c>
      <c r="B25" s="964">
        <f>SUM(B13:B24)</f>
        <v>103381792.91200002</v>
      </c>
      <c r="C25" s="965">
        <f>SUM(C13:C24)</f>
        <v>71678157.91</v>
      </c>
      <c r="D25" s="184"/>
      <c r="E25" s="28"/>
    </row>
    <row r="26" spans="1:5" ht="18" customHeight="1" thickTop="1">
      <c r="A26" s="169"/>
      <c r="B26" s="170"/>
      <c r="C26" s="178"/>
      <c r="D26" s="185"/>
      <c r="E26" s="28"/>
    </row>
    <row r="27" spans="1:5" ht="18" customHeight="1">
      <c r="A27" s="138" t="s">
        <v>417</v>
      </c>
      <c r="B27" s="140">
        <f>B42</f>
        <v>0</v>
      </c>
      <c r="C27" s="155">
        <f>C42</f>
        <v>0</v>
      </c>
      <c r="D27" s="183"/>
      <c r="E27" s="28"/>
    </row>
    <row r="28" spans="1:5" ht="18" customHeight="1" thickBot="1">
      <c r="A28" s="171" t="s">
        <v>109</v>
      </c>
      <c r="B28" s="146">
        <f>B25-B27</f>
        <v>103381792.91200002</v>
      </c>
      <c r="C28" s="179">
        <f>C25-C27</f>
        <v>71678157.91</v>
      </c>
      <c r="D28" s="184"/>
      <c r="E28" s="28"/>
    </row>
    <row r="29" spans="1:5" ht="18" customHeight="1" thickTop="1">
      <c r="A29" s="172"/>
      <c r="B29" s="165"/>
      <c r="C29" s="180"/>
      <c r="D29" s="183"/>
      <c r="E29" s="28"/>
    </row>
    <row r="30" spans="1:5" ht="18" customHeight="1">
      <c r="A30" s="172"/>
      <c r="B30" s="165"/>
      <c r="C30" s="180"/>
      <c r="D30" s="183"/>
      <c r="E30" s="28"/>
    </row>
    <row r="31" spans="1:5" ht="18" customHeight="1">
      <c r="A31" s="172"/>
      <c r="B31" s="165"/>
      <c r="C31" s="180"/>
      <c r="D31" s="183"/>
      <c r="E31" s="28"/>
    </row>
    <row r="32" spans="1:5" ht="18" customHeight="1">
      <c r="A32" s="172"/>
      <c r="B32" s="165"/>
      <c r="C32" s="180"/>
      <c r="D32" s="183"/>
      <c r="E32" s="28"/>
    </row>
    <row r="33" spans="1:5" ht="18" customHeight="1">
      <c r="A33" s="149"/>
      <c r="B33" s="135"/>
      <c r="C33" s="181"/>
      <c r="D33" s="148"/>
      <c r="E33" s="28"/>
    </row>
    <row r="34" spans="1:5" ht="18" customHeight="1">
      <c r="A34" s="138"/>
      <c r="B34" s="136" t="str">
        <f>B12</f>
        <v>31/12/2010</v>
      </c>
      <c r="C34" s="176" t="str">
        <f>C12</f>
        <v> 31/12/2009</v>
      </c>
      <c r="D34" s="183"/>
      <c r="E34" s="28"/>
    </row>
    <row r="35" spans="1:5" ht="18" customHeight="1">
      <c r="A35" s="138" t="s">
        <v>193</v>
      </c>
      <c r="B35" s="140">
        <f>C42</f>
        <v>0</v>
      </c>
      <c r="C35" s="155">
        <v>0</v>
      </c>
      <c r="D35" s="183"/>
      <c r="E35" s="28"/>
    </row>
    <row r="36" spans="1:5" ht="18" customHeight="1">
      <c r="A36" s="138" t="s">
        <v>203</v>
      </c>
      <c r="B36" s="140">
        <v>0</v>
      </c>
      <c r="C36" s="155">
        <v>0</v>
      </c>
      <c r="D36" s="183"/>
      <c r="E36" s="28"/>
    </row>
    <row r="37" spans="1:5" ht="18" customHeight="1">
      <c r="A37" s="150" t="s">
        <v>190</v>
      </c>
      <c r="B37" s="140">
        <v>0</v>
      </c>
      <c r="C37" s="155">
        <v>0</v>
      </c>
      <c r="D37" s="183"/>
      <c r="E37" s="28"/>
    </row>
    <row r="38" spans="1:5" ht="18" customHeight="1">
      <c r="A38" s="142" t="s">
        <v>194</v>
      </c>
      <c r="B38" s="140">
        <v>0</v>
      </c>
      <c r="C38" s="155">
        <v>0</v>
      </c>
      <c r="D38" s="183"/>
      <c r="E38" s="28"/>
    </row>
    <row r="39" spans="1:5" ht="18" customHeight="1">
      <c r="A39" s="142" t="s">
        <v>194</v>
      </c>
      <c r="B39" s="140">
        <v>0</v>
      </c>
      <c r="C39" s="155">
        <v>0</v>
      </c>
      <c r="D39" s="183"/>
      <c r="E39" s="28"/>
    </row>
    <row r="40" spans="1:5" ht="18" customHeight="1">
      <c r="A40" s="142" t="s">
        <v>194</v>
      </c>
      <c r="B40" s="140">
        <v>0</v>
      </c>
      <c r="C40" s="155">
        <v>0</v>
      </c>
      <c r="D40" s="183"/>
      <c r="E40" s="28"/>
    </row>
    <row r="41" spans="1:5" ht="18" customHeight="1">
      <c r="A41" s="142" t="s">
        <v>194</v>
      </c>
      <c r="B41" s="140">
        <v>0</v>
      </c>
      <c r="C41" s="155">
        <v>0</v>
      </c>
      <c r="D41" s="183"/>
      <c r="E41" s="28"/>
    </row>
    <row r="42" spans="1:5" ht="18" customHeight="1" thickBot="1">
      <c r="A42" s="143" t="s">
        <v>187</v>
      </c>
      <c r="B42" s="151">
        <f>SUM(B35:B41)</f>
        <v>0</v>
      </c>
      <c r="C42" s="182">
        <f>SUM(C35:C41)</f>
        <v>0</v>
      </c>
      <c r="D42" s="184"/>
      <c r="E42" s="28"/>
    </row>
    <row r="43" spans="1:5" ht="18" customHeight="1" thickTop="1">
      <c r="A43" s="172"/>
      <c r="B43" s="165"/>
      <c r="C43" s="180"/>
      <c r="D43" s="183"/>
      <c r="E43" s="28"/>
    </row>
    <row r="44" spans="1:5" ht="18" customHeight="1">
      <c r="A44" s="172"/>
      <c r="B44" s="165"/>
      <c r="C44" s="180"/>
      <c r="D44" s="183"/>
      <c r="E44" s="28"/>
    </row>
    <row r="45" spans="1:5" ht="18" customHeight="1">
      <c r="A45" s="172"/>
      <c r="B45" s="165"/>
      <c r="C45" s="747"/>
      <c r="D45" s="377"/>
      <c r="E45" s="28"/>
    </row>
    <row r="46" spans="1:5" ht="18" customHeight="1">
      <c r="A46" s="172"/>
      <c r="B46" s="165"/>
      <c r="C46" s="747"/>
      <c r="D46" s="377"/>
      <c r="E46" s="28"/>
    </row>
    <row r="47" spans="1:5" ht="18" customHeight="1">
      <c r="A47" s="172"/>
      <c r="B47" s="165"/>
      <c r="C47" s="747"/>
      <c r="D47" s="377"/>
      <c r="E47" s="28"/>
    </row>
    <row r="48" spans="1:5" ht="18" customHeight="1">
      <c r="A48" s="172"/>
      <c r="B48" s="165"/>
      <c r="C48" s="747"/>
      <c r="D48" s="377"/>
      <c r="E48" s="28"/>
    </row>
    <row r="49" spans="1:5" ht="18" customHeight="1">
      <c r="A49" s="172"/>
      <c r="B49" s="165"/>
      <c r="C49" s="747"/>
      <c r="D49" s="377"/>
      <c r="E49" s="28"/>
    </row>
    <row r="50" spans="1:5" ht="18" customHeight="1">
      <c r="A50" s="172"/>
      <c r="B50" s="165"/>
      <c r="C50" s="747"/>
      <c r="D50" s="377"/>
      <c r="E50" s="28"/>
    </row>
    <row r="51" spans="1:5" ht="13.5">
      <c r="A51" s="172"/>
      <c r="B51" s="165"/>
      <c r="C51" s="747"/>
      <c r="D51" s="377"/>
      <c r="E51" s="28"/>
    </row>
    <row r="52" spans="1:5" ht="14.25" thickBot="1">
      <c r="A52" s="748"/>
      <c r="B52" s="749"/>
      <c r="C52" s="750"/>
      <c r="D52" s="396"/>
      <c r="E52" s="28"/>
    </row>
    <row r="53" spans="1:5" ht="13.5">
      <c r="A53" s="135"/>
      <c r="B53" s="133"/>
      <c r="C53" s="134"/>
      <c r="D53" s="28"/>
      <c r="E53" s="28"/>
    </row>
    <row r="54" spans="1:5" ht="12.75">
      <c r="A54" s="5"/>
      <c r="B54" s="5"/>
      <c r="C54" s="5"/>
      <c r="D54" s="28"/>
      <c r="E54" s="28"/>
    </row>
    <row r="55" spans="1:5" ht="12.75">
      <c r="A55" s="5"/>
      <c r="B55" s="5"/>
      <c r="C55" s="5"/>
      <c r="D55" s="28"/>
      <c r="E55" s="28"/>
    </row>
    <row r="56" spans="1:3" ht="12.75">
      <c r="A56" s="5"/>
      <c r="B56" s="5"/>
      <c r="C56" s="5"/>
    </row>
  </sheetData>
  <sheetProtection/>
  <printOptions/>
  <pageMargins left="0.75" right="0.75" top="1" bottom="1" header="0.5" footer="0.5"/>
  <pageSetup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dimension ref="A1:C35"/>
  <sheetViews>
    <sheetView zoomScalePageLayoutView="0" workbookViewId="0" topLeftCell="A1">
      <selection activeCell="G14" sqref="G14"/>
    </sheetView>
  </sheetViews>
  <sheetFormatPr defaultColWidth="9.140625" defaultRowHeight="12.75"/>
  <cols>
    <col min="1" max="1" width="58.421875" style="0" customWidth="1"/>
    <col min="2" max="2" width="29.00390625" style="0" customWidth="1"/>
    <col min="3" max="3" width="21.8515625" style="0" customWidth="1"/>
    <col min="4" max="4" width="9.140625" style="0" hidden="1" customWidth="1"/>
  </cols>
  <sheetData>
    <row r="1" spans="1:3" ht="14.25" thickBot="1">
      <c r="A1" s="335"/>
      <c r="B1" s="352" t="str">
        <f>'6 KERKESA'!B1</f>
        <v>ALM</v>
      </c>
      <c r="C1" s="691"/>
    </row>
    <row r="2" spans="1:3" ht="13.5">
      <c r="A2" s="336"/>
      <c r="B2" s="352" t="str">
        <f>'6 KERKESA'!B2</f>
        <v>ALUMIL ALBANIA SHPK</v>
      </c>
      <c r="C2" s="268"/>
    </row>
    <row r="3" spans="1:3" ht="14.25" thickBot="1">
      <c r="A3" s="336"/>
      <c r="B3" s="353" t="str">
        <f>'6 KERKESA'!B3</f>
        <v>01/01/2010 -31/12/2010</v>
      </c>
      <c r="C3" s="268"/>
    </row>
    <row r="4" spans="1:3" ht="14.25" thickBot="1">
      <c r="A4" s="336"/>
      <c r="B4" s="352" t="str">
        <f>'6 KERKESA'!B4</f>
        <v>ALL</v>
      </c>
      <c r="C4" s="268"/>
    </row>
    <row r="5" spans="1:3" ht="13.5">
      <c r="A5" s="336"/>
      <c r="B5" s="352" t="str">
        <f>'6 KERKESA'!B5</f>
        <v>Renata Fejzaj</v>
      </c>
      <c r="C5" s="268"/>
    </row>
    <row r="6" spans="1:3" ht="16.5">
      <c r="A6" s="745"/>
      <c r="B6" s="165"/>
      <c r="C6" s="268"/>
    </row>
    <row r="7" spans="1:3" ht="16.5">
      <c r="A7" s="745"/>
      <c r="B7" s="165"/>
      <c r="C7" s="268"/>
    </row>
    <row r="8" spans="1:3" ht="16.5">
      <c r="A8" s="745"/>
      <c r="B8" s="165"/>
      <c r="C8" s="268"/>
    </row>
    <row r="9" spans="1:3" ht="29.25">
      <c r="A9" s="715"/>
      <c r="B9" s="716"/>
      <c r="C9" s="717"/>
    </row>
    <row r="10" spans="1:3" ht="17.25" thickBot="1">
      <c r="A10" s="720"/>
      <c r="B10" s="165"/>
      <c r="C10" s="268"/>
    </row>
    <row r="11" spans="1:3" ht="13.5">
      <c r="A11" s="173"/>
      <c r="B11" s="174"/>
      <c r="C11" s="175"/>
    </row>
    <row r="12" spans="1:3" ht="19.5" customHeight="1">
      <c r="A12" s="166"/>
      <c r="B12" s="136" t="str">
        <f>'6 KERKESA'!B34</f>
        <v>31/12/2010</v>
      </c>
      <c r="C12" s="176" t="str">
        <f>'6 KERKESA'!C34</f>
        <v> 31/12/2009</v>
      </c>
    </row>
    <row r="13" spans="1:3" ht="19.5" customHeight="1">
      <c r="A13" s="166" t="s">
        <v>204</v>
      </c>
      <c r="B13" s="140">
        <v>0</v>
      </c>
      <c r="C13" s="155">
        <v>0</v>
      </c>
    </row>
    <row r="14" spans="1:3" ht="19.5" customHeight="1">
      <c r="A14" s="166" t="s">
        <v>205</v>
      </c>
      <c r="B14" s="140">
        <v>0</v>
      </c>
      <c r="C14" s="155">
        <v>0</v>
      </c>
    </row>
    <row r="15" spans="1:3" ht="19.5" customHeight="1">
      <c r="A15" s="166" t="s">
        <v>206</v>
      </c>
      <c r="B15" s="140">
        <v>0</v>
      </c>
      <c r="C15" s="155">
        <v>0</v>
      </c>
    </row>
    <row r="16" spans="1:3" ht="19.5" customHeight="1" thickBot="1">
      <c r="A16" s="168" t="s">
        <v>177</v>
      </c>
      <c r="B16" s="144">
        <f>SUM(B13:B15)</f>
        <v>0</v>
      </c>
      <c r="C16" s="177">
        <f>SUM(C13:C15)</f>
        <v>0</v>
      </c>
    </row>
    <row r="17" spans="1:3" ht="13.5" thickTop="1">
      <c r="A17" s="157"/>
      <c r="B17" s="28"/>
      <c r="C17" s="158"/>
    </row>
    <row r="18" spans="1:3" ht="12.75">
      <c r="A18" s="157"/>
      <c r="B18" s="28"/>
      <c r="C18" s="158"/>
    </row>
    <row r="19" spans="1:3" ht="13.5">
      <c r="A19" s="172"/>
      <c r="B19" s="165"/>
      <c r="C19" s="180"/>
    </row>
    <row r="20" spans="1:3" ht="13.5">
      <c r="A20" s="172"/>
      <c r="B20" s="165"/>
      <c r="C20" s="180"/>
    </row>
    <row r="21" spans="1:3" ht="13.5">
      <c r="A21" s="172"/>
      <c r="B21" s="165"/>
      <c r="C21" s="180"/>
    </row>
    <row r="22" spans="1:3" ht="13.5">
      <c r="A22" s="172"/>
      <c r="B22" s="165"/>
      <c r="C22" s="180"/>
    </row>
    <row r="23" spans="1:3" ht="13.5">
      <c r="A23" s="172"/>
      <c r="B23" s="165"/>
      <c r="C23" s="180"/>
    </row>
    <row r="24" spans="1:3" ht="13.5">
      <c r="A24" s="172"/>
      <c r="B24" s="165"/>
      <c r="C24" s="180"/>
    </row>
    <row r="25" spans="1:3" ht="13.5">
      <c r="A25" s="172"/>
      <c r="B25" s="165"/>
      <c r="C25" s="180"/>
    </row>
    <row r="26" spans="1:3" ht="13.5">
      <c r="A26" s="172"/>
      <c r="B26" s="165"/>
      <c r="C26" s="180"/>
    </row>
    <row r="27" spans="1:3" ht="13.5">
      <c r="A27" s="172"/>
      <c r="B27" s="165"/>
      <c r="C27" s="180"/>
    </row>
    <row r="28" spans="1:3" ht="14.25" thickBot="1">
      <c r="A28" s="733"/>
      <c r="B28" s="734"/>
      <c r="C28" s="692"/>
    </row>
    <row r="29" spans="1:3" ht="13.5">
      <c r="A29" s="135"/>
      <c r="B29" s="133"/>
      <c r="C29" s="134"/>
    </row>
    <row r="30" spans="1:3" ht="13.5">
      <c r="A30" s="135"/>
      <c r="B30" s="133"/>
      <c r="C30" s="134"/>
    </row>
    <row r="31" spans="1:3" ht="13.5">
      <c r="A31" s="135"/>
      <c r="B31" s="133"/>
      <c r="C31" s="134"/>
    </row>
    <row r="32" spans="1:3" ht="12.75">
      <c r="A32" s="5"/>
      <c r="B32" s="5"/>
      <c r="C32" s="5"/>
    </row>
    <row r="33" spans="1:3" ht="12.75">
      <c r="A33" s="5"/>
      <c r="B33" s="5"/>
      <c r="C33" s="5"/>
    </row>
    <row r="34" spans="1:3" ht="12.75">
      <c r="A34" s="5"/>
      <c r="B34" s="5"/>
      <c r="C34" s="5"/>
    </row>
    <row r="35" spans="1:3" ht="12.75">
      <c r="A35" s="28"/>
      <c r="B35" s="28"/>
      <c r="C35" s="28"/>
    </row>
  </sheetData>
  <sheetProtection/>
  <printOptions/>
  <pageMargins left="0.75" right="0.75" top="1" bottom="1" header="0.5" footer="0.5"/>
  <pageSetup horizontalDpi="600" verticalDpi="600" orientation="portrait" paperSize="9" scale="80" r:id="rId2"/>
  <drawing r:id="rId1"/>
</worksheet>
</file>

<file path=xl/worksheets/sheet15.xml><?xml version="1.0" encoding="utf-8"?>
<worksheet xmlns="http://schemas.openxmlformats.org/spreadsheetml/2006/main" xmlns:r="http://schemas.openxmlformats.org/officeDocument/2006/relationships">
  <dimension ref="A1:AE57"/>
  <sheetViews>
    <sheetView zoomScalePageLayoutView="0" workbookViewId="0" topLeftCell="A1">
      <selection activeCell="D16" sqref="D16"/>
    </sheetView>
  </sheetViews>
  <sheetFormatPr defaultColWidth="9.140625" defaultRowHeight="12.75"/>
  <cols>
    <col min="1" max="1" width="3.57421875" style="0" customWidth="1"/>
    <col min="2" max="2" width="49.140625" style="0" customWidth="1"/>
    <col min="3" max="3" width="35.7109375" style="0" customWidth="1"/>
    <col min="4" max="4" width="36.7109375" style="0" customWidth="1"/>
    <col min="5" max="5" width="30.8515625" style="0" customWidth="1"/>
  </cols>
  <sheetData>
    <row r="1" spans="1:5" ht="14.25" thickBot="1">
      <c r="A1" s="374"/>
      <c r="B1" s="542"/>
      <c r="C1" s="352" t="str">
        <f>'6.1 SHPEN E SHTYRA'!B1</f>
        <v>ALM</v>
      </c>
      <c r="D1" s="751"/>
      <c r="E1" s="376"/>
    </row>
    <row r="2" spans="1:5" ht="14.25" thickBot="1">
      <c r="A2" s="201"/>
      <c r="B2" s="323"/>
      <c r="C2" s="352" t="str">
        <f>'6.1 SHPEN E SHTYRA'!B2</f>
        <v>ALUMIL ALBANIA SHPK</v>
      </c>
      <c r="D2" s="747"/>
      <c r="E2" s="377"/>
    </row>
    <row r="3" spans="1:5" ht="14.25" thickBot="1">
      <c r="A3" s="201"/>
      <c r="B3" s="323"/>
      <c r="C3" s="352" t="str">
        <f>'6.1 SHPEN E SHTYRA'!B3</f>
        <v>01/01/2010 -31/12/2010</v>
      </c>
      <c r="D3" s="747"/>
      <c r="E3" s="377"/>
    </row>
    <row r="4" spans="1:5" ht="14.25" thickBot="1">
      <c r="A4" s="201"/>
      <c r="B4" s="323"/>
      <c r="C4" s="352" t="str">
        <f>'6.1 SHPEN E SHTYRA'!B4</f>
        <v>ALL</v>
      </c>
      <c r="D4" s="747"/>
      <c r="E4" s="377"/>
    </row>
    <row r="5" spans="1:5" ht="13.5">
      <c r="A5" s="201"/>
      <c r="B5" s="323"/>
      <c r="C5" s="352" t="str">
        <f>'6.1 SHPEN E SHTYRA'!B5</f>
        <v>Renata Fejzaj</v>
      </c>
      <c r="D5" s="747"/>
      <c r="E5" s="377"/>
    </row>
    <row r="6" spans="1:5" ht="13.5">
      <c r="A6" s="201"/>
      <c r="B6" s="183"/>
      <c r="C6" s="183"/>
      <c r="D6" s="747"/>
      <c r="E6" s="377"/>
    </row>
    <row r="7" spans="1:5" ht="13.5">
      <c r="A7" s="201"/>
      <c r="B7" s="183"/>
      <c r="C7" s="183"/>
      <c r="D7" s="747"/>
      <c r="E7" s="377"/>
    </row>
    <row r="8" spans="1:5" ht="13.5">
      <c r="A8" s="201"/>
      <c r="B8" s="183"/>
      <c r="C8" s="183"/>
      <c r="D8" s="747"/>
      <c r="E8" s="377"/>
    </row>
    <row r="9" spans="1:5" ht="29.25">
      <c r="A9" s="201"/>
      <c r="B9" s="343"/>
      <c r="C9" s="343"/>
      <c r="D9" s="343"/>
      <c r="E9" s="377"/>
    </row>
    <row r="10" spans="1:5" ht="14.25" thickBot="1">
      <c r="A10" s="201"/>
      <c r="B10" s="183"/>
      <c r="C10" s="183"/>
      <c r="D10" s="747"/>
      <c r="E10" s="377"/>
    </row>
    <row r="11" spans="1:5" ht="12.75">
      <c r="A11" s="202"/>
      <c r="B11" s="203"/>
      <c r="C11" s="203"/>
      <c r="D11" s="204"/>
      <c r="E11" s="158"/>
    </row>
    <row r="12" spans="1:5" ht="19.5" customHeight="1">
      <c r="A12" s="201"/>
      <c r="B12" s="189"/>
      <c r="C12" s="23" t="str">
        <f>'6.1 SHPEN E SHTYRA'!B12</f>
        <v>31/12/2010</v>
      </c>
      <c r="D12" s="205" t="str">
        <f>'6.1 SHPEN E SHTYRA'!C12</f>
        <v> 31/12/2009</v>
      </c>
      <c r="E12" s="377"/>
    </row>
    <row r="13" spans="1:5" ht="19.5" customHeight="1">
      <c r="A13" s="201"/>
      <c r="B13" s="190" t="s">
        <v>209</v>
      </c>
      <c r="C13" s="966">
        <v>2814230.52</v>
      </c>
      <c r="D13" s="967">
        <v>2189975.85</v>
      </c>
      <c r="E13" s="192"/>
    </row>
    <row r="14" spans="1:5" ht="19.5" customHeight="1">
      <c r="A14" s="201"/>
      <c r="B14" s="190" t="s">
        <v>210</v>
      </c>
      <c r="C14" s="966">
        <v>85377612.03</v>
      </c>
      <c r="D14" s="967">
        <v>90528465.63</v>
      </c>
      <c r="E14" s="192"/>
    </row>
    <row r="15" spans="1:5" ht="19.5" customHeight="1">
      <c r="A15" s="201"/>
      <c r="B15" s="190" t="s">
        <v>207</v>
      </c>
      <c r="C15" s="966">
        <v>0</v>
      </c>
      <c r="D15" s="967">
        <v>0</v>
      </c>
      <c r="E15" s="192"/>
    </row>
    <row r="16" spans="1:5" ht="19.5" customHeight="1" thickBot="1">
      <c r="A16" s="201"/>
      <c r="B16" s="193" t="s">
        <v>109</v>
      </c>
      <c r="C16" s="968">
        <v>88191842.55</v>
      </c>
      <c r="D16" s="969">
        <v>92718441.47999999</v>
      </c>
      <c r="E16" s="192"/>
    </row>
    <row r="17" spans="1:5" ht="19.5" customHeight="1" thickTop="1">
      <c r="A17" s="201"/>
      <c r="B17" s="194"/>
      <c r="C17" s="194"/>
      <c r="D17" s="192"/>
      <c r="E17" s="192"/>
    </row>
    <row r="18" spans="1:5" ht="19.5" customHeight="1">
      <c r="A18" s="201"/>
      <c r="B18" s="194"/>
      <c r="C18" s="194"/>
      <c r="D18" s="194"/>
      <c r="E18" s="192"/>
    </row>
    <row r="19" spans="1:31" ht="19.5" customHeight="1">
      <c r="A19" s="201"/>
      <c r="B19" s="195"/>
      <c r="C19" s="196"/>
      <c r="D19" s="196"/>
      <c r="E19" s="197"/>
      <c r="V19" s="14"/>
      <c r="W19" s="14"/>
      <c r="X19" s="14"/>
      <c r="Y19" s="14"/>
      <c r="Z19" s="14"/>
      <c r="AA19" s="14"/>
      <c r="AB19" s="14"/>
      <c r="AC19" s="14"/>
      <c r="AD19" s="14"/>
      <c r="AE19" s="14"/>
    </row>
    <row r="20" spans="1:31" ht="19.5" customHeight="1" thickBot="1">
      <c r="A20" s="201"/>
      <c r="B20" s="195"/>
      <c r="C20" s="196"/>
      <c r="D20" s="196"/>
      <c r="E20" s="197"/>
      <c r="V20" s="14"/>
      <c r="W20" s="14"/>
      <c r="X20" s="14"/>
      <c r="Y20" s="14"/>
      <c r="Z20" s="14"/>
      <c r="AA20" s="14"/>
      <c r="AB20" s="14"/>
      <c r="AC20" s="14"/>
      <c r="AD20" s="14"/>
      <c r="AE20" s="14"/>
    </row>
    <row r="21" spans="1:31" ht="19.5" customHeight="1" thickBot="1">
      <c r="A21" s="201"/>
      <c r="B21" s="198"/>
      <c r="C21" s="820" t="s">
        <v>785</v>
      </c>
      <c r="D21" s="819" t="s">
        <v>806</v>
      </c>
      <c r="E21" s="192"/>
      <c r="V21" s="14"/>
      <c r="W21" s="14"/>
      <c r="X21" s="14"/>
      <c r="Y21" s="14"/>
      <c r="Z21" s="14"/>
      <c r="AA21" s="14"/>
      <c r="AB21" s="14"/>
      <c r="AC21" s="14"/>
      <c r="AD21" s="14"/>
      <c r="AE21" s="14"/>
    </row>
    <row r="22" spans="1:5" ht="19.5" customHeight="1">
      <c r="A22" s="201"/>
      <c r="B22" s="752" t="str">
        <f>"Monedha lokale ["&amp;C2&amp;"]"</f>
        <v>Monedha lokale [ALUMIL ALBANIA SHPK]</v>
      </c>
      <c r="C22" s="970">
        <v>48072705.62</v>
      </c>
      <c r="D22" s="971">
        <v>20532204.17</v>
      </c>
      <c r="E22" s="192"/>
    </row>
    <row r="23" spans="1:5" ht="19.5" customHeight="1">
      <c r="A23" s="201"/>
      <c r="B23" s="199" t="s">
        <v>208</v>
      </c>
      <c r="C23" s="967">
        <v>40119136.93</v>
      </c>
      <c r="D23" s="967">
        <v>72186237.30999999</v>
      </c>
      <c r="E23" s="192"/>
    </row>
    <row r="24" spans="1:5" ht="19.5" customHeight="1">
      <c r="A24" s="201"/>
      <c r="B24" s="199" t="s">
        <v>208</v>
      </c>
      <c r="C24" s="967">
        <v>0</v>
      </c>
      <c r="D24" s="967">
        <v>0</v>
      </c>
      <c r="E24" s="192"/>
    </row>
    <row r="25" spans="1:5" ht="19.5" customHeight="1">
      <c r="A25" s="201"/>
      <c r="B25" s="199" t="s">
        <v>208</v>
      </c>
      <c r="C25" s="200">
        <v>0</v>
      </c>
      <c r="D25" s="200">
        <v>0</v>
      </c>
      <c r="E25" s="192"/>
    </row>
    <row r="26" spans="1:5" ht="19.5" customHeight="1">
      <c r="A26" s="201"/>
      <c r="B26" s="199" t="s">
        <v>208</v>
      </c>
      <c r="C26" s="200">
        <v>0</v>
      </c>
      <c r="D26" s="200">
        <v>0</v>
      </c>
      <c r="E26" s="192"/>
    </row>
    <row r="27" spans="1:5" ht="19.5" customHeight="1">
      <c r="A27" s="201"/>
      <c r="B27" s="199" t="s">
        <v>208</v>
      </c>
      <c r="C27" s="200">
        <v>0</v>
      </c>
      <c r="D27" s="200">
        <v>0</v>
      </c>
      <c r="E27" s="192"/>
    </row>
    <row r="28" spans="1:5" ht="19.5" customHeight="1">
      <c r="A28" s="201"/>
      <c r="B28" s="199" t="s">
        <v>208</v>
      </c>
      <c r="C28" s="200">
        <v>0</v>
      </c>
      <c r="D28" s="200">
        <v>0</v>
      </c>
      <c r="E28" s="192"/>
    </row>
    <row r="29" spans="1:5" ht="14.25" thickBot="1">
      <c r="A29" s="201"/>
      <c r="B29" s="753" t="s">
        <v>109</v>
      </c>
      <c r="C29" s="754">
        <v>88191842.55</v>
      </c>
      <c r="D29" s="754">
        <v>92718441.47999999</v>
      </c>
      <c r="E29" s="192"/>
    </row>
    <row r="30" spans="1:5" ht="13.5">
      <c r="A30" s="201"/>
      <c r="B30" s="194"/>
      <c r="C30" s="194"/>
      <c r="D30" s="194"/>
      <c r="E30" s="192"/>
    </row>
    <row r="31" spans="1:5" ht="13.5">
      <c r="A31" s="201"/>
      <c r="B31" s="194"/>
      <c r="C31" s="194"/>
      <c r="D31" s="194"/>
      <c r="E31" s="192"/>
    </row>
    <row r="32" spans="1:5" ht="13.5">
      <c r="A32" s="201"/>
      <c r="B32" s="755"/>
      <c r="C32" s="756"/>
      <c r="D32" s="755"/>
      <c r="E32" s="192"/>
    </row>
    <row r="33" spans="1:5" ht="13.5">
      <c r="A33" s="201"/>
      <c r="B33" s="183"/>
      <c r="C33" s="183"/>
      <c r="D33" s="747"/>
      <c r="E33" s="377"/>
    </row>
    <row r="34" spans="1:5" ht="13.5">
      <c r="A34" s="201"/>
      <c r="B34" s="183"/>
      <c r="C34" s="183"/>
      <c r="D34" s="747"/>
      <c r="E34" s="377"/>
    </row>
    <row r="35" spans="1:5" ht="13.5">
      <c r="A35" s="201"/>
      <c r="B35" s="183"/>
      <c r="C35" s="183"/>
      <c r="D35" s="747"/>
      <c r="E35" s="377"/>
    </row>
    <row r="36" spans="1:5" ht="13.5">
      <c r="A36" s="201"/>
      <c r="B36" s="183"/>
      <c r="C36" s="183"/>
      <c r="D36" s="747"/>
      <c r="E36" s="377"/>
    </row>
    <row r="37" spans="1:5" ht="13.5">
      <c r="A37" s="201"/>
      <c r="B37" s="183"/>
      <c r="C37" s="183"/>
      <c r="D37" s="747"/>
      <c r="E37" s="377"/>
    </row>
    <row r="38" spans="1:5" ht="14.25" thickBot="1">
      <c r="A38" s="394"/>
      <c r="B38" s="395"/>
      <c r="C38" s="395"/>
      <c r="D38" s="750"/>
      <c r="E38" s="396"/>
    </row>
    <row r="39" spans="1:5" ht="13.5">
      <c r="A39" s="201"/>
      <c r="B39" s="183"/>
      <c r="C39" s="747"/>
      <c r="D39" s="183"/>
      <c r="E39" s="28"/>
    </row>
    <row r="40" spans="1:5" ht="12.75">
      <c r="A40" s="157"/>
      <c r="B40" s="5"/>
      <c r="C40" s="5"/>
      <c r="D40" s="5"/>
      <c r="E40" s="28"/>
    </row>
    <row r="41" spans="1:5" ht="12.75">
      <c r="A41" s="157"/>
      <c r="B41" s="5"/>
      <c r="C41" s="5"/>
      <c r="D41" s="5"/>
      <c r="E41" s="28"/>
    </row>
    <row r="42" spans="1:5" ht="12.75">
      <c r="A42" s="157"/>
      <c r="B42" s="5"/>
      <c r="C42" s="5"/>
      <c r="D42" s="5"/>
      <c r="E42" s="28"/>
    </row>
    <row r="43" spans="1:5" ht="12.75">
      <c r="A43" s="157"/>
      <c r="B43" s="5"/>
      <c r="C43" s="5"/>
      <c r="D43" s="5"/>
      <c r="E43" s="28"/>
    </row>
    <row r="44" spans="1:5" ht="12.75">
      <c r="A44" s="157"/>
      <c r="B44" s="5"/>
      <c r="C44" s="5"/>
      <c r="D44" s="5"/>
      <c r="E44" s="28"/>
    </row>
    <row r="45" spans="1:5" ht="12.75">
      <c r="A45" s="157"/>
      <c r="B45" s="5"/>
      <c r="C45" s="5"/>
      <c r="D45" s="5"/>
      <c r="E45" s="28"/>
    </row>
    <row r="46" spans="1:5" ht="12.75">
      <c r="A46" s="157"/>
      <c r="B46" s="5"/>
      <c r="C46" s="5"/>
      <c r="D46" s="5"/>
      <c r="E46" s="28"/>
    </row>
    <row r="47" spans="1:5" ht="12.75">
      <c r="A47" s="157"/>
      <c r="B47" s="5"/>
      <c r="C47" s="5"/>
      <c r="D47" s="5"/>
      <c r="E47" s="28"/>
    </row>
    <row r="48" spans="1:5" ht="12.75">
      <c r="A48" s="157"/>
      <c r="B48" s="5"/>
      <c r="C48" s="5"/>
      <c r="D48" s="5"/>
      <c r="E48" s="28"/>
    </row>
    <row r="49" spans="1:5" ht="12.75">
      <c r="A49" s="157"/>
      <c r="B49" s="5"/>
      <c r="C49" s="5"/>
      <c r="D49" s="5"/>
      <c r="E49" s="28"/>
    </row>
    <row r="50" spans="1:5" ht="12.75">
      <c r="A50" s="157"/>
      <c r="B50" s="5"/>
      <c r="C50" s="5"/>
      <c r="D50" s="5"/>
      <c r="E50" s="28"/>
    </row>
    <row r="51" spans="1:5" ht="12.75">
      <c r="A51" s="157"/>
      <c r="B51" s="5"/>
      <c r="C51" s="5"/>
      <c r="D51" s="5"/>
      <c r="E51" s="28"/>
    </row>
    <row r="52" spans="1:5" ht="12.75">
      <c r="A52" s="157"/>
      <c r="B52" s="5"/>
      <c r="C52" s="5"/>
      <c r="D52" s="5"/>
      <c r="E52" s="28"/>
    </row>
    <row r="53" spans="1:5" ht="12.75">
      <c r="A53" s="28"/>
      <c r="B53" s="5"/>
      <c r="C53" s="5"/>
      <c r="D53" s="5"/>
      <c r="E53" s="28"/>
    </row>
    <row r="54" spans="1:5" ht="12.75">
      <c r="A54" s="28"/>
      <c r="B54" s="5"/>
      <c r="C54" s="5"/>
      <c r="D54" s="5"/>
      <c r="E54" s="28"/>
    </row>
    <row r="55" spans="1:4" ht="12.75">
      <c r="A55" s="28"/>
      <c r="B55" s="5"/>
      <c r="C55" s="5"/>
      <c r="D55" s="5"/>
    </row>
    <row r="56" spans="1:4" ht="12.75">
      <c r="A56" s="28"/>
      <c r="B56" s="5"/>
      <c r="C56" s="5"/>
      <c r="D56" s="5"/>
    </row>
    <row r="57" ht="12.75">
      <c r="A57" s="28"/>
    </row>
  </sheetData>
  <sheetProtection/>
  <printOptions/>
  <pageMargins left="0.75" right="1.36" top="0.49" bottom="0.44" header="0.5" footer="0.34"/>
  <pageSetup horizontalDpi="600" verticalDpi="600" orientation="landscape" paperSize="9" scale="80" r:id="rId3"/>
  <drawing r:id="rId2"/>
  <legacyDrawing r:id="rId1"/>
</worksheet>
</file>

<file path=xl/worksheets/sheet16.xml><?xml version="1.0" encoding="utf-8"?>
<worksheet xmlns="http://schemas.openxmlformats.org/spreadsheetml/2006/main" xmlns:r="http://schemas.openxmlformats.org/officeDocument/2006/relationships">
  <dimension ref="A1:D51"/>
  <sheetViews>
    <sheetView zoomScalePageLayoutView="0" workbookViewId="0" topLeftCell="A1">
      <selection activeCell="F33" sqref="F33"/>
    </sheetView>
  </sheetViews>
  <sheetFormatPr defaultColWidth="9.140625" defaultRowHeight="12.75"/>
  <cols>
    <col min="1" max="1" width="65.8515625" style="0" customWidth="1"/>
    <col min="2" max="2" width="32.28125" style="0" customWidth="1"/>
    <col min="3" max="3" width="29.421875" style="0" customWidth="1"/>
    <col min="4" max="4" width="28.57421875" style="0" customWidth="1"/>
  </cols>
  <sheetData>
    <row r="1" spans="1:4" ht="14.25" thickBot="1">
      <c r="A1" s="335"/>
      <c r="B1" s="352" t="str">
        <f>'7 AKTIVE MONETARE'!C1</f>
        <v>ALM</v>
      </c>
      <c r="C1" s="99"/>
      <c r="D1" s="322"/>
    </row>
    <row r="2" spans="1:4" ht="14.25" thickBot="1">
      <c r="A2" s="336"/>
      <c r="B2" s="352" t="str">
        <f>'7 AKTIVE MONETARE'!C2</f>
        <v>ALUMIL ALBANIA SHPK</v>
      </c>
      <c r="C2" s="70"/>
      <c r="D2" s="106"/>
    </row>
    <row r="3" spans="1:4" ht="14.25" thickBot="1">
      <c r="A3" s="336"/>
      <c r="B3" s="352" t="str">
        <f>'7 AKTIVE MONETARE'!C3</f>
        <v>01/01/2010 -31/12/2010</v>
      </c>
      <c r="C3" s="70"/>
      <c r="D3" s="106"/>
    </row>
    <row r="4" spans="1:4" ht="14.25" thickBot="1">
      <c r="A4" s="336"/>
      <c r="B4" s="352" t="str">
        <f>'7 AKTIVE MONETARE'!C4</f>
        <v>ALL</v>
      </c>
      <c r="C4" s="70"/>
      <c r="D4" s="106"/>
    </row>
    <row r="5" spans="1:4" ht="13.5">
      <c r="A5" s="336"/>
      <c r="B5" s="352" t="str">
        <f>'7 AKTIVE MONETARE'!C5</f>
        <v>Renata Fejzaj</v>
      </c>
      <c r="C5" s="70"/>
      <c r="D5" s="106"/>
    </row>
    <row r="6" spans="1:4" ht="15.75">
      <c r="A6" s="609"/>
      <c r="B6" s="70"/>
      <c r="C6" s="70"/>
      <c r="D6" s="106"/>
    </row>
    <row r="7" spans="1:4" ht="15.75">
      <c r="A7" s="609"/>
      <c r="B7" s="70"/>
      <c r="C7" s="70"/>
      <c r="D7" s="106"/>
    </row>
    <row r="8" spans="1:4" ht="15.75">
      <c r="A8" s="609"/>
      <c r="B8" s="70"/>
      <c r="C8" s="70"/>
      <c r="D8" s="106"/>
    </row>
    <row r="9" spans="1:4" ht="12" customHeight="1" thickBot="1">
      <c r="A9" s="59"/>
      <c r="B9" s="70"/>
      <c r="C9" s="70"/>
      <c r="D9" s="106"/>
    </row>
    <row r="10" spans="1:4" ht="12" customHeight="1">
      <c r="A10" s="320"/>
      <c r="B10" s="99"/>
      <c r="C10" s="321"/>
      <c r="D10" s="322"/>
    </row>
    <row r="11" spans="1:4" ht="12.75" customHeight="1">
      <c r="A11" s="207"/>
      <c r="B11" s="136" t="str">
        <f>'7 AKTIVE MONETARE'!C12</f>
        <v>31/12/2010</v>
      </c>
      <c r="C11" s="136"/>
      <c r="D11" s="176" t="str">
        <f>'7 AKTIVE MONETARE'!D12</f>
        <v> 31/12/2009</v>
      </c>
    </row>
    <row r="12" spans="1:4" ht="12.75" customHeight="1" thickBot="1">
      <c r="A12" s="208" t="s">
        <v>214</v>
      </c>
      <c r="B12" s="209">
        <v>1481601000</v>
      </c>
      <c r="C12" s="1257"/>
      <c r="D12" s="209">
        <v>1481601000</v>
      </c>
    </row>
    <row r="13" spans="1:4" ht="12.75" customHeight="1" thickTop="1">
      <c r="A13" s="208"/>
      <c r="B13" s="22"/>
      <c r="C13" s="1257"/>
      <c r="D13" s="106"/>
    </row>
    <row r="14" spans="1:4" ht="12.75" customHeight="1">
      <c r="A14" s="55" t="s">
        <v>215</v>
      </c>
      <c r="B14" s="65">
        <v>1500</v>
      </c>
      <c r="C14" s="65"/>
      <c r="D14" s="72">
        <f>IF(D29=0,0,D12/B29)</f>
        <v>1500</v>
      </c>
    </row>
    <row r="15" spans="1:4" ht="12.75" customHeight="1">
      <c r="A15" s="55"/>
      <c r="B15" s="65"/>
      <c r="C15" s="22"/>
      <c r="D15" s="106"/>
    </row>
    <row r="16" spans="1:4" ht="12.75" customHeight="1">
      <c r="A16" s="210"/>
      <c r="B16" s="65"/>
      <c r="C16" s="22"/>
      <c r="D16" s="106"/>
    </row>
    <row r="17" spans="1:4" ht="12.75" customHeight="1" thickBot="1">
      <c r="A17" s="55"/>
      <c r="B17" s="65"/>
      <c r="C17" s="22"/>
      <c r="D17" s="106"/>
    </row>
    <row r="18" spans="1:4" ht="12.75" customHeight="1">
      <c r="A18" s="211" t="s">
        <v>217</v>
      </c>
      <c r="B18" s="212" t="s">
        <v>216</v>
      </c>
      <c r="C18" s="213" t="s">
        <v>211</v>
      </c>
      <c r="D18" s="214" t="s">
        <v>212</v>
      </c>
    </row>
    <row r="19" spans="1:4" ht="12.75" customHeight="1">
      <c r="A19" s="215" t="str">
        <f>'[2]8_SHARE_CAPITAL'!$A$22</f>
        <v>ALUMIL MILONAS SA (MOTHER COMPANY)</v>
      </c>
      <c r="B19" s="972">
        <v>980148</v>
      </c>
      <c r="C19" s="927">
        <v>0.9923197946005706</v>
      </c>
      <c r="D19" s="974">
        <v>1470222000</v>
      </c>
    </row>
    <row r="20" spans="1:4" ht="12.75" customHeight="1">
      <c r="A20" s="215" t="str">
        <f>'[2]8_SHARE_CAPITAL'!$A$23</f>
        <v>Georgios Salpingidhis</v>
      </c>
      <c r="B20" s="972">
        <v>3043</v>
      </c>
      <c r="C20" s="927">
        <v>0.003080788957350866</v>
      </c>
      <c r="D20" s="974">
        <v>4564500</v>
      </c>
    </row>
    <row r="21" spans="1:4" ht="12.75" customHeight="1">
      <c r="A21" s="215" t="str">
        <f>'[2]8_SHARE_CAPITAL'!$A$24</f>
        <v>Sotirios Boulios</v>
      </c>
      <c r="B21" s="972">
        <v>1491</v>
      </c>
      <c r="C21" s="927">
        <v>0.0015095157198193037</v>
      </c>
      <c r="D21" s="974">
        <v>2236500</v>
      </c>
    </row>
    <row r="22" spans="1:4" ht="12.75" customHeight="1">
      <c r="A22" s="215" t="str">
        <f>'[2]8_SHARE_CAPITAL'!$A$25</f>
        <v>Joanis Boulios</v>
      </c>
      <c r="B22" s="972">
        <v>1432</v>
      </c>
      <c r="C22" s="927">
        <v>0.0014497830387533487</v>
      </c>
      <c r="D22" s="974">
        <v>2148000</v>
      </c>
    </row>
    <row r="23" spans="1:4" ht="12.75" customHeight="1">
      <c r="A23" s="215" t="str">
        <f>'[2]8_SHARE_CAPITAL'!$A$26</f>
        <v>Georgios Mylona</v>
      </c>
      <c r="B23" s="972">
        <v>540</v>
      </c>
      <c r="C23" s="927">
        <v>0.0005467058945019611</v>
      </c>
      <c r="D23" s="974">
        <v>810000</v>
      </c>
    </row>
    <row r="24" spans="1:4" ht="12.75" customHeight="1">
      <c r="A24" s="215" t="str">
        <f>'[2]8_SHARE_CAPITAL'!$A$27</f>
        <v>Evangjelia Mylona</v>
      </c>
      <c r="B24" s="972">
        <v>540</v>
      </c>
      <c r="C24" s="927">
        <v>0.0005467058945019611</v>
      </c>
      <c r="D24" s="974">
        <v>810000</v>
      </c>
    </row>
    <row r="25" spans="1:4" ht="12.75" customHeight="1">
      <c r="A25" s="215" t="str">
        <f>'[2]8_SHARE_CAPITAL'!$A$28</f>
        <v>M/E/Dh Kalludhi</v>
      </c>
      <c r="B25" s="972">
        <v>540</v>
      </c>
      <c r="C25" s="927">
        <v>0.0005467058945019611</v>
      </c>
      <c r="D25" s="974">
        <v>810000</v>
      </c>
    </row>
    <row r="26" spans="1:4" ht="12.75" customHeight="1">
      <c r="A26" s="215" t="s">
        <v>213</v>
      </c>
      <c r="B26" s="972">
        <v>0</v>
      </c>
      <c r="C26" s="927">
        <v>0</v>
      </c>
      <c r="D26" s="974">
        <v>0</v>
      </c>
    </row>
    <row r="27" spans="1:4" ht="12.75" customHeight="1">
      <c r="A27" s="215" t="s">
        <v>213</v>
      </c>
      <c r="B27" s="972">
        <v>0</v>
      </c>
      <c r="C27" s="927">
        <v>0</v>
      </c>
      <c r="D27" s="974">
        <v>0</v>
      </c>
    </row>
    <row r="28" spans="1:4" ht="12.75" customHeight="1">
      <c r="A28" s="215" t="s">
        <v>213</v>
      </c>
      <c r="B28" s="972">
        <v>0</v>
      </c>
      <c r="C28" s="927">
        <v>0</v>
      </c>
      <c r="D28" s="974">
        <v>0</v>
      </c>
    </row>
    <row r="29" spans="1:4" ht="12.75" customHeight="1" thickBot="1">
      <c r="A29" s="216" t="s">
        <v>109</v>
      </c>
      <c r="B29" s="973">
        <v>987734</v>
      </c>
      <c r="C29" s="928">
        <v>1</v>
      </c>
      <c r="D29" s="975">
        <v>1481601000</v>
      </c>
    </row>
    <row r="30" spans="1:4" ht="12" customHeight="1">
      <c r="A30" s="55"/>
      <c r="B30" s="70"/>
      <c r="C30" s="65"/>
      <c r="D30" s="217">
        <f>D29-B12</f>
        <v>0</v>
      </c>
    </row>
    <row r="31" spans="1:4" ht="12" customHeight="1">
      <c r="A31" s="55"/>
      <c r="B31" s="65"/>
      <c r="C31" s="65"/>
      <c r="D31" s="106"/>
    </row>
    <row r="32" spans="1:4" ht="12" customHeight="1">
      <c r="A32" s="55"/>
      <c r="B32" s="65"/>
      <c r="C32" s="65"/>
      <c r="D32" s="106"/>
    </row>
    <row r="33" spans="1:4" ht="12" customHeight="1">
      <c r="A33" s="55"/>
      <c r="B33" s="65"/>
      <c r="C33" s="65"/>
      <c r="D33" s="106"/>
    </row>
    <row r="34" spans="1:4" ht="12" customHeight="1">
      <c r="A34" s="55"/>
      <c r="B34" s="65"/>
      <c r="C34" s="65"/>
      <c r="D34" s="106"/>
    </row>
    <row r="35" spans="1:4" ht="12" customHeight="1">
      <c r="A35" s="55"/>
      <c r="B35" s="65"/>
      <c r="C35" s="65"/>
      <c r="D35" s="106"/>
    </row>
    <row r="36" spans="1:4" ht="12" customHeight="1">
      <c r="A36" s="55"/>
      <c r="B36" s="65"/>
      <c r="C36" s="65"/>
      <c r="D36" s="106"/>
    </row>
    <row r="37" spans="1:4" ht="12" customHeight="1">
      <c r="A37" s="55"/>
      <c r="B37" s="65"/>
      <c r="C37" s="65"/>
      <c r="D37" s="106"/>
    </row>
    <row r="38" spans="1:4" ht="12" customHeight="1">
      <c r="A38" s="55"/>
      <c r="B38" s="65"/>
      <c r="C38" s="65"/>
      <c r="D38" s="106"/>
    </row>
    <row r="39" spans="1:4" ht="12" customHeight="1" thickBot="1">
      <c r="A39" s="75"/>
      <c r="B39" s="610"/>
      <c r="C39" s="610"/>
      <c r="D39" s="611"/>
    </row>
    <row r="40" spans="1:4" ht="12" customHeight="1">
      <c r="A40" s="70"/>
      <c r="B40" s="65"/>
      <c r="C40" s="65"/>
      <c r="D40" s="70"/>
    </row>
    <row r="41" spans="1:4" ht="12" customHeight="1">
      <c r="A41" s="70"/>
      <c r="B41" s="65"/>
      <c r="C41" s="65"/>
      <c r="D41" s="70"/>
    </row>
    <row r="42" spans="1:4" ht="12.75" customHeight="1">
      <c r="A42" s="70"/>
      <c r="B42" s="65"/>
      <c r="C42" s="65"/>
      <c r="D42" s="70"/>
    </row>
    <row r="43" spans="1:4" ht="12.75" customHeight="1">
      <c r="A43" s="70"/>
      <c r="B43" s="65"/>
      <c r="C43" s="65"/>
      <c r="D43" s="70"/>
    </row>
    <row r="44" spans="1:4" ht="12.75" customHeight="1">
      <c r="A44" s="70"/>
      <c r="B44" s="65"/>
      <c r="C44" s="65"/>
      <c r="D44" s="70"/>
    </row>
    <row r="45" spans="1:4" ht="12.75" customHeight="1">
      <c r="A45" s="70"/>
      <c r="B45" s="65"/>
      <c r="C45" s="918"/>
      <c r="D45" s="70"/>
    </row>
    <row r="46" spans="1:4" ht="12.75" customHeight="1">
      <c r="A46" s="70"/>
      <c r="B46" s="65"/>
      <c r="C46" s="918"/>
      <c r="D46" s="70"/>
    </row>
    <row r="47" spans="1:4" ht="12.75" customHeight="1">
      <c r="A47" s="70"/>
      <c r="B47" s="612"/>
      <c r="C47" s="918"/>
      <c r="D47" s="613"/>
    </row>
    <row r="48" ht="13.5">
      <c r="C48" s="918"/>
    </row>
    <row r="49" ht="13.5">
      <c r="C49" s="918"/>
    </row>
    <row r="50" ht="13.5">
      <c r="C50" s="918"/>
    </row>
    <row r="51" ht="13.5">
      <c r="C51" s="918"/>
    </row>
  </sheetData>
  <sheetProtection/>
  <mergeCells count="1">
    <mergeCell ref="C12:C13"/>
  </mergeCells>
  <printOptions/>
  <pageMargins left="0.75" right="0.75" top="1" bottom="1" header="0.5" footer="0.5"/>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G71"/>
  <sheetViews>
    <sheetView zoomScalePageLayoutView="0" workbookViewId="0" topLeftCell="A29">
      <selection activeCell="I29" sqref="I29"/>
    </sheetView>
  </sheetViews>
  <sheetFormatPr defaultColWidth="9.140625" defaultRowHeight="12.75"/>
  <cols>
    <col min="1" max="1" width="3.00390625" style="0" customWidth="1"/>
    <col min="2" max="2" width="46.57421875" style="0" customWidth="1"/>
    <col min="3" max="3" width="26.7109375" style="0" customWidth="1"/>
    <col min="4" max="4" width="23.00390625" style="0" customWidth="1"/>
    <col min="5" max="5" width="19.7109375" style="0" customWidth="1"/>
    <col min="6" max="6" width="20.28125" style="0" customWidth="1"/>
    <col min="7" max="7" width="24.7109375" style="0" customWidth="1"/>
  </cols>
  <sheetData>
    <row r="1" spans="1:7" ht="14.25" thickBot="1">
      <c r="A1" s="98"/>
      <c r="B1" s="542"/>
      <c r="C1" s="352" t="str">
        <f>'8 KAPITALI'!B1</f>
        <v>ALM</v>
      </c>
      <c r="D1" s="99"/>
      <c r="E1" s="99"/>
      <c r="F1" s="99"/>
      <c r="G1" s="322"/>
    </row>
    <row r="2" spans="1:7" ht="14.25" thickBot="1">
      <c r="A2" s="55"/>
      <c r="B2" s="323"/>
      <c r="C2" s="352" t="str">
        <f>'8 KAPITALI'!B2</f>
        <v>ALUMIL ALBANIA SHPK</v>
      </c>
      <c r="D2" s="70"/>
      <c r="E2" s="70"/>
      <c r="F2" s="70"/>
      <c r="G2" s="106"/>
    </row>
    <row r="3" spans="1:7" ht="14.25" thickBot="1">
      <c r="A3" s="55"/>
      <c r="B3" s="323"/>
      <c r="C3" s="352" t="str">
        <f>'8 KAPITALI'!B3</f>
        <v>01/01/2010 -31/12/2010</v>
      </c>
      <c r="D3" s="70"/>
      <c r="E3" s="70"/>
      <c r="F3" s="70"/>
      <c r="G3" s="106"/>
    </row>
    <row r="4" spans="1:7" ht="14.25" thickBot="1">
      <c r="A4" s="55"/>
      <c r="B4" s="323"/>
      <c r="C4" s="352" t="str">
        <f>'8 KAPITALI'!B4</f>
        <v>ALL</v>
      </c>
      <c r="D4" s="70"/>
      <c r="E4" s="70"/>
      <c r="F4" s="70"/>
      <c r="G4" s="106"/>
    </row>
    <row r="5" spans="1:7" ht="13.5">
      <c r="A5" s="55"/>
      <c r="B5" s="323"/>
      <c r="C5" s="352" t="str">
        <f>'8 KAPITALI'!B5</f>
        <v>Renata Fejzaj</v>
      </c>
      <c r="D5" s="70"/>
      <c r="E5" s="70"/>
      <c r="F5" s="70"/>
      <c r="G5" s="106"/>
    </row>
    <row r="6" spans="1:7" ht="13.5">
      <c r="A6" s="55"/>
      <c r="B6" s="70"/>
      <c r="C6" s="70"/>
      <c r="D6" s="70"/>
      <c r="E6" s="70"/>
      <c r="F6" s="70"/>
      <c r="G6" s="106"/>
    </row>
    <row r="7" spans="1:7" ht="13.5">
      <c r="A7" s="55"/>
      <c r="B7" s="70"/>
      <c r="C7" s="70"/>
      <c r="D7" s="70"/>
      <c r="E7" s="70"/>
      <c r="F7" s="70"/>
      <c r="G7" s="106"/>
    </row>
    <row r="8" spans="1:7" ht="29.25">
      <c r="A8" s="55"/>
      <c r="B8" s="343"/>
      <c r="C8" s="343"/>
      <c r="D8" s="343"/>
      <c r="E8" s="70"/>
      <c r="F8" s="70"/>
      <c r="G8" s="106"/>
    </row>
    <row r="9" spans="1:7" ht="13.5">
      <c r="A9" s="55"/>
      <c r="B9" s="70"/>
      <c r="C9" s="70"/>
      <c r="D9" s="70"/>
      <c r="E9" s="70"/>
      <c r="F9" s="70"/>
      <c r="G9" s="106"/>
    </row>
    <row r="10" spans="1:7" ht="13.5">
      <c r="A10" s="55"/>
      <c r="B10" s="70"/>
      <c r="C10" s="70"/>
      <c r="D10" s="70"/>
      <c r="E10" s="70"/>
      <c r="F10" s="70"/>
      <c r="G10" s="106"/>
    </row>
    <row r="11" spans="1:7" ht="13.5">
      <c r="A11" s="55"/>
      <c r="B11" s="70"/>
      <c r="C11" s="70"/>
      <c r="D11" s="70"/>
      <c r="E11" s="70"/>
      <c r="F11" s="70"/>
      <c r="G11" s="106"/>
    </row>
    <row r="12" spans="1:7" ht="13.5">
      <c r="A12" s="55"/>
      <c r="B12" s="70"/>
      <c r="C12" s="70"/>
      <c r="D12" s="70"/>
      <c r="E12" s="70"/>
      <c r="F12" s="70"/>
      <c r="G12" s="106"/>
    </row>
    <row r="13" spans="1:7" ht="19.5" customHeight="1">
      <c r="A13" s="55"/>
      <c r="B13" s="70"/>
      <c r="C13" s="70"/>
      <c r="D13" s="70"/>
      <c r="E13" s="70"/>
      <c r="F13" s="70"/>
      <c r="G13" s="106"/>
    </row>
    <row r="14" spans="1:7" ht="19.5" customHeight="1">
      <c r="A14" s="55"/>
      <c r="B14" s="70"/>
      <c r="C14" s="70"/>
      <c r="D14" s="206"/>
      <c r="E14" s="70"/>
      <c r="F14" s="70"/>
      <c r="G14" s="106"/>
    </row>
    <row r="15" spans="1:7" ht="19.5" customHeight="1">
      <c r="A15" s="55"/>
      <c r="B15" s="70"/>
      <c r="C15" s="70"/>
      <c r="D15" s="206"/>
      <c r="E15" s="70"/>
      <c r="F15" s="70"/>
      <c r="G15" s="106"/>
    </row>
    <row r="16" spans="1:7" ht="19.5" customHeight="1">
      <c r="A16" s="55"/>
      <c r="B16" s="608"/>
      <c r="C16" s="70"/>
      <c r="D16" s="206"/>
      <c r="E16" s="70"/>
      <c r="F16" s="70"/>
      <c r="G16" s="106"/>
    </row>
    <row r="17" spans="1:7" ht="19.5" customHeight="1">
      <c r="A17" s="55"/>
      <c r="B17" s="221"/>
      <c r="C17" s="136" t="str">
        <f>'8 KAPITALI'!B11</f>
        <v>31/12/2010</v>
      </c>
      <c r="D17" s="176" t="str">
        <f>'8 KAPITALI'!D11</f>
        <v> 31/12/2009</v>
      </c>
      <c r="E17" s="70"/>
      <c r="F17" s="70"/>
      <c r="G17" s="106"/>
    </row>
    <row r="18" spans="1:7" ht="19.5" customHeight="1">
      <c r="A18" s="55"/>
      <c r="B18" s="222" t="s">
        <v>42</v>
      </c>
      <c r="C18" s="12">
        <v>0</v>
      </c>
      <c r="D18" s="154">
        <v>0</v>
      </c>
      <c r="E18" s="218"/>
      <c r="F18" s="70"/>
      <c r="G18" s="106"/>
    </row>
    <row r="19" spans="1:7" ht="19.5" customHeight="1">
      <c r="A19" s="55"/>
      <c r="B19" s="222" t="s">
        <v>43</v>
      </c>
      <c r="C19" s="933">
        <v>7623316</v>
      </c>
      <c r="D19" s="946">
        <v>3781651</v>
      </c>
      <c r="E19" s="218"/>
      <c r="F19" s="70"/>
      <c r="G19" s="106"/>
    </row>
    <row r="20" spans="1:7" ht="19.5" customHeight="1">
      <c r="A20" s="55"/>
      <c r="B20" s="222" t="s">
        <v>219</v>
      </c>
      <c r="C20" s="12">
        <v>0</v>
      </c>
      <c r="D20" s="154">
        <v>0</v>
      </c>
      <c r="E20" s="218"/>
      <c r="F20" s="70"/>
      <c r="G20" s="106"/>
    </row>
    <row r="21" spans="1:7" ht="19.5" customHeight="1">
      <c r="A21" s="55"/>
      <c r="B21" s="223" t="s">
        <v>220</v>
      </c>
      <c r="C21" s="12">
        <v>0</v>
      </c>
      <c r="D21" s="154">
        <v>0</v>
      </c>
      <c r="E21" s="218"/>
      <c r="F21" s="70"/>
      <c r="G21" s="106"/>
    </row>
    <row r="22" spans="1:7" ht="19.5" customHeight="1">
      <c r="A22" s="55"/>
      <c r="B22" s="223" t="s">
        <v>218</v>
      </c>
      <c r="C22" s="12">
        <v>0</v>
      </c>
      <c r="D22" s="154">
        <v>0</v>
      </c>
      <c r="E22" s="218"/>
      <c r="F22" s="70"/>
      <c r="G22" s="106"/>
    </row>
    <row r="23" spans="1:7" ht="19.5" customHeight="1">
      <c r="A23" s="55"/>
      <c r="B23" s="223" t="s">
        <v>218</v>
      </c>
      <c r="C23" s="12">
        <v>0</v>
      </c>
      <c r="D23" s="154">
        <v>0</v>
      </c>
      <c r="E23" s="218"/>
      <c r="F23" s="70"/>
      <c r="G23" s="106"/>
    </row>
    <row r="24" spans="1:7" ht="13.5">
      <c r="A24" s="55"/>
      <c r="B24" s="223" t="s">
        <v>218</v>
      </c>
      <c r="C24" s="12">
        <v>0</v>
      </c>
      <c r="D24" s="154">
        <v>0</v>
      </c>
      <c r="E24" s="218"/>
      <c r="F24" s="70"/>
      <c r="G24" s="106"/>
    </row>
    <row r="25" spans="1:7" ht="13.5">
      <c r="A25" s="55"/>
      <c r="B25" s="223" t="s">
        <v>218</v>
      </c>
      <c r="C25" s="12">
        <v>0</v>
      </c>
      <c r="D25" s="154">
        <v>0</v>
      </c>
      <c r="E25" s="218"/>
      <c r="F25" s="70"/>
      <c r="G25" s="106"/>
    </row>
    <row r="26" spans="1:7" ht="13.5">
      <c r="A26" s="55"/>
      <c r="B26" s="223" t="s">
        <v>218</v>
      </c>
      <c r="C26" s="12">
        <v>0</v>
      </c>
      <c r="D26" s="154">
        <v>0</v>
      </c>
      <c r="E26" s="218"/>
      <c r="F26" s="70"/>
      <c r="G26" s="106"/>
    </row>
    <row r="27" spans="1:7" ht="16.5" thickBot="1">
      <c r="A27" s="44"/>
      <c r="B27" s="224" t="s">
        <v>109</v>
      </c>
      <c r="C27" s="144">
        <v>7623316</v>
      </c>
      <c r="D27" s="177">
        <v>3781651</v>
      </c>
      <c r="E27" s="219"/>
      <c r="F27" s="71"/>
      <c r="G27" s="349"/>
    </row>
    <row r="28" spans="1:7" ht="14.25" thickTop="1">
      <c r="A28" s="55"/>
      <c r="B28" s="70"/>
      <c r="C28" s="70"/>
      <c r="D28" s="206"/>
      <c r="E28" s="70"/>
      <c r="F28" s="70"/>
      <c r="G28" s="106"/>
    </row>
    <row r="29" spans="1:7" ht="13.5">
      <c r="A29" s="55"/>
      <c r="B29" s="70"/>
      <c r="C29" s="70"/>
      <c r="D29" s="70"/>
      <c r="E29" s="70"/>
      <c r="F29" s="70"/>
      <c r="G29" s="106"/>
    </row>
    <row r="30" spans="1:7" ht="13.5">
      <c r="A30" s="55"/>
      <c r="B30" s="70"/>
      <c r="C30" s="70"/>
      <c r="D30" s="70"/>
      <c r="E30" s="70"/>
      <c r="F30" s="70"/>
      <c r="G30" s="106"/>
    </row>
    <row r="31" spans="1:7" ht="13.5">
      <c r="A31" s="55"/>
      <c r="B31" s="70"/>
      <c r="C31" s="70"/>
      <c r="D31" s="70"/>
      <c r="E31" s="70"/>
      <c r="F31" s="70"/>
      <c r="G31" s="106"/>
    </row>
    <row r="32" spans="1:7" ht="13.5">
      <c r="A32" s="55"/>
      <c r="B32" s="70"/>
      <c r="C32" s="70"/>
      <c r="D32" s="70"/>
      <c r="E32" s="70"/>
      <c r="F32" s="70"/>
      <c r="G32" s="106"/>
    </row>
    <row r="33" spans="1:7" ht="13.5">
      <c r="A33" s="55"/>
      <c r="B33" s="70"/>
      <c r="C33" s="70"/>
      <c r="D33" s="70"/>
      <c r="E33" s="70"/>
      <c r="F33" s="70"/>
      <c r="G33" s="106"/>
    </row>
    <row r="34" spans="1:7" ht="13.5">
      <c r="A34" s="55"/>
      <c r="B34" s="70"/>
      <c r="C34" s="70"/>
      <c r="D34" s="70"/>
      <c r="E34" s="70"/>
      <c r="F34" s="70"/>
      <c r="G34" s="106"/>
    </row>
    <row r="35" spans="1:7" ht="14.25" thickBot="1">
      <c r="A35" s="75"/>
      <c r="B35" s="76"/>
      <c r="C35" s="76"/>
      <c r="D35" s="76"/>
      <c r="E35" s="76"/>
      <c r="F35" s="76"/>
      <c r="G35" s="350"/>
    </row>
    <row r="36" spans="1:5" ht="12.75">
      <c r="A36" s="5"/>
      <c r="B36" s="5"/>
      <c r="C36" s="5"/>
      <c r="D36" s="5"/>
      <c r="E36" s="5"/>
    </row>
    <row r="37" spans="1:5" ht="12.75">
      <c r="A37" s="5"/>
      <c r="B37" s="5"/>
      <c r="C37" s="5"/>
      <c r="D37" s="5"/>
      <c r="E37" s="5"/>
    </row>
    <row r="38" spans="1:5" ht="12.75">
      <c r="A38" s="5"/>
      <c r="B38" s="5"/>
      <c r="C38" s="5"/>
      <c r="D38" s="5"/>
      <c r="E38" s="5"/>
    </row>
    <row r="39" spans="2:4" ht="12.75">
      <c r="B39" s="5"/>
      <c r="C39" s="5"/>
      <c r="D39" s="5"/>
    </row>
    <row r="40" spans="2:4" ht="12.75">
      <c r="B40" s="5"/>
      <c r="C40" s="5"/>
      <c r="D40" s="5"/>
    </row>
    <row r="41" spans="2:4" ht="13.5">
      <c r="B41" s="70"/>
      <c r="C41" s="70"/>
      <c r="D41" s="206"/>
    </row>
    <row r="42" spans="2:4" ht="18.75">
      <c r="B42" s="1245"/>
      <c r="C42" s="687"/>
      <c r="D42" s="687"/>
    </row>
    <row r="43" spans="2:4" ht="13.5">
      <c r="B43" s="1246"/>
      <c r="C43" s="1244"/>
      <c r="D43" s="1244"/>
    </row>
    <row r="44" spans="2:4" ht="13.5">
      <c r="B44" s="1246"/>
      <c r="C44" s="1244"/>
      <c r="D44" s="1244"/>
    </row>
    <row r="45" spans="2:4" ht="13.5">
      <c r="B45" s="1246"/>
      <c r="C45" s="1244"/>
      <c r="D45" s="1244"/>
    </row>
    <row r="46" spans="2:4" ht="13.5">
      <c r="B46" s="1247"/>
      <c r="C46" s="1244"/>
      <c r="D46" s="1244"/>
    </row>
    <row r="47" spans="2:4" ht="13.5">
      <c r="B47" s="1247"/>
      <c r="C47" s="1244"/>
      <c r="D47" s="1244"/>
    </row>
    <row r="48" spans="2:4" ht="13.5">
      <c r="B48" s="1247"/>
      <c r="C48" s="1244"/>
      <c r="D48" s="1244"/>
    </row>
    <row r="49" spans="2:4" ht="13.5">
      <c r="B49" s="1247"/>
      <c r="C49" s="1244"/>
      <c r="D49" s="1244"/>
    </row>
    <row r="50" spans="2:4" ht="13.5">
      <c r="B50" s="1247"/>
      <c r="C50" s="1244"/>
      <c r="D50" s="1244"/>
    </row>
    <row r="51" spans="2:4" ht="13.5">
      <c r="B51" s="1247"/>
      <c r="C51" s="1244"/>
      <c r="D51" s="1244"/>
    </row>
    <row r="52" spans="2:4" ht="15.75">
      <c r="B52" s="1248"/>
      <c r="C52" s="1249"/>
      <c r="D52" s="1249"/>
    </row>
    <row r="53" spans="2:4" ht="12.75">
      <c r="B53" s="5"/>
      <c r="C53" s="5"/>
      <c r="D53" s="5"/>
    </row>
    <row r="54" spans="2:4" ht="12.75">
      <c r="B54" s="14"/>
      <c r="C54" s="14"/>
      <c r="D54" s="14"/>
    </row>
    <row r="55" spans="2:4" ht="12.75">
      <c r="B55" s="14"/>
      <c r="C55" s="14"/>
      <c r="D55" s="14"/>
    </row>
    <row r="56" spans="2:4" ht="12.75">
      <c r="B56" s="14"/>
      <c r="C56" s="14"/>
      <c r="D56" s="14"/>
    </row>
    <row r="57" spans="2:4" ht="12.75">
      <c r="B57" s="14"/>
      <c r="C57" s="14"/>
      <c r="D57" s="14"/>
    </row>
    <row r="58" spans="2:4" ht="12.75">
      <c r="B58" s="14"/>
      <c r="C58" s="14"/>
      <c r="D58" s="14"/>
    </row>
    <row r="59" spans="2:4" ht="12.75">
      <c r="B59" s="14"/>
      <c r="C59" s="14"/>
      <c r="D59" s="14"/>
    </row>
    <row r="60" spans="2:4" ht="12.75">
      <c r="B60" s="14"/>
      <c r="C60" s="14"/>
      <c r="D60" s="14"/>
    </row>
    <row r="61" spans="2:4" ht="12.75">
      <c r="B61" s="14"/>
      <c r="C61" s="14"/>
      <c r="D61" s="14"/>
    </row>
    <row r="62" spans="2:4" ht="12.75">
      <c r="B62" s="14"/>
      <c r="C62" s="14"/>
      <c r="D62" s="14"/>
    </row>
    <row r="63" spans="2:4" ht="12.75">
      <c r="B63" s="14"/>
      <c r="C63" s="14"/>
      <c r="D63" s="14"/>
    </row>
    <row r="64" spans="2:4" ht="12.75">
      <c r="B64" s="14"/>
      <c r="C64" s="14"/>
      <c r="D64" s="14"/>
    </row>
    <row r="65" spans="2:4" ht="12.75">
      <c r="B65" s="14"/>
      <c r="C65" s="14"/>
      <c r="D65" s="14"/>
    </row>
    <row r="66" spans="2:4" ht="12.75">
      <c r="B66" s="14"/>
      <c r="C66" s="14"/>
      <c r="D66" s="14"/>
    </row>
    <row r="67" spans="2:4" ht="12.75">
      <c r="B67" s="14"/>
      <c r="C67" s="14"/>
      <c r="D67" s="14"/>
    </row>
    <row r="68" spans="2:4" ht="12.75">
      <c r="B68" s="14"/>
      <c r="C68" s="14"/>
      <c r="D68" s="14"/>
    </row>
    <row r="69" spans="2:4" ht="12.75">
      <c r="B69" s="14"/>
      <c r="C69" s="14"/>
      <c r="D69" s="14"/>
    </row>
    <row r="70" spans="2:4" ht="12.75">
      <c r="B70" s="14"/>
      <c r="C70" s="14"/>
      <c r="D70" s="14"/>
    </row>
    <row r="71" spans="2:4" ht="12.75">
      <c r="B71" s="14"/>
      <c r="C71" s="14"/>
      <c r="D71" s="14"/>
    </row>
  </sheetData>
  <sheetProtection/>
  <printOptions/>
  <pageMargins left="0.75" right="0.75" top="1" bottom="1" header="0.5" footer="0.5"/>
  <pageSetup horizontalDpi="600" verticalDpi="600" orientation="landscape" paperSize="9" scale="80" r:id="rId2"/>
  <drawing r:id="rId1"/>
</worksheet>
</file>

<file path=xl/worksheets/sheet18.xml><?xml version="1.0" encoding="utf-8"?>
<worksheet xmlns="http://schemas.openxmlformats.org/spreadsheetml/2006/main" xmlns:r="http://schemas.openxmlformats.org/officeDocument/2006/relationships">
  <dimension ref="A1:P48"/>
  <sheetViews>
    <sheetView zoomScalePageLayoutView="0" workbookViewId="0" topLeftCell="A16">
      <selection activeCell="H37" sqref="H37"/>
    </sheetView>
  </sheetViews>
  <sheetFormatPr defaultColWidth="9.140625" defaultRowHeight="12.75"/>
  <cols>
    <col min="1" max="1" width="2.28125" style="0" customWidth="1"/>
    <col min="2" max="2" width="21.28125" style="0" customWidth="1"/>
    <col min="3" max="3" width="36.8515625" style="0" customWidth="1"/>
    <col min="4" max="4" width="13.28125" style="0" customWidth="1"/>
    <col min="5" max="5" width="21.7109375" style="0" customWidth="1"/>
    <col min="6" max="6" width="16.421875" style="0" customWidth="1"/>
    <col min="7" max="7" width="21.7109375" style="0" customWidth="1"/>
    <col min="8" max="8" width="17.421875" style="0" customWidth="1"/>
    <col min="14" max="14" width="16.57421875" style="0" customWidth="1"/>
    <col min="15" max="15" width="4.7109375" style="0" customWidth="1"/>
    <col min="16" max="16" width="14.8515625" style="0" customWidth="1"/>
  </cols>
  <sheetData>
    <row r="1" spans="1:10" ht="14.25" thickBot="1">
      <c r="A1" s="757"/>
      <c r="B1" s="758"/>
      <c r="C1" s="759"/>
      <c r="D1" s="758"/>
      <c r="E1" s="758"/>
      <c r="F1" s="758"/>
      <c r="G1" s="758"/>
      <c r="H1" s="758"/>
      <c r="I1" s="758"/>
      <c r="J1" s="322"/>
    </row>
    <row r="2" spans="1:10" ht="14.25" thickBot="1">
      <c r="A2" s="760"/>
      <c r="B2" s="459" t="str">
        <f>'[1]PROPERTIES'!$F$16</f>
        <v>KODI : </v>
      </c>
      <c r="C2" s="460" t="str">
        <f>'9 REZERVAT'!C1</f>
        <v>ALM</v>
      </c>
      <c r="D2" s="761"/>
      <c r="E2" s="761"/>
      <c r="F2" s="761"/>
      <c r="G2" s="761"/>
      <c r="H2" s="70"/>
      <c r="I2" s="70"/>
      <c r="J2" s="106"/>
    </row>
    <row r="3" spans="1:10" ht="14.25" thickBot="1">
      <c r="A3" s="760"/>
      <c r="B3" s="462" t="str">
        <f>'[1]PROPERTIES'!$B$16</f>
        <v>KOMPANIA: </v>
      </c>
      <c r="C3" s="460" t="str">
        <f>'9 REZERVAT'!C2</f>
        <v>ALUMIL ALBANIA SHPK</v>
      </c>
      <c r="D3" s="761"/>
      <c r="E3" s="761"/>
      <c r="F3" s="761"/>
      <c r="G3" s="761"/>
      <c r="H3" s="70"/>
      <c r="I3" s="70"/>
      <c r="J3" s="106"/>
    </row>
    <row r="4" spans="1:10" ht="14.25" thickBot="1">
      <c r="A4" s="760"/>
      <c r="B4" s="462" t="str">
        <f>'[1]PROPERTIES'!$B$18</f>
        <v>PERIUDHA(VITI/Q): </v>
      </c>
      <c r="C4" s="460" t="str">
        <f>'9 REZERVAT'!C3</f>
        <v>01/01/2010 -31/12/2010</v>
      </c>
      <c r="D4" s="761"/>
      <c r="E4" s="761"/>
      <c r="F4" s="761"/>
      <c r="G4" s="761"/>
      <c r="H4" s="70"/>
      <c r="I4" s="70"/>
      <c r="J4" s="106"/>
    </row>
    <row r="5" spans="1:10" ht="14.25" thickBot="1">
      <c r="A5" s="760"/>
      <c r="B5" s="462" t="str">
        <f>'[1]PROPERTIES'!$B$22</f>
        <v>MONEDHA : </v>
      </c>
      <c r="C5" s="460" t="str">
        <f>'9 REZERVAT'!C4</f>
        <v>ALL</v>
      </c>
      <c r="D5" s="761"/>
      <c r="E5" s="761"/>
      <c r="F5" s="761"/>
      <c r="G5" s="761"/>
      <c r="H5" s="70"/>
      <c r="I5" s="70"/>
      <c r="J5" s="106"/>
    </row>
    <row r="6" spans="1:10" ht="14.25" thickBot="1">
      <c r="A6" s="760"/>
      <c r="B6" s="463" t="str">
        <f>'[1]PROPERTIES'!$B$24</f>
        <v>AUTORI : </v>
      </c>
      <c r="C6" s="460" t="str">
        <f>'9 REZERVAT'!C5</f>
        <v>Renata Fejzaj</v>
      </c>
      <c r="D6" s="762"/>
      <c r="E6" s="762"/>
      <c r="F6" s="761"/>
      <c r="G6" s="761"/>
      <c r="H6" s="70"/>
      <c r="I6" s="70"/>
      <c r="J6" s="106"/>
    </row>
    <row r="7" spans="1:10" ht="13.5">
      <c r="A7" s="760"/>
      <c r="B7" s="761"/>
      <c r="C7" s="761"/>
      <c r="D7" s="761"/>
      <c r="E7" s="761"/>
      <c r="F7" s="761"/>
      <c r="G7" s="761"/>
      <c r="H7" s="70"/>
      <c r="I7" s="70"/>
      <c r="J7" s="106"/>
    </row>
    <row r="8" spans="1:10" ht="13.5">
      <c r="A8" s="760"/>
      <c r="B8" s="761"/>
      <c r="C8" s="761"/>
      <c r="D8" s="761"/>
      <c r="E8" s="761"/>
      <c r="F8" s="761"/>
      <c r="G8" s="761"/>
      <c r="H8" s="70"/>
      <c r="I8" s="70"/>
      <c r="J8" s="106"/>
    </row>
    <row r="9" spans="1:10" ht="13.5">
      <c r="A9" s="760"/>
      <c r="B9" s="761"/>
      <c r="C9" s="761"/>
      <c r="D9" s="761"/>
      <c r="E9" s="761"/>
      <c r="F9" s="761"/>
      <c r="G9" s="761"/>
      <c r="H9" s="70"/>
      <c r="I9" s="70"/>
      <c r="J9" s="106"/>
    </row>
    <row r="10" spans="1:10" ht="13.5">
      <c r="A10" s="760"/>
      <c r="B10" s="761"/>
      <c r="C10" s="761"/>
      <c r="D10" s="761"/>
      <c r="E10" s="761"/>
      <c r="F10" s="761"/>
      <c r="G10" s="761"/>
      <c r="H10" s="70"/>
      <c r="I10" s="70"/>
      <c r="J10" s="106"/>
    </row>
    <row r="11" spans="1:10" ht="13.5">
      <c r="A11" s="760"/>
      <c r="B11" s="761"/>
      <c r="C11" s="761"/>
      <c r="D11" s="761"/>
      <c r="E11" s="761"/>
      <c r="F11" s="761"/>
      <c r="G11" s="761"/>
      <c r="H11" s="70"/>
      <c r="I11" s="70"/>
      <c r="J11" s="106"/>
    </row>
    <row r="12" spans="1:10" ht="13.5">
      <c r="A12" s="760"/>
      <c r="B12" s="761"/>
      <c r="C12" s="761"/>
      <c r="D12" s="761"/>
      <c r="E12" s="761"/>
      <c r="F12" s="761"/>
      <c r="G12" s="761"/>
      <c r="H12" s="70"/>
      <c r="I12" s="70"/>
      <c r="J12" s="106"/>
    </row>
    <row r="13" spans="1:10" ht="13.5">
      <c r="A13" s="760"/>
      <c r="B13" s="761"/>
      <c r="C13" s="761"/>
      <c r="D13" s="761"/>
      <c r="E13" s="761"/>
      <c r="F13" s="761"/>
      <c r="G13" s="761"/>
      <c r="H13" s="70"/>
      <c r="I13" s="70"/>
      <c r="J13" s="106"/>
    </row>
    <row r="14" spans="1:10" ht="13.5">
      <c r="A14" s="760"/>
      <c r="B14" s="761"/>
      <c r="C14" s="761"/>
      <c r="D14" s="761"/>
      <c r="E14" s="761"/>
      <c r="F14" s="761"/>
      <c r="G14" s="761"/>
      <c r="H14" s="70"/>
      <c r="I14" s="70"/>
      <c r="J14" s="106"/>
    </row>
    <row r="15" spans="1:10" ht="13.5">
      <c r="A15" s="760"/>
      <c r="B15" s="761"/>
      <c r="C15" s="761"/>
      <c r="D15" s="761"/>
      <c r="E15" s="761"/>
      <c r="F15" s="761"/>
      <c r="G15" s="761"/>
      <c r="H15" s="70"/>
      <c r="I15" s="70"/>
      <c r="J15" s="106"/>
    </row>
    <row r="16" spans="1:10" ht="14.25" thickBot="1">
      <c r="A16" s="760"/>
      <c r="B16" s="761"/>
      <c r="C16" s="761"/>
      <c r="D16" s="761"/>
      <c r="E16" s="761"/>
      <c r="F16" s="761"/>
      <c r="G16" s="761"/>
      <c r="H16" s="70"/>
      <c r="I16" s="70"/>
      <c r="J16" s="106"/>
    </row>
    <row r="17" spans="1:10" ht="27.75" thickBot="1">
      <c r="A17" s="760"/>
      <c r="B17" s="761"/>
      <c r="C17" s="225" t="s">
        <v>221</v>
      </c>
      <c r="D17" s="226" t="s">
        <v>222</v>
      </c>
      <c r="E17" s="226" t="s">
        <v>223</v>
      </c>
      <c r="F17" s="226" t="s">
        <v>224</v>
      </c>
      <c r="G17" s="227" t="str">
        <f>'9 REZERVAT'!C17</f>
        <v>31/12/2010</v>
      </c>
      <c r="H17" s="227" t="str">
        <f>'9 REZERVAT'!D17</f>
        <v> 31/12/2009</v>
      </c>
      <c r="I17" s="70"/>
      <c r="J17" s="106"/>
    </row>
    <row r="18" spans="1:14" ht="19.5" customHeight="1">
      <c r="A18" s="760"/>
      <c r="B18" s="761"/>
      <c r="C18" s="910"/>
      <c r="D18" s="228"/>
      <c r="E18" s="229"/>
      <c r="F18" s="230"/>
      <c r="G18" s="231">
        <v>0</v>
      </c>
      <c r="H18" s="231">
        <v>0</v>
      </c>
      <c r="I18" s="70"/>
      <c r="J18" s="106"/>
      <c r="N18" s="911"/>
    </row>
    <row r="19" spans="1:16" ht="19.5" customHeight="1">
      <c r="A19" s="760"/>
      <c r="B19" s="761"/>
      <c r="C19" s="910"/>
      <c r="D19" s="233"/>
      <c r="E19" s="234"/>
      <c r="F19" s="235"/>
      <c r="G19" s="236">
        <v>0</v>
      </c>
      <c r="H19" s="236">
        <v>0</v>
      </c>
      <c r="I19" s="70"/>
      <c r="J19" s="106"/>
      <c r="N19" s="911"/>
      <c r="P19" s="911"/>
    </row>
    <row r="20" spans="1:16" ht="19.5" customHeight="1">
      <c r="A20" s="760"/>
      <c r="B20" s="761"/>
      <c r="C20" s="910"/>
      <c r="D20" s="233"/>
      <c r="E20" s="234"/>
      <c r="F20" s="235"/>
      <c r="G20" s="236">
        <v>0</v>
      </c>
      <c r="H20" s="236">
        <v>0</v>
      </c>
      <c r="I20" s="70"/>
      <c r="J20" s="106"/>
      <c r="N20" s="911"/>
      <c r="P20" s="911"/>
    </row>
    <row r="21" spans="1:16" ht="19.5" customHeight="1">
      <c r="A21" s="760"/>
      <c r="B21" s="761"/>
      <c r="C21" s="232"/>
      <c r="D21" s="233"/>
      <c r="E21" s="234"/>
      <c r="F21" s="235"/>
      <c r="G21" s="236">
        <v>0</v>
      </c>
      <c r="H21" s="236">
        <v>0</v>
      </c>
      <c r="I21" s="70"/>
      <c r="J21" s="106"/>
      <c r="N21" s="911"/>
      <c r="P21" s="911"/>
    </row>
    <row r="22" spans="1:16" ht="19.5" customHeight="1">
      <c r="A22" s="760"/>
      <c r="B22" s="761"/>
      <c r="C22" s="232"/>
      <c r="D22" s="233"/>
      <c r="E22" s="234"/>
      <c r="F22" s="235"/>
      <c r="G22" s="236">
        <v>0</v>
      </c>
      <c r="H22" s="236">
        <v>0</v>
      </c>
      <c r="I22" s="70"/>
      <c r="J22" s="106"/>
      <c r="N22" s="911"/>
      <c r="P22" s="911"/>
    </row>
    <row r="23" spans="1:14" ht="19.5" customHeight="1">
      <c r="A23" s="760"/>
      <c r="B23" s="761"/>
      <c r="C23" s="232"/>
      <c r="D23" s="233"/>
      <c r="E23" s="234"/>
      <c r="F23" s="235"/>
      <c r="G23" s="236">
        <v>0</v>
      </c>
      <c r="H23" s="236">
        <v>0</v>
      </c>
      <c r="I23" s="70"/>
      <c r="J23" s="106"/>
      <c r="N23" s="912"/>
    </row>
    <row r="24" spans="1:10" ht="19.5" customHeight="1">
      <c r="A24" s="760"/>
      <c r="B24" s="761"/>
      <c r="C24" s="232"/>
      <c r="D24" s="233"/>
      <c r="E24" s="234"/>
      <c r="F24" s="235"/>
      <c r="G24" s="236">
        <v>0</v>
      </c>
      <c r="H24" s="236">
        <v>0</v>
      </c>
      <c r="I24" s="70"/>
      <c r="J24" s="106"/>
    </row>
    <row r="25" spans="1:10" ht="19.5" customHeight="1">
      <c r="A25" s="760"/>
      <c r="B25" s="761"/>
      <c r="C25" s="232"/>
      <c r="D25" s="233"/>
      <c r="E25" s="234"/>
      <c r="F25" s="235"/>
      <c r="G25" s="236">
        <v>0</v>
      </c>
      <c r="H25" s="236">
        <v>0</v>
      </c>
      <c r="I25" s="70"/>
      <c r="J25" s="106"/>
    </row>
    <row r="26" spans="1:10" ht="19.5" customHeight="1">
      <c r="A26" s="760"/>
      <c r="B26" s="761"/>
      <c r="C26" s="232"/>
      <c r="D26" s="233"/>
      <c r="E26" s="234"/>
      <c r="F26" s="235"/>
      <c r="G26" s="236">
        <v>0</v>
      </c>
      <c r="H26" s="236">
        <v>0</v>
      </c>
      <c r="I26" s="70"/>
      <c r="J26" s="106"/>
    </row>
    <row r="27" spans="1:10" ht="19.5" customHeight="1" thickBot="1">
      <c r="A27" s="760"/>
      <c r="B27" s="761"/>
      <c r="C27" s="237"/>
      <c r="D27" s="238"/>
      <c r="E27" s="239"/>
      <c r="F27" s="240"/>
      <c r="G27" s="241">
        <v>0</v>
      </c>
      <c r="H27" s="241">
        <v>0</v>
      </c>
      <c r="I27" s="70"/>
      <c r="J27" s="106"/>
    </row>
    <row r="28" spans="1:10" ht="17.25" thickBot="1">
      <c r="A28" s="763"/>
      <c r="B28" s="764"/>
      <c r="C28" s="242" t="s">
        <v>109</v>
      </c>
      <c r="D28" s="243"/>
      <c r="E28" s="244"/>
      <c r="F28" s="245"/>
      <c r="G28" s="246">
        <f>SUM(G18:G27)</f>
        <v>0</v>
      </c>
      <c r="H28" s="904">
        <f>SUM(H18:H27)</f>
        <v>0</v>
      </c>
      <c r="I28" s="220"/>
      <c r="J28" s="349"/>
    </row>
    <row r="29" spans="1:10" ht="13.5">
      <c r="A29" s="760"/>
      <c r="B29" s="761"/>
      <c r="C29" s="70"/>
      <c r="D29" s="70"/>
      <c r="E29" s="247"/>
      <c r="F29" s="70"/>
      <c r="G29" s="70"/>
      <c r="H29" s="70"/>
      <c r="I29" s="70"/>
      <c r="J29" s="106"/>
    </row>
    <row r="30" spans="1:10" ht="13.5">
      <c r="A30" s="760"/>
      <c r="B30" s="761"/>
      <c r="C30" s="70"/>
      <c r="D30" s="70"/>
      <c r="E30" s="70"/>
      <c r="F30" s="70"/>
      <c r="G30" s="70"/>
      <c r="H30" s="70"/>
      <c r="I30" s="70"/>
      <c r="J30" s="106"/>
    </row>
    <row r="31" spans="1:10" ht="13.5">
      <c r="A31" s="760"/>
      <c r="B31" s="761"/>
      <c r="C31" s="248" t="s">
        <v>225</v>
      </c>
      <c r="D31" s="70"/>
      <c r="E31" s="70"/>
      <c r="F31" s="70"/>
      <c r="G31" s="70"/>
      <c r="H31" s="70"/>
      <c r="I31" s="70"/>
      <c r="J31" s="106"/>
    </row>
    <row r="32" spans="1:10" ht="13.5">
      <c r="A32" s="760"/>
      <c r="B32" s="761"/>
      <c r="C32" s="248" t="s">
        <v>226</v>
      </c>
      <c r="D32" s="70"/>
      <c r="E32" s="249" t="s">
        <v>227</v>
      </c>
      <c r="F32" s="249" t="s">
        <v>228</v>
      </c>
      <c r="G32" s="249" t="s">
        <v>229</v>
      </c>
      <c r="H32" s="250"/>
      <c r="I32" s="70"/>
      <c r="J32" s="106"/>
    </row>
    <row r="33" spans="1:10" ht="13.5">
      <c r="A33" s="760"/>
      <c r="B33" s="761"/>
      <c r="C33" s="248" t="s">
        <v>230</v>
      </c>
      <c r="D33" s="70"/>
      <c r="E33" s="251"/>
      <c r="F33" s="251"/>
      <c r="G33" s="251"/>
      <c r="H33" s="252"/>
      <c r="I33" s="70"/>
      <c r="J33" s="106"/>
    </row>
    <row r="34" spans="1:10" ht="13.5">
      <c r="A34" s="760"/>
      <c r="B34" s="761"/>
      <c r="C34" s="253" t="s">
        <v>231</v>
      </c>
      <c r="D34" s="70"/>
      <c r="E34" s="70"/>
      <c r="F34" s="70"/>
      <c r="G34" s="70"/>
      <c r="H34" s="70"/>
      <c r="I34" s="70"/>
      <c r="J34" s="106"/>
    </row>
    <row r="35" spans="1:10" ht="13.5">
      <c r="A35" s="760"/>
      <c r="B35" s="761"/>
      <c r="C35" s="254"/>
      <c r="D35" s="254"/>
      <c r="E35" s="70"/>
      <c r="F35" s="70"/>
      <c r="G35" s="70"/>
      <c r="H35" s="70"/>
      <c r="I35" s="70"/>
      <c r="J35" s="106"/>
    </row>
    <row r="36" spans="1:10" ht="13.5">
      <c r="A36" s="760"/>
      <c r="B36" s="761"/>
      <c r="C36" s="70"/>
      <c r="D36" s="70"/>
      <c r="E36" s="70"/>
      <c r="F36" s="70"/>
      <c r="G36" s="70"/>
      <c r="H36" s="70"/>
      <c r="I36" s="70"/>
      <c r="J36" s="106"/>
    </row>
    <row r="37" spans="1:10" ht="13.5">
      <c r="A37" s="760"/>
      <c r="B37" s="761"/>
      <c r="C37" s="248"/>
      <c r="D37" s="70"/>
      <c r="E37" s="255" t="s">
        <v>232</v>
      </c>
      <c r="F37" s="255" t="s">
        <v>233</v>
      </c>
      <c r="G37" s="70"/>
      <c r="H37" s="70"/>
      <c r="I37" s="70"/>
      <c r="J37" s="106"/>
    </row>
    <row r="38" spans="1:10" ht="13.5">
      <c r="A38" s="760"/>
      <c r="B38" s="761"/>
      <c r="C38" s="70"/>
      <c r="D38" s="70"/>
      <c r="E38" s="251"/>
      <c r="F38" s="251"/>
      <c r="G38" s="70"/>
      <c r="H38" s="70"/>
      <c r="I38" s="70"/>
      <c r="J38" s="106"/>
    </row>
    <row r="39" spans="1:10" ht="13.5">
      <c r="A39" s="760"/>
      <c r="B39" s="761"/>
      <c r="C39" s="70"/>
      <c r="D39" s="70"/>
      <c r="E39" s="70"/>
      <c r="F39" s="70"/>
      <c r="G39" s="70"/>
      <c r="H39" s="70"/>
      <c r="I39" s="70"/>
      <c r="J39" s="106"/>
    </row>
    <row r="40" spans="1:10" ht="13.5">
      <c r="A40" s="760"/>
      <c r="B40" s="761"/>
      <c r="C40" s="70"/>
      <c r="D40" s="70"/>
      <c r="E40" s="70"/>
      <c r="F40" s="70"/>
      <c r="G40" s="70"/>
      <c r="H40" s="70"/>
      <c r="I40" s="70"/>
      <c r="J40" s="106"/>
    </row>
    <row r="41" spans="1:10" ht="13.5">
      <c r="A41" s="760"/>
      <c r="B41" s="761"/>
      <c r="C41" s="70"/>
      <c r="D41" s="70"/>
      <c r="E41" s="70"/>
      <c r="F41" s="70"/>
      <c r="G41" s="70"/>
      <c r="H41" s="70"/>
      <c r="I41" s="70"/>
      <c r="J41" s="106"/>
    </row>
    <row r="42" spans="1:10" ht="13.5">
      <c r="A42" s="760"/>
      <c r="B42" s="761"/>
      <c r="C42" s="70"/>
      <c r="D42" s="70"/>
      <c r="E42" s="70"/>
      <c r="F42" s="70"/>
      <c r="G42" s="70"/>
      <c r="H42" s="70"/>
      <c r="I42" s="70"/>
      <c r="J42" s="106"/>
    </row>
    <row r="43" spans="1:10" ht="13.5">
      <c r="A43" s="760"/>
      <c r="B43" s="761"/>
      <c r="C43" s="70"/>
      <c r="D43" s="70"/>
      <c r="E43" s="70"/>
      <c r="F43" s="70"/>
      <c r="G43" s="70"/>
      <c r="H43" s="70"/>
      <c r="I43" s="70"/>
      <c r="J43" s="106"/>
    </row>
    <row r="44" spans="1:10" ht="13.5">
      <c r="A44" s="760"/>
      <c r="B44" s="761"/>
      <c r="C44" s="70"/>
      <c r="D44" s="70"/>
      <c r="E44" s="70"/>
      <c r="F44" s="70"/>
      <c r="G44" s="70"/>
      <c r="H44" s="70"/>
      <c r="I44" s="70"/>
      <c r="J44" s="106"/>
    </row>
    <row r="45" spans="1:10" ht="13.5">
      <c r="A45" s="55"/>
      <c r="B45" s="70"/>
      <c r="C45" s="70"/>
      <c r="D45" s="70"/>
      <c r="E45" s="70"/>
      <c r="F45" s="70"/>
      <c r="G45" s="70"/>
      <c r="H45" s="70"/>
      <c r="I45" s="70"/>
      <c r="J45" s="106"/>
    </row>
    <row r="46" spans="1:10" ht="13.5">
      <c r="A46" s="55"/>
      <c r="B46" s="70"/>
      <c r="C46" s="70"/>
      <c r="D46" s="70"/>
      <c r="E46" s="70"/>
      <c r="F46" s="70"/>
      <c r="G46" s="70"/>
      <c r="H46" s="70"/>
      <c r="I46" s="70"/>
      <c r="J46" s="106"/>
    </row>
    <row r="47" spans="1:10" ht="13.5">
      <c r="A47" s="55"/>
      <c r="B47" s="70"/>
      <c r="C47" s="70"/>
      <c r="D47" s="70"/>
      <c r="E47" s="70"/>
      <c r="F47" s="70"/>
      <c r="G47" s="70"/>
      <c r="H47" s="70"/>
      <c r="I47" s="70"/>
      <c r="J47" s="106"/>
    </row>
    <row r="48" spans="1:10" ht="14.25" thickBot="1">
      <c r="A48" s="75"/>
      <c r="B48" s="76"/>
      <c r="C48" s="76"/>
      <c r="D48" s="76"/>
      <c r="E48" s="76"/>
      <c r="F48" s="76"/>
      <c r="G48" s="76"/>
      <c r="H48" s="76"/>
      <c r="I48" s="76"/>
      <c r="J48" s="350"/>
    </row>
  </sheetData>
  <sheetProtection/>
  <printOptions/>
  <pageMargins left="0.75" right="0.49" top="0.49" bottom="0.5" header="0.5" footer="0.5"/>
  <pageSetup horizontalDpi="600" verticalDpi="600" orientation="landscape" paperSize="9" scale="70" r:id="rId3"/>
  <drawing r:id="rId2"/>
  <legacyDrawing r:id="rId1"/>
</worksheet>
</file>

<file path=xl/worksheets/sheet19.xml><?xml version="1.0" encoding="utf-8"?>
<worksheet xmlns="http://schemas.openxmlformats.org/spreadsheetml/2006/main" xmlns:r="http://schemas.openxmlformats.org/officeDocument/2006/relationships">
  <dimension ref="A1:G47"/>
  <sheetViews>
    <sheetView zoomScalePageLayoutView="0" workbookViewId="0" topLeftCell="B13">
      <selection activeCell="C16" sqref="C16"/>
    </sheetView>
  </sheetViews>
  <sheetFormatPr defaultColWidth="9.140625" defaultRowHeight="12.75"/>
  <cols>
    <col min="1" max="1" width="32.421875" style="0" customWidth="1"/>
    <col min="2" max="2" width="50.57421875" style="0" customWidth="1"/>
    <col min="3" max="3" width="23.28125" style="0" customWidth="1"/>
    <col min="4" max="4" width="23.7109375" style="0" customWidth="1"/>
    <col min="5" max="5" width="19.00390625" style="0" customWidth="1"/>
  </cols>
  <sheetData>
    <row r="1" spans="1:7" ht="14.25" thickBot="1">
      <c r="A1" s="271"/>
      <c r="B1" s="272"/>
      <c r="C1" s="272"/>
      <c r="D1" s="272"/>
      <c r="E1" s="272"/>
      <c r="F1" s="273"/>
      <c r="G1" s="28"/>
    </row>
    <row r="2" spans="1:7" ht="14.25" thickBot="1">
      <c r="A2" s="256"/>
      <c r="B2" s="352" t="str">
        <f>'13 HUARA AFATSHKURTRA'!C2</f>
        <v>ALM</v>
      </c>
      <c r="C2" s="257"/>
      <c r="D2" s="257"/>
      <c r="E2" s="257"/>
      <c r="F2" s="258"/>
      <c r="G2" s="28"/>
    </row>
    <row r="3" spans="1:7" ht="14.25" thickBot="1">
      <c r="A3" s="256"/>
      <c r="B3" s="352" t="str">
        <f>'13 HUARA AFATSHKURTRA'!C3</f>
        <v>ALUMIL ALBANIA SHPK</v>
      </c>
      <c r="C3" s="257"/>
      <c r="D3" s="257"/>
      <c r="E3" s="257"/>
      <c r="F3" s="258"/>
      <c r="G3" s="28"/>
    </row>
    <row r="4" spans="1:7" ht="14.25" thickBot="1">
      <c r="A4" s="256"/>
      <c r="B4" s="352" t="str">
        <f>'13 HUARA AFATSHKURTRA'!C4</f>
        <v>01/01/2010 -31/12/2010</v>
      </c>
      <c r="C4" s="257"/>
      <c r="D4" s="257"/>
      <c r="E4" s="257"/>
      <c r="F4" s="258"/>
      <c r="G4" s="28"/>
    </row>
    <row r="5" spans="1:7" ht="14.25" thickBot="1">
      <c r="A5" s="256"/>
      <c r="B5" s="352" t="str">
        <f>'13 HUARA AFATSHKURTRA'!C5</f>
        <v>ALL</v>
      </c>
      <c r="C5" s="257"/>
      <c r="D5" s="257"/>
      <c r="E5" s="257"/>
      <c r="F5" s="258"/>
      <c r="G5" s="28"/>
    </row>
    <row r="6" spans="1:7" ht="13.5">
      <c r="A6" s="256"/>
      <c r="B6" s="352" t="str">
        <f>'13 HUARA AFATSHKURTRA'!C6</f>
        <v>Renata Fejzaj</v>
      </c>
      <c r="C6" s="257"/>
      <c r="D6" s="257"/>
      <c r="E6" s="257"/>
      <c r="F6" s="258"/>
      <c r="G6" s="28"/>
    </row>
    <row r="7" spans="1:7" ht="13.5">
      <c r="A7" s="256"/>
      <c r="B7" s="257"/>
      <c r="C7" s="257"/>
      <c r="D7" s="257"/>
      <c r="E7" s="257"/>
      <c r="F7" s="258"/>
      <c r="G7" s="28"/>
    </row>
    <row r="8" spans="1:7" ht="13.5">
      <c r="A8" s="256"/>
      <c r="B8" s="257"/>
      <c r="C8" s="257"/>
      <c r="D8" s="257"/>
      <c r="E8" s="257"/>
      <c r="F8" s="258"/>
      <c r="G8" s="28"/>
    </row>
    <row r="9" spans="1:7" ht="13.5">
      <c r="A9" s="256"/>
      <c r="B9" s="257"/>
      <c r="C9" s="257"/>
      <c r="D9" s="257"/>
      <c r="E9" s="257"/>
      <c r="F9" s="258"/>
      <c r="G9" s="28"/>
    </row>
    <row r="10" spans="1:7" ht="13.5">
      <c r="A10" s="256"/>
      <c r="B10" s="257"/>
      <c r="C10" s="257"/>
      <c r="D10" s="257"/>
      <c r="E10" s="257"/>
      <c r="F10" s="258"/>
      <c r="G10" s="28"/>
    </row>
    <row r="11" spans="1:7" ht="17.25" thickBot="1">
      <c r="A11" s="256"/>
      <c r="B11" s="606"/>
      <c r="C11" s="257"/>
      <c r="D11" s="257"/>
      <c r="E11" s="615"/>
      <c r="F11" s="258"/>
      <c r="G11" s="28"/>
    </row>
    <row r="12" spans="1:7" ht="13.5">
      <c r="A12" s="271"/>
      <c r="B12" s="272"/>
      <c r="C12" s="272"/>
      <c r="D12" s="272"/>
      <c r="E12" s="258"/>
      <c r="F12" s="258"/>
      <c r="G12" s="28"/>
    </row>
    <row r="13" spans="1:7" ht="13.5">
      <c r="A13" s="256"/>
      <c r="B13" s="257"/>
      <c r="C13" s="257"/>
      <c r="D13" s="257"/>
      <c r="E13" s="258"/>
      <c r="F13" s="258"/>
      <c r="G13" s="28"/>
    </row>
    <row r="14" spans="1:7" ht="19.5" thickBot="1">
      <c r="A14" s="256"/>
      <c r="B14" s="259"/>
      <c r="C14" s="269" t="s">
        <v>239</v>
      </c>
      <c r="D14" s="270" t="s">
        <v>240</v>
      </c>
      <c r="E14" s="274" t="s">
        <v>109</v>
      </c>
      <c r="F14" s="258"/>
      <c r="G14" s="28"/>
    </row>
    <row r="15" spans="1:7" ht="13.5">
      <c r="A15" s="256"/>
      <c r="B15" s="257" t="s">
        <v>235</v>
      </c>
      <c r="C15" s="260">
        <v>0</v>
      </c>
      <c r="D15" s="260">
        <v>0</v>
      </c>
      <c r="E15" s="275">
        <v>0</v>
      </c>
      <c r="F15" s="617"/>
      <c r="G15" s="28"/>
    </row>
    <row r="16" spans="1:7" ht="13.5">
      <c r="A16" s="256"/>
      <c r="B16" s="257" t="s">
        <v>236</v>
      </c>
      <c r="C16" s="260">
        <v>0</v>
      </c>
      <c r="D16" s="260">
        <v>0</v>
      </c>
      <c r="E16" s="275">
        <f>SUM(C16,D16)</f>
        <v>0</v>
      </c>
      <c r="F16" s="617"/>
      <c r="G16" s="28"/>
    </row>
    <row r="17" spans="1:7" ht="13.5">
      <c r="A17" s="256"/>
      <c r="B17" s="257" t="s">
        <v>237</v>
      </c>
      <c r="C17" s="260">
        <v>0</v>
      </c>
      <c r="D17" s="260">
        <v>0</v>
      </c>
      <c r="E17" s="275">
        <f>SUM(C17,D17)</f>
        <v>0</v>
      </c>
      <c r="F17" s="617"/>
      <c r="G17" s="28"/>
    </row>
    <row r="18" spans="1:7" ht="13.5">
      <c r="A18" s="256"/>
      <c r="B18" s="261" t="s">
        <v>234</v>
      </c>
      <c r="C18" s="260">
        <v>0</v>
      </c>
      <c r="D18" s="260">
        <v>0</v>
      </c>
      <c r="E18" s="275">
        <f>SUM(C18,D18)</f>
        <v>0</v>
      </c>
      <c r="F18" s="617"/>
      <c r="G18" s="28"/>
    </row>
    <row r="19" spans="1:7" ht="13.5">
      <c r="A19" s="256"/>
      <c r="B19" s="261" t="s">
        <v>234</v>
      </c>
      <c r="C19" s="260">
        <v>0</v>
      </c>
      <c r="D19" s="260">
        <v>0</v>
      </c>
      <c r="E19" s="275">
        <f>SUM(C19,D19)</f>
        <v>0</v>
      </c>
      <c r="F19" s="617"/>
      <c r="G19" s="28"/>
    </row>
    <row r="20" spans="1:7" ht="13.5">
      <c r="A20" s="256"/>
      <c r="B20" s="261" t="s">
        <v>234</v>
      </c>
      <c r="C20" s="260">
        <v>0</v>
      </c>
      <c r="D20" s="260">
        <v>0</v>
      </c>
      <c r="E20" s="275">
        <f>SUM(C20,D20)</f>
        <v>0</v>
      </c>
      <c r="F20" s="617"/>
      <c r="G20" s="28"/>
    </row>
    <row r="21" spans="1:7" ht="16.5" thickBot="1">
      <c r="A21" s="256"/>
      <c r="B21" s="262" t="s">
        <v>238</v>
      </c>
      <c r="C21" s="263">
        <f>SUM(C15:C20)</f>
        <v>0</v>
      </c>
      <c r="D21" s="263">
        <f>SUM(D15:D20)</f>
        <v>0</v>
      </c>
      <c r="E21" s="618">
        <f>SUM(E15:E20)</f>
        <v>0</v>
      </c>
      <c r="F21" s="617"/>
      <c r="G21" s="28"/>
    </row>
    <row r="22" spans="1:7" ht="14.25" thickTop="1">
      <c r="A22" s="256"/>
      <c r="B22" s="257"/>
      <c r="C22" s="264"/>
      <c r="D22" s="264"/>
      <c r="E22" s="264"/>
      <c r="F22" s="617"/>
      <c r="G22" s="28"/>
    </row>
    <row r="23" spans="1:7" ht="16.5">
      <c r="A23" s="256"/>
      <c r="B23" s="265"/>
      <c r="C23" s="257"/>
      <c r="D23" s="257"/>
      <c r="E23" s="257"/>
      <c r="F23" s="258"/>
      <c r="G23" s="28"/>
    </row>
    <row r="24" spans="1:7" ht="13.5">
      <c r="A24" s="276" t="s">
        <v>241</v>
      </c>
      <c r="B24" s="277"/>
      <c r="C24" s="277"/>
      <c r="D24" s="277"/>
      <c r="E24" s="266"/>
      <c r="F24" s="267"/>
      <c r="G24" s="28"/>
    </row>
    <row r="25" spans="1:7" ht="13.5">
      <c r="A25" s="276" t="s">
        <v>242</v>
      </c>
      <c r="B25" s="277"/>
      <c r="C25" s="277"/>
      <c r="D25" s="277"/>
      <c r="E25" s="266"/>
      <c r="F25" s="267"/>
      <c r="G25" s="28"/>
    </row>
    <row r="26" spans="1:7" ht="13.5">
      <c r="A26" s="278"/>
      <c r="B26" s="279"/>
      <c r="C26" s="279"/>
      <c r="D26" s="279"/>
      <c r="E26" s="165"/>
      <c r="F26" s="268"/>
      <c r="G26" s="28"/>
    </row>
    <row r="27" spans="1:7" ht="13.5">
      <c r="A27" s="278" t="s">
        <v>243</v>
      </c>
      <c r="B27" s="280"/>
      <c r="C27" s="280"/>
      <c r="D27" s="280"/>
      <c r="E27" s="257"/>
      <c r="F27" s="258"/>
      <c r="G27" s="28"/>
    </row>
    <row r="28" spans="1:7" ht="13.5">
      <c r="A28" s="256"/>
      <c r="B28" s="257"/>
      <c r="C28" s="257"/>
      <c r="D28" s="257"/>
      <c r="E28" s="257"/>
      <c r="F28" s="258"/>
      <c r="G28" s="28"/>
    </row>
    <row r="29" spans="1:7" ht="13.5">
      <c r="A29" s="256"/>
      <c r="B29" s="257"/>
      <c r="C29" s="257"/>
      <c r="D29" s="257"/>
      <c r="E29" s="257"/>
      <c r="F29" s="258"/>
      <c r="G29" s="28"/>
    </row>
    <row r="30" spans="1:7" ht="13.5">
      <c r="A30" s="256"/>
      <c r="B30" s="257"/>
      <c r="C30" s="257"/>
      <c r="D30" s="257"/>
      <c r="E30" s="257"/>
      <c r="F30" s="258"/>
      <c r="G30" s="28"/>
    </row>
    <row r="31" spans="1:7" ht="13.5">
      <c r="A31" s="256"/>
      <c r="B31" s="257"/>
      <c r="C31" s="257"/>
      <c r="D31" s="257"/>
      <c r="E31" s="257"/>
      <c r="F31" s="258"/>
      <c r="G31" s="28"/>
    </row>
    <row r="32" spans="1:7" ht="13.5">
      <c r="A32" s="256"/>
      <c r="B32" s="257"/>
      <c r="C32" s="257"/>
      <c r="D32" s="257"/>
      <c r="E32" s="257"/>
      <c r="F32" s="258"/>
      <c r="G32" s="28"/>
    </row>
    <row r="33" spans="1:7" ht="13.5">
      <c r="A33" s="256"/>
      <c r="B33" s="257"/>
      <c r="C33" s="257"/>
      <c r="D33" s="257"/>
      <c r="E33" s="257"/>
      <c r="F33" s="258"/>
      <c r="G33" s="28"/>
    </row>
    <row r="34" spans="1:7" ht="13.5">
      <c r="A34" s="256"/>
      <c r="B34" s="257"/>
      <c r="C34" s="257"/>
      <c r="D34" s="257"/>
      <c r="E34" s="257"/>
      <c r="F34" s="258"/>
      <c r="G34" s="28"/>
    </row>
    <row r="35" spans="1:7" ht="13.5">
      <c r="A35" s="256"/>
      <c r="B35" s="257"/>
      <c r="C35" s="257"/>
      <c r="D35" s="257"/>
      <c r="E35" s="257"/>
      <c r="F35" s="258"/>
      <c r="G35" s="28"/>
    </row>
    <row r="36" spans="1:7" ht="13.5">
      <c r="A36" s="256"/>
      <c r="B36" s="257"/>
      <c r="C36" s="257"/>
      <c r="D36" s="257"/>
      <c r="E36" s="257"/>
      <c r="F36" s="258"/>
      <c r="G36" s="28"/>
    </row>
    <row r="37" spans="1:7" ht="13.5">
      <c r="A37" s="256"/>
      <c r="B37" s="257"/>
      <c r="C37" s="257"/>
      <c r="D37" s="257"/>
      <c r="E37" s="257"/>
      <c r="F37" s="258"/>
      <c r="G37" s="28"/>
    </row>
    <row r="38" spans="1:7" ht="13.5">
      <c r="A38" s="256"/>
      <c r="B38" s="257"/>
      <c r="C38" s="257"/>
      <c r="D38" s="257"/>
      <c r="E38" s="257"/>
      <c r="F38" s="258"/>
      <c r="G38" s="28"/>
    </row>
    <row r="39" spans="1:7" ht="13.5">
      <c r="A39" s="256"/>
      <c r="B39" s="257"/>
      <c r="C39" s="257"/>
      <c r="D39" s="257"/>
      <c r="E39" s="257"/>
      <c r="F39" s="258"/>
      <c r="G39" s="28"/>
    </row>
    <row r="40" spans="1:7" ht="13.5">
      <c r="A40" s="256"/>
      <c r="B40" s="257"/>
      <c r="C40" s="257"/>
      <c r="D40" s="257"/>
      <c r="E40" s="257"/>
      <c r="F40" s="258"/>
      <c r="G40" s="28"/>
    </row>
    <row r="41" spans="1:7" ht="13.5">
      <c r="A41" s="256"/>
      <c r="B41" s="257"/>
      <c r="C41" s="257"/>
      <c r="D41" s="257"/>
      <c r="E41" s="257"/>
      <c r="F41" s="258"/>
      <c r="G41" s="28"/>
    </row>
    <row r="42" spans="1:7" ht="13.5">
      <c r="A42" s="256"/>
      <c r="B42" s="257"/>
      <c r="C42" s="257"/>
      <c r="D42" s="257"/>
      <c r="E42" s="257"/>
      <c r="F42" s="258"/>
      <c r="G42" s="28"/>
    </row>
    <row r="43" spans="1:7" ht="13.5">
      <c r="A43" s="256"/>
      <c r="B43" s="257"/>
      <c r="C43" s="257"/>
      <c r="D43" s="257"/>
      <c r="E43" s="257"/>
      <c r="F43" s="258"/>
      <c r="G43" s="28"/>
    </row>
    <row r="44" spans="1:7" ht="13.5">
      <c r="A44" s="256"/>
      <c r="B44" s="257"/>
      <c r="C44" s="257"/>
      <c r="D44" s="257"/>
      <c r="E44" s="257"/>
      <c r="F44" s="258"/>
      <c r="G44" s="28"/>
    </row>
    <row r="45" spans="1:7" ht="14.25" thickBot="1">
      <c r="A45" s="614"/>
      <c r="B45" s="615"/>
      <c r="C45" s="615"/>
      <c r="D45" s="615"/>
      <c r="E45" s="615"/>
      <c r="F45" s="616"/>
      <c r="G45" s="28"/>
    </row>
    <row r="46" spans="6:7" ht="12.75">
      <c r="F46" s="28"/>
      <c r="G46" s="28"/>
    </row>
    <row r="47" spans="6:7" ht="12.75">
      <c r="F47" s="28"/>
      <c r="G47" s="28"/>
    </row>
  </sheetData>
  <sheetProtection/>
  <printOptions/>
  <pageMargins left="0.75" right="0.75" top="1" bottom="0.49" header="0.5" footer="0.5"/>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M27"/>
  <sheetViews>
    <sheetView showGridLines="0" zoomScalePageLayoutView="0" workbookViewId="0" topLeftCell="A1">
      <selection activeCell="K34" sqref="K34"/>
    </sheetView>
  </sheetViews>
  <sheetFormatPr defaultColWidth="9.140625" defaultRowHeight="12.75"/>
  <cols>
    <col min="1" max="1" width="1.8515625" style="0" customWidth="1"/>
    <col min="2" max="2" width="22.421875" style="0" customWidth="1"/>
    <col min="3" max="3" width="27.421875" style="0" customWidth="1"/>
    <col min="4" max="4" width="2.140625" style="0" customWidth="1"/>
    <col min="5" max="5" width="9.57421875" style="0" customWidth="1"/>
    <col min="6" max="6" width="11.57421875" style="0" customWidth="1"/>
    <col min="7" max="7" width="13.8515625" style="0" customWidth="1"/>
    <col min="9" max="9" width="12.7109375" style="0" customWidth="1"/>
    <col min="10" max="10" width="15.28125" style="0" customWidth="1"/>
  </cols>
  <sheetData>
    <row r="1" spans="1:13" ht="14.25" thickBot="1">
      <c r="A1" s="464"/>
      <c r="B1" s="465"/>
      <c r="C1" s="466"/>
      <c r="D1" s="467"/>
      <c r="E1" s="467"/>
      <c r="F1" s="467"/>
      <c r="G1" s="467"/>
      <c r="H1" s="467"/>
      <c r="I1" s="467"/>
      <c r="J1" s="467"/>
      <c r="K1" s="467"/>
      <c r="L1" s="467"/>
      <c r="M1" s="467"/>
    </row>
    <row r="2" spans="1:13" ht="13.5">
      <c r="A2" s="468"/>
      <c r="B2" s="469"/>
      <c r="C2" s="470"/>
      <c r="D2" s="471"/>
      <c r="E2" s="471"/>
      <c r="F2" s="471"/>
      <c r="G2" s="471"/>
      <c r="H2" s="471"/>
      <c r="I2" s="471"/>
      <c r="J2" s="471"/>
      <c r="K2" s="471"/>
      <c r="L2" s="471"/>
      <c r="M2" s="472"/>
    </row>
    <row r="3" spans="1:13" ht="24.75" customHeight="1">
      <c r="A3" s="468"/>
      <c r="B3" s="473"/>
      <c r="C3" s="474"/>
      <c r="D3" s="475"/>
      <c r="E3" s="475"/>
      <c r="F3" s="475"/>
      <c r="G3" s="475"/>
      <c r="H3" s="475"/>
      <c r="I3" s="475"/>
      <c r="J3" s="475"/>
      <c r="K3" s="475"/>
      <c r="L3" s="475"/>
      <c r="M3" s="476"/>
    </row>
    <row r="4" spans="1:13" ht="24.75" customHeight="1">
      <c r="A4" s="468"/>
      <c r="B4" s="473"/>
      <c r="C4" s="474"/>
      <c r="D4" s="475"/>
      <c r="E4" s="475"/>
      <c r="F4" s="475"/>
      <c r="G4" s="475"/>
      <c r="H4" s="475"/>
      <c r="I4" s="475"/>
      <c r="J4" s="475"/>
      <c r="K4" s="475"/>
      <c r="L4" s="475"/>
      <c r="M4" s="476"/>
    </row>
    <row r="5" spans="1:13" ht="13.5">
      <c r="A5" s="468"/>
      <c r="B5" s="473"/>
      <c r="C5" s="474"/>
      <c r="D5" s="475"/>
      <c r="E5" s="475"/>
      <c r="F5" s="475"/>
      <c r="G5" s="475"/>
      <c r="H5" s="475"/>
      <c r="I5" s="475"/>
      <c r="J5" s="475"/>
      <c r="K5" s="475"/>
      <c r="L5" s="475"/>
      <c r="M5" s="476"/>
    </row>
    <row r="6" spans="1:13" ht="13.5">
      <c r="A6" s="468"/>
      <c r="B6" s="473"/>
      <c r="C6" s="474"/>
      <c r="D6" s="475"/>
      <c r="E6" s="475"/>
      <c r="F6" s="475"/>
      <c r="G6" s="475"/>
      <c r="H6" s="475"/>
      <c r="I6" s="475"/>
      <c r="J6" s="475"/>
      <c r="K6" s="475"/>
      <c r="L6" s="475"/>
      <c r="M6" s="476"/>
    </row>
    <row r="7" spans="1:13" ht="13.5">
      <c r="A7" s="468"/>
      <c r="B7" s="473"/>
      <c r="C7" s="474"/>
      <c r="D7" s="475"/>
      <c r="E7" s="475"/>
      <c r="F7" s="475"/>
      <c r="G7" s="475"/>
      <c r="H7" s="475"/>
      <c r="I7" s="475"/>
      <c r="J7" s="475"/>
      <c r="K7" s="475"/>
      <c r="L7" s="475"/>
      <c r="M7" s="476"/>
    </row>
    <row r="8" spans="1:13" ht="13.5">
      <c r="A8" s="468"/>
      <c r="B8" s="473"/>
      <c r="C8" s="474"/>
      <c r="D8" s="475"/>
      <c r="E8" s="475"/>
      <c r="F8" s="475"/>
      <c r="G8" s="475"/>
      <c r="H8" s="475"/>
      <c r="I8" s="475"/>
      <c r="J8" s="475"/>
      <c r="K8" s="475"/>
      <c r="L8" s="475"/>
      <c r="M8" s="476"/>
    </row>
    <row r="9" spans="1:13" ht="13.5">
      <c r="A9" s="468"/>
      <c r="B9" s="473"/>
      <c r="C9" s="474"/>
      <c r="D9" s="475"/>
      <c r="E9" s="475"/>
      <c r="F9" s="475"/>
      <c r="G9" s="475"/>
      <c r="H9" s="475"/>
      <c r="I9" s="475"/>
      <c r="J9" s="475"/>
      <c r="K9" s="475"/>
      <c r="L9" s="475"/>
      <c r="M9" s="476"/>
    </row>
    <row r="10" spans="1:13" ht="29.25">
      <c r="A10" s="468"/>
      <c r="B10" s="477"/>
      <c r="C10" s="478"/>
      <c r="D10" s="478"/>
      <c r="E10" s="478"/>
      <c r="F10" s="478"/>
      <c r="G10" s="478"/>
      <c r="H10" s="478"/>
      <c r="I10" s="478"/>
      <c r="J10" s="478"/>
      <c r="K10" s="478"/>
      <c r="L10" s="478"/>
      <c r="M10" s="479"/>
    </row>
    <row r="11" spans="1:13" ht="13.5">
      <c r="A11" s="468"/>
      <c r="B11" s="473"/>
      <c r="C11" s="474"/>
      <c r="D11" s="475"/>
      <c r="E11" s="475"/>
      <c r="F11" s="475"/>
      <c r="G11" s="475"/>
      <c r="H11" s="475"/>
      <c r="I11" s="475"/>
      <c r="J11" s="475"/>
      <c r="K11" s="475"/>
      <c r="L11" s="475"/>
      <c r="M11" s="476"/>
    </row>
    <row r="12" spans="1:13" ht="13.5">
      <c r="A12" s="468"/>
      <c r="B12" s="473"/>
      <c r="C12" s="474"/>
      <c r="D12" s="475"/>
      <c r="E12" s="475"/>
      <c r="F12" s="475"/>
      <c r="G12" s="475"/>
      <c r="H12" s="475"/>
      <c r="I12" s="475"/>
      <c r="J12" s="475"/>
      <c r="K12" s="475"/>
      <c r="L12" s="475"/>
      <c r="M12" s="476"/>
    </row>
    <row r="13" spans="1:13" ht="13.5">
      <c r="A13" s="468"/>
      <c r="B13" s="473"/>
      <c r="C13" s="474"/>
      <c r="D13" s="475"/>
      <c r="E13" s="475"/>
      <c r="F13" s="475"/>
      <c r="G13" s="475"/>
      <c r="H13" s="475"/>
      <c r="I13" s="475"/>
      <c r="J13" s="475"/>
      <c r="K13" s="475"/>
      <c r="L13" s="475"/>
      <c r="M13" s="476"/>
    </row>
    <row r="14" spans="1:13" ht="13.5">
      <c r="A14" s="468"/>
      <c r="B14" s="473"/>
      <c r="C14" s="474"/>
      <c r="D14" s="475"/>
      <c r="E14" s="475"/>
      <c r="F14" s="475"/>
      <c r="G14" s="475"/>
      <c r="H14" s="475"/>
      <c r="I14" s="475"/>
      <c r="J14" s="475"/>
      <c r="K14" s="475"/>
      <c r="L14" s="475"/>
      <c r="M14" s="476"/>
    </row>
    <row r="15" spans="1:13" ht="13.5">
      <c r="A15" s="468"/>
      <c r="B15" s="473"/>
      <c r="C15" s="474"/>
      <c r="D15" s="475"/>
      <c r="E15" s="475"/>
      <c r="F15" s="475"/>
      <c r="G15" s="475"/>
      <c r="H15" s="475"/>
      <c r="I15" s="475"/>
      <c r="J15" s="475"/>
      <c r="K15" s="475"/>
      <c r="L15" s="475"/>
      <c r="M15" s="476"/>
    </row>
    <row r="16" spans="1:13" ht="16.5">
      <c r="A16" s="468"/>
      <c r="B16" s="480" t="s">
        <v>526</v>
      </c>
      <c r="C16" s="481">
        <v>1</v>
      </c>
      <c r="D16" s="475"/>
      <c r="E16" s="475"/>
      <c r="F16" s="482" t="s">
        <v>320</v>
      </c>
      <c r="G16" s="483" t="str">
        <f>VLOOKUP($C$16,DATA!$B$3:$D$42,3,FALSE)</f>
        <v>ALM</v>
      </c>
      <c r="H16" s="475"/>
      <c r="I16" s="475"/>
      <c r="J16" s="475"/>
      <c r="K16" s="475"/>
      <c r="L16" s="475"/>
      <c r="M16" s="476"/>
    </row>
    <row r="17" spans="1:13" ht="13.5">
      <c r="A17" s="468"/>
      <c r="B17" s="473"/>
      <c r="C17" s="474"/>
      <c r="D17" s="475"/>
      <c r="E17" s="475"/>
      <c r="F17" s="475"/>
      <c r="G17" s="475"/>
      <c r="H17" s="475"/>
      <c r="I17" s="475"/>
      <c r="J17" s="475"/>
      <c r="K17" s="475"/>
      <c r="L17" s="475"/>
      <c r="M17" s="476"/>
    </row>
    <row r="18" spans="1:13" ht="13.5">
      <c r="A18" s="468"/>
      <c r="B18" s="480" t="s">
        <v>321</v>
      </c>
      <c r="C18" s="484">
        <v>5</v>
      </c>
      <c r="D18" s="485">
        <v>4</v>
      </c>
      <c r="E18" s="486">
        <f>C18+D18</f>
        <v>9</v>
      </c>
      <c r="F18" s="482" t="s">
        <v>322</v>
      </c>
      <c r="G18" s="487" t="str">
        <f>VLOOKUP($D$18,DATA!$B$3:$K$7,9,FALSE)&amp;VLOOKUP($C$18,DATA!$B$3:$G$16,6,FALSE)</f>
        <v>01/01/2010</v>
      </c>
      <c r="H18" s="475"/>
      <c r="I18" s="482" t="s">
        <v>323</v>
      </c>
      <c r="J18" s="487" t="str">
        <f>VLOOKUP($D$18,DATA!$B$3:$K$7,10,FALSE)&amp;VLOOKUP($C$18,DATA!$B$3:$G$16,6,FALSE)</f>
        <v>31/12/2010</v>
      </c>
      <c r="K18" s="475"/>
      <c r="L18" s="475"/>
      <c r="M18" s="476"/>
    </row>
    <row r="19" spans="1:13" ht="13.5">
      <c r="A19" s="468"/>
      <c r="B19" s="473"/>
      <c r="C19" s="474"/>
      <c r="D19" s="475"/>
      <c r="E19" s="475"/>
      <c r="F19" s="475"/>
      <c r="G19" s="475"/>
      <c r="H19" s="475"/>
      <c r="I19" s="475"/>
      <c r="J19" s="475"/>
      <c r="K19" s="475"/>
      <c r="L19" s="475"/>
      <c r="M19" s="476"/>
    </row>
    <row r="20" spans="1:13" ht="13.5">
      <c r="A20" s="468"/>
      <c r="B20" s="480" t="s">
        <v>324</v>
      </c>
      <c r="C20" s="251" t="s">
        <v>524</v>
      </c>
      <c r="D20" s="475"/>
      <c r="E20" s="475"/>
      <c r="F20" s="475"/>
      <c r="G20" s="475"/>
      <c r="H20" s="475"/>
      <c r="I20" s="475"/>
      <c r="J20" s="475"/>
      <c r="K20" s="475"/>
      <c r="L20" s="475"/>
      <c r="M20" s="476"/>
    </row>
    <row r="21" spans="1:13" ht="13.5">
      <c r="A21" s="468"/>
      <c r="B21" s="473"/>
      <c r="C21" s="474"/>
      <c r="D21" s="475"/>
      <c r="E21" s="475"/>
      <c r="F21" s="475"/>
      <c r="G21" s="475"/>
      <c r="H21" s="475"/>
      <c r="I21" s="475"/>
      <c r="J21" s="475"/>
      <c r="K21" s="475"/>
      <c r="L21" s="475"/>
      <c r="M21" s="476"/>
    </row>
    <row r="22" spans="1:13" ht="16.5">
      <c r="A22" s="468"/>
      <c r="B22" s="480" t="s">
        <v>325</v>
      </c>
      <c r="C22" s="483" t="str">
        <f>VLOOKUP($C$16,DATA!$B$3:$E$42,4,FALSE)</f>
        <v>ALL</v>
      </c>
      <c r="D22" s="475"/>
      <c r="E22" s="475"/>
      <c r="F22" s="475"/>
      <c r="G22" s="475"/>
      <c r="H22" s="475"/>
      <c r="I22" s="475"/>
      <c r="J22" s="475"/>
      <c r="K22" s="475"/>
      <c r="L22" s="475"/>
      <c r="M22" s="476"/>
    </row>
    <row r="23" spans="1:13" ht="13.5">
      <c r="A23" s="468"/>
      <c r="B23" s="473"/>
      <c r="C23" s="474"/>
      <c r="D23" s="475"/>
      <c r="E23" s="475"/>
      <c r="F23" s="475"/>
      <c r="G23" s="475"/>
      <c r="H23" s="475"/>
      <c r="I23" s="475"/>
      <c r="J23" s="475"/>
      <c r="K23" s="475"/>
      <c r="L23" s="475"/>
      <c r="M23" s="476"/>
    </row>
    <row r="24" spans="1:13" ht="13.5">
      <c r="A24" s="468"/>
      <c r="B24" s="480" t="s">
        <v>326</v>
      </c>
      <c r="C24" s="251" t="s">
        <v>796</v>
      </c>
      <c r="D24" s="475"/>
      <c r="E24" s="475"/>
      <c r="F24" s="475"/>
      <c r="G24" s="475"/>
      <c r="H24" s="475"/>
      <c r="I24" s="475"/>
      <c r="J24" s="475"/>
      <c r="K24" s="475"/>
      <c r="L24" s="475"/>
      <c r="M24" s="476"/>
    </row>
    <row r="25" spans="1:13" ht="13.5">
      <c r="A25" s="468"/>
      <c r="B25" s="473"/>
      <c r="C25" s="474"/>
      <c r="D25" s="475"/>
      <c r="E25" s="475"/>
      <c r="F25" s="475"/>
      <c r="G25" s="475"/>
      <c r="H25" s="475"/>
      <c r="I25" s="475"/>
      <c r="J25" s="475"/>
      <c r="K25" s="475"/>
      <c r="L25" s="475"/>
      <c r="M25" s="476"/>
    </row>
    <row r="26" spans="1:13" ht="14.25" thickBot="1">
      <c r="A26" s="468"/>
      <c r="B26" s="488"/>
      <c r="C26" s="489"/>
      <c r="D26" s="490"/>
      <c r="E26" s="490"/>
      <c r="F26" s="490"/>
      <c r="G26" s="490"/>
      <c r="H26" s="490"/>
      <c r="I26" s="490"/>
      <c r="J26" s="490"/>
      <c r="K26" s="490"/>
      <c r="L26" s="490"/>
      <c r="M26" s="491"/>
    </row>
    <row r="27" spans="1:13" ht="13.5">
      <c r="A27" s="789"/>
      <c r="B27" s="790"/>
      <c r="C27" s="791"/>
      <c r="D27" s="789"/>
      <c r="E27" s="789"/>
      <c r="F27" s="789"/>
      <c r="G27" s="789"/>
      <c r="H27" s="789"/>
      <c r="I27" s="789"/>
      <c r="J27" s="789"/>
      <c r="K27" s="789"/>
      <c r="L27" s="789"/>
      <c r="M27" s="789"/>
    </row>
  </sheetData>
  <sheetProtection/>
  <dataValidations count="1">
    <dataValidation type="textLength" allowBlank="1" showInputMessage="1" showErrorMessage="1" errorTitle="MESSAGE TO USER" error="The length must be 1 character to 20.&#10;" sqref="C24">
      <formula1>1</formula1>
      <formula2>20</formula2>
    </dataValidation>
  </dataValidations>
  <printOptions/>
  <pageMargins left="0.75" right="0.75" top="1" bottom="1" header="0.5" footer="0.5"/>
  <pageSetup horizontalDpi="600" verticalDpi="600" orientation="landscape" paperSize="9" scale="80" r:id="rId3"/>
  <drawing r:id="rId2"/>
  <legacyDrawing r:id="rId1"/>
</worksheet>
</file>

<file path=xl/worksheets/sheet20.xml><?xml version="1.0" encoding="utf-8"?>
<worksheet xmlns="http://schemas.openxmlformats.org/spreadsheetml/2006/main" xmlns:r="http://schemas.openxmlformats.org/officeDocument/2006/relationships">
  <dimension ref="B1:H69"/>
  <sheetViews>
    <sheetView zoomScalePageLayoutView="0" workbookViewId="0" topLeftCell="A1">
      <selection activeCell="H17" sqref="H17:I24"/>
    </sheetView>
  </sheetViews>
  <sheetFormatPr defaultColWidth="9.140625" defaultRowHeight="12.75"/>
  <cols>
    <col min="1" max="1" width="4.28125" style="0" customWidth="1"/>
    <col min="2" max="2" width="33.57421875" style="0" customWidth="1"/>
    <col min="3" max="3" width="36.7109375" style="0" customWidth="1"/>
    <col min="4" max="4" width="39.140625" style="0" customWidth="1"/>
    <col min="5" max="5" width="43.7109375" style="0" customWidth="1"/>
    <col min="8" max="8" width="13.421875" style="0" bestFit="1" customWidth="1"/>
  </cols>
  <sheetData>
    <row r="1" spans="2:6" ht="14.25" thickBot="1">
      <c r="B1" s="459" t="str">
        <f>'[1]PROPERTIES'!$F$16</f>
        <v>KODI : </v>
      </c>
      <c r="C1" s="460" t="str">
        <f>'11 PROVIZIONE'!B2</f>
        <v>ALM</v>
      </c>
      <c r="D1" s="317"/>
      <c r="E1" s="317"/>
      <c r="F1" s="319"/>
    </row>
    <row r="2" spans="2:6" ht="14.25" thickBot="1">
      <c r="B2" s="462" t="str">
        <f>'[1]PROPERTIES'!$B$16</f>
        <v>KOMPANIA: </v>
      </c>
      <c r="C2" s="460" t="str">
        <f>'11 PROVIZIONE'!B3</f>
        <v>ALUMIL ALBANIA SHPK</v>
      </c>
      <c r="D2" s="16"/>
      <c r="E2" s="16"/>
      <c r="F2" s="281"/>
    </row>
    <row r="3" spans="2:6" ht="14.25" thickBot="1">
      <c r="B3" s="462" t="str">
        <f>'[1]PROPERTIES'!$B$18</f>
        <v>PERIUDHA(VITI/Q): </v>
      </c>
      <c r="C3" s="460" t="str">
        <f>'11 PROVIZIONE'!B4</f>
        <v>01/01/2010 -31/12/2010</v>
      </c>
      <c r="D3" s="16"/>
      <c r="E3" s="288"/>
      <c r="F3" s="281"/>
    </row>
    <row r="4" spans="2:6" ht="14.25" thickBot="1">
      <c r="B4" s="462" t="str">
        <f>'[1]PROPERTIES'!$B$22</f>
        <v>MONEDHA : </v>
      </c>
      <c r="C4" s="460" t="str">
        <f>'11 PROVIZIONE'!B5</f>
        <v>ALL</v>
      </c>
      <c r="D4" s="16"/>
      <c r="E4" s="16"/>
      <c r="F4" s="281"/>
    </row>
    <row r="5" spans="2:6" ht="14.25" thickBot="1">
      <c r="B5" s="463" t="str">
        <f>'[1]PROPERTIES'!$B$24</f>
        <v>AUTORI : </v>
      </c>
      <c r="C5" s="460" t="str">
        <f>'11 PROVIZIONE'!B6</f>
        <v>Renata Fejzaj</v>
      </c>
      <c r="D5" s="16"/>
      <c r="E5" s="16"/>
      <c r="F5" s="281"/>
    </row>
    <row r="6" spans="2:6" ht="13.5">
      <c r="B6" s="20"/>
      <c r="C6" s="16"/>
      <c r="D6" s="16"/>
      <c r="E6" s="16"/>
      <c r="F6" s="281"/>
    </row>
    <row r="7" spans="2:6" ht="13.5">
      <c r="B7" s="20"/>
      <c r="C7" s="16"/>
      <c r="D7" s="16"/>
      <c r="E7" s="16"/>
      <c r="F7" s="281"/>
    </row>
    <row r="8" spans="2:6" ht="13.5">
      <c r="B8" s="20"/>
      <c r="C8" s="16"/>
      <c r="D8" s="16"/>
      <c r="E8" s="16"/>
      <c r="F8" s="281"/>
    </row>
    <row r="9" spans="2:6" ht="29.25">
      <c r="B9" s="20"/>
      <c r="C9" s="343"/>
      <c r="D9" s="343"/>
      <c r="E9" s="343"/>
      <c r="F9" s="281"/>
    </row>
    <row r="10" spans="2:6" ht="13.5">
      <c r="B10" s="20"/>
      <c r="C10" s="16"/>
      <c r="D10" s="16"/>
      <c r="E10" s="16"/>
      <c r="F10" s="281"/>
    </row>
    <row r="11" spans="2:6" ht="13.5" thickBot="1">
      <c r="B11" s="159"/>
      <c r="C11" s="605"/>
      <c r="D11" s="605"/>
      <c r="E11" s="605"/>
      <c r="F11" s="604"/>
    </row>
    <row r="12" spans="2:6" ht="12.75">
      <c r="B12" s="202"/>
      <c r="C12" s="203"/>
      <c r="D12" s="203"/>
      <c r="E12" s="204"/>
      <c r="F12" s="204"/>
    </row>
    <row r="13" spans="2:6" ht="18.75">
      <c r="B13" s="1258"/>
      <c r="C13" s="1259"/>
      <c r="D13" s="136" t="str">
        <f>'9 REZERVAT'!C17</f>
        <v>31/12/2010</v>
      </c>
      <c r="E13" s="176" t="str">
        <f>'9 REZERVAT'!D17</f>
        <v> 31/12/2009</v>
      </c>
      <c r="F13" s="158"/>
    </row>
    <row r="14" spans="2:6" ht="13.5">
      <c r="B14" s="20" t="s">
        <v>537</v>
      </c>
      <c r="C14" s="16"/>
      <c r="D14" s="976">
        <v>558963142.6266</v>
      </c>
      <c r="E14" s="977">
        <v>180969551.49</v>
      </c>
      <c r="F14" s="158"/>
    </row>
    <row r="15" spans="2:6" ht="13.5">
      <c r="B15" s="20" t="s">
        <v>532</v>
      </c>
      <c r="C15" s="16"/>
      <c r="D15" s="976">
        <v>25496760.830500003</v>
      </c>
      <c r="E15" s="977">
        <v>9145961.840000004</v>
      </c>
      <c r="F15" s="158"/>
    </row>
    <row r="16" spans="2:6" ht="13.5">
      <c r="B16" s="282" t="s">
        <v>527</v>
      </c>
      <c r="C16" s="287"/>
      <c r="D16" s="60">
        <v>0</v>
      </c>
      <c r="E16" s="286">
        <v>0</v>
      </c>
      <c r="F16" s="158"/>
    </row>
    <row r="17" spans="2:6" ht="13.5">
      <c r="B17" s="282" t="s">
        <v>248</v>
      </c>
      <c r="C17" s="287"/>
      <c r="D17" s="60">
        <v>0</v>
      </c>
      <c r="E17" s="286">
        <v>0</v>
      </c>
      <c r="F17" s="158"/>
    </row>
    <row r="18" spans="2:6" ht="13.5">
      <c r="B18" s="282" t="s">
        <v>248</v>
      </c>
      <c r="C18" s="287"/>
      <c r="D18" s="60">
        <v>0</v>
      </c>
      <c r="E18" s="286">
        <v>0</v>
      </c>
      <c r="F18" s="158"/>
    </row>
    <row r="19" spans="2:6" ht="13.5">
      <c r="B19" s="282" t="s">
        <v>248</v>
      </c>
      <c r="C19" s="287"/>
      <c r="D19" s="60">
        <v>0</v>
      </c>
      <c r="E19" s="286">
        <v>0</v>
      </c>
      <c r="F19" s="158"/>
    </row>
    <row r="20" spans="2:6" ht="13.5">
      <c r="B20" s="282" t="s">
        <v>248</v>
      </c>
      <c r="C20" s="287"/>
      <c r="D20" s="60">
        <v>0</v>
      </c>
      <c r="E20" s="286">
        <v>0</v>
      </c>
      <c r="F20" s="158"/>
    </row>
    <row r="21" spans="2:8" ht="16.5" thickBot="1">
      <c r="B21" s="283" t="s">
        <v>109</v>
      </c>
      <c r="C21" s="283"/>
      <c r="D21" s="978">
        <v>584459903.4571</v>
      </c>
      <c r="E21" s="979">
        <v>190115513.33</v>
      </c>
      <c r="F21" s="158"/>
      <c r="H21" s="932"/>
    </row>
    <row r="22" spans="2:6" ht="14.25" thickTop="1">
      <c r="B22" s="20"/>
      <c r="C22" s="16"/>
      <c r="D22" s="16"/>
      <c r="E22" s="281"/>
      <c r="F22" s="158"/>
    </row>
    <row r="23" spans="2:6" ht="13.5">
      <c r="B23" s="20"/>
      <c r="C23" s="16"/>
      <c r="D23" s="16"/>
      <c r="E23" s="281"/>
      <c r="F23" s="158"/>
    </row>
    <row r="24" spans="2:6" ht="13.5">
      <c r="B24" s="20"/>
      <c r="C24" s="16"/>
      <c r="D24" s="16"/>
      <c r="E24" s="16"/>
      <c r="F24" s="281"/>
    </row>
    <row r="25" spans="2:6" ht="16.5">
      <c r="B25" s="619"/>
      <c r="C25" s="16"/>
      <c r="D25" s="16"/>
      <c r="E25" s="16"/>
      <c r="F25" s="281"/>
    </row>
    <row r="26" spans="2:6" ht="13.5">
      <c r="B26" s="20"/>
      <c r="C26" s="16"/>
      <c r="D26" s="16"/>
      <c r="E26" s="16"/>
      <c r="F26" s="281"/>
    </row>
    <row r="27" spans="2:6" ht="13.5">
      <c r="B27" s="20"/>
      <c r="C27" s="16"/>
      <c r="D27" s="16"/>
      <c r="E27" s="16"/>
      <c r="F27" s="281"/>
    </row>
    <row r="28" spans="2:6" ht="13.5">
      <c r="B28" s="20"/>
      <c r="C28" s="16"/>
      <c r="D28" s="16"/>
      <c r="E28" s="16"/>
      <c r="F28" s="281"/>
    </row>
    <row r="29" spans="2:6" ht="13.5">
      <c r="B29" s="20"/>
      <c r="C29" s="16"/>
      <c r="D29" s="16"/>
      <c r="E29" s="16"/>
      <c r="F29" s="281"/>
    </row>
    <row r="30" spans="2:6" ht="13.5">
      <c r="B30" s="20"/>
      <c r="C30" s="16"/>
      <c r="D30" s="16"/>
      <c r="E30" s="16"/>
      <c r="F30" s="281"/>
    </row>
    <row r="31" spans="2:6" ht="13.5">
      <c r="B31" s="20"/>
      <c r="C31" s="16"/>
      <c r="D31" s="16"/>
      <c r="E31" s="16"/>
      <c r="F31" s="281"/>
    </row>
    <row r="32" spans="2:6" ht="13.5">
      <c r="B32" s="20"/>
      <c r="C32" s="16"/>
      <c r="D32" s="16"/>
      <c r="E32" s="16"/>
      <c r="F32" s="281"/>
    </row>
    <row r="33" spans="2:6" ht="13.5">
      <c r="B33" s="20"/>
      <c r="C33" s="16"/>
      <c r="D33" s="16"/>
      <c r="E33" s="16"/>
      <c r="F33" s="281"/>
    </row>
    <row r="34" spans="2:6" ht="13.5">
      <c r="B34" s="20"/>
      <c r="C34" s="16"/>
      <c r="D34" s="16"/>
      <c r="E34" s="16"/>
      <c r="F34" s="281"/>
    </row>
    <row r="35" spans="2:6" ht="13.5">
      <c r="B35" s="20"/>
      <c r="C35" s="16"/>
      <c r="D35" s="16"/>
      <c r="E35" s="16"/>
      <c r="F35" s="281"/>
    </row>
    <row r="36" spans="2:6" ht="13.5">
      <c r="B36" s="20"/>
      <c r="C36" s="16"/>
      <c r="D36" s="16"/>
      <c r="E36" s="16"/>
      <c r="F36" s="281"/>
    </row>
    <row r="37" spans="2:6" ht="13.5">
      <c r="B37" s="20"/>
      <c r="C37" s="16"/>
      <c r="D37" s="16"/>
      <c r="E37" s="16"/>
      <c r="F37" s="281"/>
    </row>
    <row r="38" spans="2:6" ht="14.25" thickBot="1">
      <c r="B38" s="366"/>
      <c r="C38" s="284"/>
      <c r="D38" s="284"/>
      <c r="E38" s="284"/>
      <c r="F38" s="285"/>
    </row>
    <row r="39" spans="2:6" ht="12.75">
      <c r="B39" s="5"/>
      <c r="C39" s="5"/>
      <c r="D39" s="5"/>
      <c r="E39" s="5"/>
      <c r="F39" s="5"/>
    </row>
    <row r="40" spans="2:5" ht="12.75">
      <c r="B40" s="5"/>
      <c r="C40" s="5"/>
      <c r="D40" s="5"/>
      <c r="E40" s="5"/>
    </row>
    <row r="41" spans="2:5" ht="12.75">
      <c r="B41" s="5"/>
      <c r="C41" s="5"/>
      <c r="D41" s="5"/>
      <c r="E41" s="5"/>
    </row>
    <row r="42" spans="2:5" ht="12.75">
      <c r="B42" s="5"/>
      <c r="C42" s="5"/>
      <c r="D42" s="5"/>
      <c r="E42" s="5"/>
    </row>
    <row r="43" spans="2:5" ht="12.75">
      <c r="B43" s="5"/>
      <c r="C43" s="5"/>
      <c r="D43" s="5"/>
      <c r="E43" s="5"/>
    </row>
    <row r="44" spans="2:5" ht="12.75">
      <c r="B44" s="5"/>
      <c r="C44" s="5"/>
      <c r="D44" s="5"/>
      <c r="E44" s="5"/>
    </row>
    <row r="45" spans="2:5" ht="12.75">
      <c r="B45" s="5"/>
      <c r="C45" s="5"/>
      <c r="D45" s="5"/>
      <c r="E45" s="5"/>
    </row>
    <row r="46" spans="2:5" ht="12.75">
      <c r="B46" s="5"/>
      <c r="C46" s="5"/>
      <c r="D46" s="5"/>
      <c r="E46" s="5"/>
    </row>
    <row r="47" spans="2:5" ht="12.75">
      <c r="B47" s="5"/>
      <c r="C47" s="5"/>
      <c r="D47" s="5"/>
      <c r="E47" s="5"/>
    </row>
    <row r="48" spans="2:5" ht="12.75">
      <c r="B48" s="5"/>
      <c r="C48" s="5"/>
      <c r="D48" s="5"/>
      <c r="E48" s="5"/>
    </row>
    <row r="49" spans="2:5" ht="12.75">
      <c r="B49" s="5"/>
      <c r="C49" s="5"/>
      <c r="D49" s="5"/>
      <c r="E49" s="5"/>
    </row>
    <row r="50" spans="2:5" ht="12.75">
      <c r="B50" s="5"/>
      <c r="C50" s="5"/>
      <c r="D50" s="5"/>
      <c r="E50" s="5"/>
    </row>
    <row r="51" spans="2:5" ht="12.75">
      <c r="B51" s="5"/>
      <c r="C51" s="5"/>
      <c r="D51" s="5"/>
      <c r="E51" s="5"/>
    </row>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1" spans="2:5" ht="12.75">
      <c r="B61" s="5"/>
      <c r="C61" s="5"/>
      <c r="D61" s="5"/>
      <c r="E61" s="5"/>
    </row>
    <row r="62" spans="2:5" ht="12.75">
      <c r="B62" s="5"/>
      <c r="C62" s="5"/>
      <c r="D62" s="5"/>
      <c r="E62" s="5"/>
    </row>
    <row r="63" spans="2:5" ht="12.75">
      <c r="B63" s="5"/>
      <c r="C63" s="5"/>
      <c r="D63" s="5"/>
      <c r="E63" s="5"/>
    </row>
    <row r="64" spans="2:5" ht="12.75">
      <c r="B64" s="5"/>
      <c r="C64" s="5"/>
      <c r="D64" s="5"/>
      <c r="E64" s="5"/>
    </row>
    <row r="65" spans="2:5" ht="12.75">
      <c r="B65" s="5"/>
      <c r="C65" s="5"/>
      <c r="D65" s="5"/>
      <c r="E65" s="5"/>
    </row>
    <row r="66" spans="2:5" ht="12.75">
      <c r="B66" s="5"/>
      <c r="C66" s="5"/>
      <c r="D66" s="5"/>
      <c r="E66" s="5"/>
    </row>
    <row r="67" spans="2:5" ht="12.75">
      <c r="B67" s="5"/>
      <c r="C67" s="5"/>
      <c r="D67" s="5"/>
      <c r="E67" s="5"/>
    </row>
    <row r="68" spans="2:5" ht="12.75">
      <c r="B68" s="5"/>
      <c r="C68" s="5"/>
      <c r="D68" s="5"/>
      <c r="E68" s="5"/>
    </row>
    <row r="69" spans="2:5" ht="12.75">
      <c r="B69" s="5"/>
      <c r="C69" s="5"/>
      <c r="D69" s="5"/>
      <c r="E69" s="5"/>
    </row>
  </sheetData>
  <sheetProtection/>
  <mergeCells count="1">
    <mergeCell ref="B13:C13"/>
  </mergeCells>
  <printOptions/>
  <pageMargins left="0.75" right="0.6" top="1" bottom="1" header="0.5" footer="0.5"/>
  <pageSetup horizontalDpi="600" verticalDpi="600" orientation="landscape" paperSize="9" scale="80" r:id="rId2"/>
  <drawing r:id="rId1"/>
</worksheet>
</file>

<file path=xl/worksheets/sheet21.xml><?xml version="1.0" encoding="utf-8"?>
<worksheet xmlns="http://schemas.openxmlformats.org/spreadsheetml/2006/main" xmlns:r="http://schemas.openxmlformats.org/officeDocument/2006/relationships">
  <dimension ref="A1:L53"/>
  <sheetViews>
    <sheetView zoomScalePageLayoutView="0" workbookViewId="0" topLeftCell="A1">
      <selection activeCell="J27" sqref="J27"/>
    </sheetView>
  </sheetViews>
  <sheetFormatPr defaultColWidth="9.140625" defaultRowHeight="12.75"/>
  <cols>
    <col min="1" max="1" width="1.7109375" style="0" customWidth="1"/>
    <col min="2" max="2" width="14.140625" style="0" customWidth="1"/>
    <col min="3" max="3" width="47.8515625" style="0" customWidth="1"/>
    <col min="4" max="4" width="16.57421875" style="0" customWidth="1"/>
    <col min="5" max="5" width="20.140625" style="0" customWidth="1"/>
    <col min="6" max="6" width="17.421875" style="0" customWidth="1"/>
    <col min="7" max="7" width="9.8515625" style="0" customWidth="1"/>
    <col min="8" max="8" width="21.421875" style="0" customWidth="1"/>
    <col min="9" max="9" width="23.8515625" style="0" customWidth="1"/>
    <col min="10" max="10" width="14.7109375" style="0" customWidth="1"/>
    <col min="11" max="11" width="18.7109375" style="0" customWidth="1"/>
  </cols>
  <sheetData>
    <row r="1" spans="1:11" ht="14.25" thickBot="1">
      <c r="A1" s="316"/>
      <c r="B1" s="317"/>
      <c r="C1" s="317"/>
      <c r="D1" s="317"/>
      <c r="E1" s="317"/>
      <c r="F1" s="317"/>
      <c r="G1" s="317"/>
      <c r="H1" s="318"/>
      <c r="I1" s="317"/>
      <c r="J1" s="317"/>
      <c r="K1" s="319"/>
    </row>
    <row r="2" spans="1:11" ht="14.25" thickBot="1">
      <c r="A2" s="20"/>
      <c r="B2" s="459" t="str">
        <f>'[1]PROPERTIES'!$F$16</f>
        <v>KODI : </v>
      </c>
      <c r="C2" s="460" t="str">
        <f>'12 FURNITORET'!C1</f>
        <v>ALM</v>
      </c>
      <c r="D2" s="16"/>
      <c r="E2" s="16"/>
      <c r="F2" s="16"/>
      <c r="G2" s="16"/>
      <c r="H2" s="288"/>
      <c r="I2" s="16"/>
      <c r="J2" s="16"/>
      <c r="K2" s="281"/>
    </row>
    <row r="3" spans="1:11" ht="14.25" thickBot="1">
      <c r="A3" s="20"/>
      <c r="B3" s="462" t="str">
        <f>'[1]PROPERTIES'!$B$16</f>
        <v>KOMPANIA: </v>
      </c>
      <c r="C3" s="460" t="str">
        <f>'12 FURNITORET'!C2</f>
        <v>ALUMIL ALBANIA SHPK</v>
      </c>
      <c r="D3" s="16"/>
      <c r="E3" s="16"/>
      <c r="F3" s="16"/>
      <c r="G3" s="16"/>
      <c r="H3" s="288"/>
      <c r="I3" s="16"/>
      <c r="J3" s="16"/>
      <c r="K3" s="281"/>
    </row>
    <row r="4" spans="1:11" ht="14.25" thickBot="1">
      <c r="A4" s="20"/>
      <c r="B4" s="462" t="str">
        <f>'[1]PROPERTIES'!$B$18</f>
        <v>PERIUDHA(VITI/Q): </v>
      </c>
      <c r="C4" s="460" t="str">
        <f>'12 FURNITORET'!C3</f>
        <v>01/01/2010 -31/12/2010</v>
      </c>
      <c r="D4" s="16"/>
      <c r="E4" s="16"/>
      <c r="F4" s="16"/>
      <c r="G4" s="16"/>
      <c r="H4" s="288"/>
      <c r="I4" s="16"/>
      <c r="J4" s="16"/>
      <c r="K4" s="281"/>
    </row>
    <row r="5" spans="1:11" ht="14.25" thickBot="1">
      <c r="A5" s="20"/>
      <c r="B5" s="462" t="str">
        <f>'[1]PROPERTIES'!$B$22</f>
        <v>MONEDHA : </v>
      </c>
      <c r="C5" s="460" t="str">
        <f>'12 FURNITORET'!C4</f>
        <v>ALL</v>
      </c>
      <c r="D5" s="16"/>
      <c r="E5" s="16"/>
      <c r="F5" s="16"/>
      <c r="G5" s="16"/>
      <c r="H5" s="288"/>
      <c r="I5" s="16"/>
      <c r="J5" s="16"/>
      <c r="K5" s="281"/>
    </row>
    <row r="6" spans="1:11" ht="14.25" thickBot="1">
      <c r="A6" s="20"/>
      <c r="B6" s="463" t="str">
        <f>'[1]PROPERTIES'!$B$24</f>
        <v>AUTORI : </v>
      </c>
      <c r="C6" s="460" t="str">
        <f>'12 FURNITORET'!C5</f>
        <v>Renata Fejzaj</v>
      </c>
      <c r="D6" s="16"/>
      <c r="E6" s="16"/>
      <c r="F6" s="16"/>
      <c r="G6" s="16"/>
      <c r="H6" s="288"/>
      <c r="I6" s="16"/>
      <c r="J6" s="16"/>
      <c r="K6" s="281"/>
    </row>
    <row r="7" spans="1:11" ht="13.5">
      <c r="A7" s="20"/>
      <c r="B7" s="16"/>
      <c r="C7" s="16"/>
      <c r="D7" s="16"/>
      <c r="E7" s="16"/>
      <c r="F7" s="16"/>
      <c r="G7" s="16"/>
      <c r="H7" s="288"/>
      <c r="I7" s="16"/>
      <c r="J7" s="16"/>
      <c r="K7" s="281"/>
    </row>
    <row r="8" spans="1:11" ht="13.5">
      <c r="A8" s="20"/>
      <c r="B8" s="16"/>
      <c r="C8" s="16"/>
      <c r="D8" s="16"/>
      <c r="E8" s="16"/>
      <c r="F8" s="16"/>
      <c r="G8" s="16"/>
      <c r="H8" s="288"/>
      <c r="I8" s="16"/>
      <c r="J8" s="16"/>
      <c r="K8" s="281"/>
    </row>
    <row r="9" spans="1:11" ht="13.5">
      <c r="A9" s="20"/>
      <c r="B9" s="16"/>
      <c r="C9" s="16"/>
      <c r="D9" s="16"/>
      <c r="E9" s="16"/>
      <c r="F9" s="16" t="s">
        <v>418</v>
      </c>
      <c r="G9" s="16"/>
      <c r="H9" s="288"/>
      <c r="I9" s="16"/>
      <c r="J9" s="16"/>
      <c r="K9" s="281"/>
    </row>
    <row r="10" spans="1:11" ht="13.5">
      <c r="A10" s="20"/>
      <c r="B10" s="16"/>
      <c r="C10" s="16"/>
      <c r="D10" s="16"/>
      <c r="E10" s="16"/>
      <c r="F10" s="16"/>
      <c r="G10" s="16"/>
      <c r="H10" s="288"/>
      <c r="I10" s="16"/>
      <c r="J10" s="16"/>
      <c r="K10" s="281"/>
    </row>
    <row r="11" spans="1:11" ht="13.5">
      <c r="A11" s="20"/>
      <c r="B11" s="16"/>
      <c r="C11" s="16"/>
      <c r="D11" s="16"/>
      <c r="E11" s="16"/>
      <c r="F11" s="16"/>
      <c r="G11" s="16"/>
      <c r="H11" s="288"/>
      <c r="I11" s="16"/>
      <c r="J11" s="16"/>
      <c r="K11" s="281"/>
    </row>
    <row r="12" spans="1:11" ht="29.25">
      <c r="A12" s="20"/>
      <c r="B12" s="16"/>
      <c r="C12" s="343"/>
      <c r="D12" s="343"/>
      <c r="E12" s="343"/>
      <c r="F12" s="343"/>
      <c r="G12" s="343"/>
      <c r="H12" s="343"/>
      <c r="I12" s="16"/>
      <c r="J12" s="16"/>
      <c r="K12" s="281"/>
    </row>
    <row r="13" spans="1:11" ht="13.5">
      <c r="A13" s="20"/>
      <c r="B13" s="16"/>
      <c r="C13" s="16"/>
      <c r="D13" s="16"/>
      <c r="E13" s="16"/>
      <c r="F13" s="16"/>
      <c r="G13" s="16"/>
      <c r="H13" s="288"/>
      <c r="I13" s="16"/>
      <c r="J13" s="16"/>
      <c r="K13" s="281"/>
    </row>
    <row r="14" spans="1:11" ht="13.5">
      <c r="A14" s="20"/>
      <c r="B14" s="16"/>
      <c r="C14" s="16"/>
      <c r="D14" s="16"/>
      <c r="E14" s="16"/>
      <c r="F14" s="16"/>
      <c r="G14" s="16"/>
      <c r="H14" s="288"/>
      <c r="I14" s="16"/>
      <c r="J14" s="16"/>
      <c r="K14" s="281"/>
    </row>
    <row r="15" spans="1:11" ht="13.5">
      <c r="A15" s="20"/>
      <c r="B15" s="16"/>
      <c r="C15" s="289"/>
      <c r="D15" s="289"/>
      <c r="E15" s="289"/>
      <c r="F15" s="289"/>
      <c r="G15" s="289"/>
      <c r="H15" s="289"/>
      <c r="I15" s="289"/>
      <c r="J15" s="16"/>
      <c r="K15" s="281"/>
    </row>
    <row r="16" spans="1:11" ht="13.5">
      <c r="A16" s="20"/>
      <c r="B16" s="16"/>
      <c r="C16" s="17"/>
      <c r="D16" s="1253"/>
      <c r="E16" s="1253"/>
      <c r="F16" s="1253"/>
      <c r="G16" s="1253"/>
      <c r="H16" s="290"/>
      <c r="I16" s="17"/>
      <c r="J16" s="17"/>
      <c r="K16" s="281"/>
    </row>
    <row r="17" spans="1:11" ht="14.25" thickBot="1">
      <c r="A17" s="20"/>
      <c r="B17" s="16"/>
      <c r="C17" s="17"/>
      <c r="D17" s="1253"/>
      <c r="E17" s="1253"/>
      <c r="F17" s="17"/>
      <c r="G17" s="17"/>
      <c r="H17" s="291" t="str">
        <f>'12 FURNITORET'!D13</f>
        <v>31/12/2010</v>
      </c>
      <c r="I17" s="291" t="str">
        <f>'12 FURNITORET'!E13</f>
        <v> 31/12/2009</v>
      </c>
      <c r="J17" s="18"/>
      <c r="K17" s="292"/>
    </row>
    <row r="18" spans="1:11" ht="13.5">
      <c r="A18" s="20"/>
      <c r="B18" s="16"/>
      <c r="C18" s="765" t="s">
        <v>419</v>
      </c>
      <c r="D18" s="1253"/>
      <c r="E18" s="1253"/>
      <c r="F18" s="17"/>
      <c r="G18" s="17"/>
      <c r="H18" s="293"/>
      <c r="I18" s="293"/>
      <c r="J18" s="39"/>
      <c r="K18" s="294"/>
    </row>
    <row r="19" spans="1:11" ht="19.5">
      <c r="A19" s="20"/>
      <c r="B19" s="16"/>
      <c r="C19" s="1253" t="s">
        <v>249</v>
      </c>
      <c r="D19" s="1253"/>
      <c r="E19" s="1253"/>
      <c r="F19" s="1253"/>
      <c r="G19" s="295" t="s">
        <v>250</v>
      </c>
      <c r="H19" s="347">
        <v>0</v>
      </c>
      <c r="I19" s="920">
        <v>60147123.41</v>
      </c>
      <c r="J19" s="39"/>
      <c r="K19" s="296"/>
    </row>
    <row r="20" spans="1:11" ht="19.5">
      <c r="A20" s="20"/>
      <c r="B20" s="16"/>
      <c r="C20" s="1253" t="s">
        <v>251</v>
      </c>
      <c r="D20" s="1253"/>
      <c r="E20" s="1253"/>
      <c r="F20" s="1253"/>
      <c r="G20" s="295" t="s">
        <v>252</v>
      </c>
      <c r="H20" s="920"/>
      <c r="I20" s="920"/>
      <c r="J20" s="39"/>
      <c r="K20" s="296"/>
    </row>
    <row r="21" spans="1:11" ht="19.5">
      <c r="A21" s="20"/>
      <c r="B21" s="16"/>
      <c r="C21" s="1253" t="s">
        <v>253</v>
      </c>
      <c r="D21" s="1253"/>
      <c r="E21" s="1253"/>
      <c r="F21" s="1253"/>
      <c r="G21" s="295" t="s">
        <v>254</v>
      </c>
      <c r="H21" s="786">
        <v>0</v>
      </c>
      <c r="I21" s="921">
        <v>0</v>
      </c>
      <c r="J21" s="39"/>
      <c r="K21" s="296"/>
    </row>
    <row r="22" spans="1:11" ht="13.5">
      <c r="A22" s="767"/>
      <c r="B22" s="298"/>
      <c r="C22" s="1271" t="s">
        <v>177</v>
      </c>
      <c r="D22" s="1271"/>
      <c r="E22" s="1271"/>
      <c r="F22" s="1271"/>
      <c r="G22" s="299"/>
      <c r="H22" s="787">
        <v>0</v>
      </c>
      <c r="I22" s="922">
        <v>0</v>
      </c>
      <c r="J22" s="301"/>
      <c r="K22" s="302"/>
    </row>
    <row r="23" spans="1:11" ht="16.5" thickBot="1">
      <c r="A23" s="767"/>
      <c r="B23" s="298"/>
      <c r="C23" s="1269" t="s">
        <v>109</v>
      </c>
      <c r="D23" s="1269"/>
      <c r="E23" s="1270"/>
      <c r="F23" s="1270"/>
      <c r="G23" s="303"/>
      <c r="H23" s="919">
        <v>0</v>
      </c>
      <c r="I23" s="919">
        <v>60147123.41</v>
      </c>
      <c r="J23" s="300"/>
      <c r="K23" s="304"/>
    </row>
    <row r="24" spans="1:11" ht="14.25" thickTop="1">
      <c r="A24" s="20"/>
      <c r="B24" s="16"/>
      <c r="C24" s="16"/>
      <c r="D24" s="16"/>
      <c r="E24" s="16"/>
      <c r="F24" s="16"/>
      <c r="G24" s="16"/>
      <c r="H24" s="22"/>
      <c r="I24" s="22"/>
      <c r="J24" s="22"/>
      <c r="K24" s="281"/>
    </row>
    <row r="25" spans="1:11" ht="19.5" customHeight="1">
      <c r="A25" s="20"/>
      <c r="B25" s="16"/>
      <c r="C25" s="16"/>
      <c r="D25" s="16"/>
      <c r="E25" s="16"/>
      <c r="F25" s="16"/>
      <c r="G25" s="16"/>
      <c r="H25" s="288"/>
      <c r="I25" s="16"/>
      <c r="J25" s="16"/>
      <c r="K25" s="281"/>
    </row>
    <row r="26" spans="1:11" ht="19.5" customHeight="1">
      <c r="A26" s="20"/>
      <c r="B26" s="16"/>
      <c r="C26" s="305"/>
      <c r="D26" s="16"/>
      <c r="E26" s="16"/>
      <c r="F26" s="16"/>
      <c r="G26" s="16"/>
      <c r="H26" s="288"/>
      <c r="I26" s="16"/>
      <c r="J26" s="16"/>
      <c r="K26" s="281"/>
    </row>
    <row r="27" spans="1:11" ht="19.5" customHeight="1">
      <c r="A27" s="20"/>
      <c r="B27" s="16"/>
      <c r="C27" s="16"/>
      <c r="D27" s="16"/>
      <c r="E27" s="16"/>
      <c r="F27" s="16"/>
      <c r="G27" s="16"/>
      <c r="H27" s="288"/>
      <c r="I27" s="16"/>
      <c r="J27" s="16"/>
      <c r="K27" s="281"/>
    </row>
    <row r="28" spans="1:11" ht="19.5" customHeight="1" thickBot="1">
      <c r="A28" s="20"/>
      <c r="B28" s="16"/>
      <c r="C28" s="16"/>
      <c r="D28" s="16"/>
      <c r="E28" s="16"/>
      <c r="F28" s="16"/>
      <c r="G28" s="16"/>
      <c r="H28" s="288"/>
      <c r="I28" s="16"/>
      <c r="J28" s="16"/>
      <c r="K28" s="281"/>
    </row>
    <row r="29" spans="1:11" ht="19.5" customHeight="1">
      <c r="A29" s="20"/>
      <c r="B29" s="16"/>
      <c r="C29" s="1266" t="s">
        <v>221</v>
      </c>
      <c r="D29" s="1268" t="s">
        <v>222</v>
      </c>
      <c r="E29" s="1251" t="s">
        <v>255</v>
      </c>
      <c r="F29" s="1262" t="s">
        <v>256</v>
      </c>
      <c r="G29" s="1262"/>
      <c r="H29" s="1260" t="s">
        <v>257</v>
      </c>
      <c r="I29" s="1262" t="s">
        <v>258</v>
      </c>
      <c r="J29" s="1262" t="s">
        <v>259</v>
      </c>
      <c r="K29" s="1264" t="s">
        <v>260</v>
      </c>
    </row>
    <row r="30" spans="1:11" ht="33.75" thickBot="1">
      <c r="A30" s="20"/>
      <c r="B30" s="16"/>
      <c r="C30" s="1267"/>
      <c r="D30" s="1250"/>
      <c r="E30" s="1252"/>
      <c r="F30" s="306" t="s">
        <v>261</v>
      </c>
      <c r="G30" s="307" t="s">
        <v>262</v>
      </c>
      <c r="H30" s="1261"/>
      <c r="I30" s="1263"/>
      <c r="J30" s="1263"/>
      <c r="K30" s="1265"/>
    </row>
    <row r="31" spans="1:11" ht="24.75" customHeight="1" thickBot="1">
      <c r="A31" s="20"/>
      <c r="B31" s="16"/>
      <c r="C31" s="308" t="str">
        <f>'[2]10_LT_BORR'!$C$31</f>
        <v>Tirana Bank</v>
      </c>
      <c r="D31" s="309"/>
      <c r="E31" s="773">
        <v>0</v>
      </c>
      <c r="F31" s="773">
        <v>0</v>
      </c>
      <c r="G31" s="768">
        <v>0</v>
      </c>
      <c r="H31" s="769">
        <f>SUM(E31:G31)</f>
        <v>0</v>
      </c>
      <c r="I31" s="770"/>
      <c r="J31" s="771"/>
      <c r="K31" s="772"/>
    </row>
    <row r="32" spans="1:11" ht="24.75" customHeight="1">
      <c r="A32" s="20"/>
      <c r="B32" s="16"/>
      <c r="C32" s="308" t="s">
        <v>544</v>
      </c>
      <c r="D32" s="310"/>
      <c r="E32" s="773">
        <v>0</v>
      </c>
      <c r="F32" s="773">
        <v>0</v>
      </c>
      <c r="G32" s="773">
        <v>0</v>
      </c>
      <c r="H32" s="774">
        <f aca="true" t="shared" si="0" ref="H32:H38">SUM(E32:G32)</f>
        <v>0</v>
      </c>
      <c r="I32" s="775"/>
      <c r="J32" s="771"/>
      <c r="K32" s="772"/>
    </row>
    <row r="33" spans="1:11" ht="24.75" customHeight="1">
      <c r="A33" s="20"/>
      <c r="B33" s="16"/>
      <c r="C33" s="308" t="s">
        <v>263</v>
      </c>
      <c r="D33" s="310"/>
      <c r="E33" s="773">
        <v>0</v>
      </c>
      <c r="F33" s="773">
        <v>0</v>
      </c>
      <c r="G33" s="773">
        <v>0</v>
      </c>
      <c r="H33" s="774">
        <f t="shared" si="0"/>
        <v>0</v>
      </c>
      <c r="I33" s="775"/>
      <c r="J33" s="776"/>
      <c r="K33" s="777"/>
    </row>
    <row r="34" spans="1:11" ht="24.75" customHeight="1">
      <c r="A34" s="20"/>
      <c r="B34" s="16"/>
      <c r="C34" s="308" t="s">
        <v>263</v>
      </c>
      <c r="D34" s="310"/>
      <c r="E34" s="773">
        <v>0</v>
      </c>
      <c r="F34" s="773">
        <v>0</v>
      </c>
      <c r="G34" s="773">
        <v>0</v>
      </c>
      <c r="H34" s="774">
        <f t="shared" si="0"/>
        <v>0</v>
      </c>
      <c r="I34" s="775" t="s">
        <v>420</v>
      </c>
      <c r="J34" s="776"/>
      <c r="K34" s="777"/>
    </row>
    <row r="35" spans="1:11" ht="24.75" customHeight="1">
      <c r="A35" s="20"/>
      <c r="B35" s="16"/>
      <c r="C35" s="308" t="s">
        <v>263</v>
      </c>
      <c r="D35" s="310"/>
      <c r="E35" s="773">
        <v>0</v>
      </c>
      <c r="F35" s="773">
        <v>0</v>
      </c>
      <c r="G35" s="773">
        <v>0</v>
      </c>
      <c r="H35" s="774">
        <f t="shared" si="0"/>
        <v>0</v>
      </c>
      <c r="I35" s="775" t="s">
        <v>420</v>
      </c>
      <c r="J35" s="776"/>
      <c r="K35" s="777"/>
    </row>
    <row r="36" spans="1:11" ht="24.75" customHeight="1">
      <c r="A36" s="20"/>
      <c r="B36" s="16"/>
      <c r="C36" s="308" t="s">
        <v>263</v>
      </c>
      <c r="D36" s="310"/>
      <c r="E36" s="773">
        <v>0</v>
      </c>
      <c r="F36" s="773">
        <v>0</v>
      </c>
      <c r="G36" s="773">
        <v>0</v>
      </c>
      <c r="H36" s="774">
        <f t="shared" si="0"/>
        <v>0</v>
      </c>
      <c r="I36" s="775" t="s">
        <v>420</v>
      </c>
      <c r="J36" s="776"/>
      <c r="K36" s="777"/>
    </row>
    <row r="37" spans="1:11" ht="24.75" customHeight="1">
      <c r="A37" s="20"/>
      <c r="B37" s="16"/>
      <c r="C37" s="308" t="s">
        <v>263</v>
      </c>
      <c r="D37" s="310"/>
      <c r="E37" s="773">
        <v>0</v>
      </c>
      <c r="F37" s="773">
        <v>0</v>
      </c>
      <c r="G37" s="773">
        <v>0</v>
      </c>
      <c r="H37" s="774">
        <f t="shared" si="0"/>
        <v>0</v>
      </c>
      <c r="I37" s="775" t="s">
        <v>420</v>
      </c>
      <c r="J37" s="776"/>
      <c r="K37" s="777"/>
    </row>
    <row r="38" spans="1:11" ht="22.5" customHeight="1" thickBot="1">
      <c r="A38" s="20"/>
      <c r="B38" s="16"/>
      <c r="C38" s="311" t="s">
        <v>263</v>
      </c>
      <c r="D38" s="312"/>
      <c r="E38" s="778">
        <v>0</v>
      </c>
      <c r="F38" s="778">
        <v>0</v>
      </c>
      <c r="G38" s="778">
        <v>0</v>
      </c>
      <c r="H38" s="779">
        <f t="shared" si="0"/>
        <v>0</v>
      </c>
      <c r="I38" s="780" t="s">
        <v>420</v>
      </c>
      <c r="J38" s="781"/>
      <c r="K38" s="782"/>
    </row>
    <row r="39" spans="1:11" ht="16.5" thickBot="1">
      <c r="A39" s="20"/>
      <c r="B39" s="16"/>
      <c r="C39" s="313" t="s">
        <v>264</v>
      </c>
      <c r="D39" s="314"/>
      <c r="E39" s="783">
        <f>SUM(E31:E38)</f>
        <v>0</v>
      </c>
      <c r="F39" s="783">
        <f>SUM(F31:F38)</f>
        <v>0</v>
      </c>
      <c r="G39" s="783">
        <f>SUM(G31:G38)</f>
        <v>0</v>
      </c>
      <c r="H39" s="783">
        <f>SUM(H31:H38)</f>
        <v>0</v>
      </c>
      <c r="I39" s="784"/>
      <c r="J39" s="784"/>
      <c r="K39" s="785"/>
    </row>
    <row r="40" spans="1:11" ht="13.5">
      <c r="A40" s="20"/>
      <c r="B40" s="16"/>
      <c r="C40" s="16"/>
      <c r="D40" s="16"/>
      <c r="E40" s="22"/>
      <c r="F40" s="22"/>
      <c r="G40" s="22"/>
      <c r="H40" s="22"/>
      <c r="I40" s="22"/>
      <c r="J40" s="22"/>
      <c r="K40" s="281"/>
    </row>
    <row r="41" spans="1:11" ht="13.5">
      <c r="A41" s="20"/>
      <c r="B41" s="16"/>
      <c r="C41" s="16"/>
      <c r="D41" s="16"/>
      <c r="E41" s="16"/>
      <c r="F41" s="16"/>
      <c r="G41" s="16"/>
      <c r="H41" s="288"/>
      <c r="I41" s="16"/>
      <c r="J41" s="16"/>
      <c r="K41" s="281"/>
    </row>
    <row r="42" spans="1:11" ht="13.5">
      <c r="A42" s="20"/>
      <c r="B42" s="16"/>
      <c r="C42" s="16"/>
      <c r="D42" s="16"/>
      <c r="E42" s="16"/>
      <c r="F42" s="16"/>
      <c r="G42" s="16"/>
      <c r="H42" s="288"/>
      <c r="I42" s="16"/>
      <c r="J42" s="16"/>
      <c r="K42" s="281"/>
    </row>
    <row r="43" spans="1:11" ht="13.5">
      <c r="A43" s="20"/>
      <c r="B43" s="16"/>
      <c r="C43" s="766"/>
      <c r="D43" s="16"/>
      <c r="E43" s="16"/>
      <c r="F43" s="16"/>
      <c r="G43" s="16"/>
      <c r="H43" s="288"/>
      <c r="I43" s="16"/>
      <c r="J43" s="16"/>
      <c r="K43" s="281"/>
    </row>
    <row r="44" spans="1:12" ht="13.5">
      <c r="A44" s="20"/>
      <c r="B44" s="16"/>
      <c r="C44" s="305"/>
      <c r="D44" s="16"/>
      <c r="E44" s="16"/>
      <c r="F44" s="16"/>
      <c r="G44" s="16"/>
      <c r="H44" s="288"/>
      <c r="I44" s="16"/>
      <c r="J44" s="16"/>
      <c r="K44" s="281"/>
      <c r="L44" s="28"/>
    </row>
    <row r="45" spans="1:12" ht="13.5">
      <c r="A45" s="20"/>
      <c r="B45" s="16"/>
      <c r="C45" s="305"/>
      <c r="D45" s="16"/>
      <c r="E45" s="16"/>
      <c r="F45" s="16"/>
      <c r="G45" s="16"/>
      <c r="H45" s="288"/>
      <c r="I45" s="16"/>
      <c r="J45" s="16"/>
      <c r="K45" s="281"/>
      <c r="L45" s="28"/>
    </row>
    <row r="46" spans="1:12" ht="13.5">
      <c r="A46" s="20"/>
      <c r="B46" s="16"/>
      <c r="C46" s="305"/>
      <c r="D46" s="16"/>
      <c r="E46" s="16"/>
      <c r="F46" s="16"/>
      <c r="G46" s="16"/>
      <c r="H46" s="288"/>
      <c r="I46" s="16"/>
      <c r="J46" s="16"/>
      <c r="K46" s="281"/>
      <c r="L46" s="28"/>
    </row>
    <row r="47" spans="1:12" ht="13.5">
      <c r="A47" s="20"/>
      <c r="B47" s="16"/>
      <c r="C47" s="305"/>
      <c r="D47" s="16"/>
      <c r="E47" s="16"/>
      <c r="F47" s="16"/>
      <c r="G47" s="16"/>
      <c r="H47" s="288"/>
      <c r="I47" s="16"/>
      <c r="J47" s="16"/>
      <c r="K47" s="281"/>
      <c r="L47" s="28"/>
    </row>
    <row r="48" spans="1:12" ht="13.5">
      <c r="A48" s="20"/>
      <c r="B48" s="16"/>
      <c r="C48" s="305"/>
      <c r="D48" s="16"/>
      <c r="E48" s="16"/>
      <c r="F48" s="16"/>
      <c r="G48" s="16"/>
      <c r="H48" s="288"/>
      <c r="I48" s="16"/>
      <c r="J48" s="16"/>
      <c r="K48" s="281"/>
      <c r="L48" s="28"/>
    </row>
    <row r="49" spans="1:12" ht="13.5">
      <c r="A49" s="20"/>
      <c r="B49" s="16"/>
      <c r="C49" s="305"/>
      <c r="D49" s="16"/>
      <c r="E49" s="16"/>
      <c r="F49" s="16"/>
      <c r="G49" s="16"/>
      <c r="H49" s="288"/>
      <c r="I49" s="16"/>
      <c r="J49" s="16"/>
      <c r="K49" s="281"/>
      <c r="L49" s="28"/>
    </row>
    <row r="50" spans="1:12" ht="13.5">
      <c r="A50" s="20"/>
      <c r="B50" s="16"/>
      <c r="C50" s="305"/>
      <c r="D50" s="16"/>
      <c r="E50" s="16"/>
      <c r="F50" s="16"/>
      <c r="G50" s="16"/>
      <c r="H50" s="288"/>
      <c r="I50" s="16"/>
      <c r="J50" s="16"/>
      <c r="K50" s="281"/>
      <c r="L50" s="28"/>
    </row>
    <row r="51" spans="1:11" ht="14.25" thickBot="1">
      <c r="A51" s="366"/>
      <c r="B51" s="284"/>
      <c r="C51" s="788"/>
      <c r="D51" s="284"/>
      <c r="E51" s="284"/>
      <c r="F51" s="284"/>
      <c r="G51" s="284"/>
      <c r="H51" s="315"/>
      <c r="I51" s="284"/>
      <c r="J51" s="284"/>
      <c r="K51" s="285"/>
    </row>
    <row r="52" spans="1:12" ht="13.5">
      <c r="A52" s="16"/>
      <c r="B52" s="16"/>
      <c r="C52" s="16"/>
      <c r="D52" s="16"/>
      <c r="E52" s="16"/>
      <c r="F52" s="16"/>
      <c r="G52" s="16"/>
      <c r="H52" s="288"/>
      <c r="I52" s="16"/>
      <c r="J52" s="16"/>
      <c r="K52" s="16"/>
      <c r="L52" s="28"/>
    </row>
    <row r="53" spans="1:12" ht="12.75">
      <c r="A53" s="28"/>
      <c r="B53" s="28"/>
      <c r="C53" s="28"/>
      <c r="D53" s="28"/>
      <c r="E53" s="28"/>
      <c r="F53" s="28"/>
      <c r="G53" s="28"/>
      <c r="H53" s="28"/>
      <c r="I53" s="28"/>
      <c r="J53" s="28"/>
      <c r="K53" s="28"/>
      <c r="L53" s="28"/>
    </row>
  </sheetData>
  <sheetProtection/>
  <mergeCells count="22">
    <mergeCell ref="C20:D20"/>
    <mergeCell ref="E20:F20"/>
    <mergeCell ref="D16:E16"/>
    <mergeCell ref="F16:G16"/>
    <mergeCell ref="D17:E17"/>
    <mergeCell ref="D18:E18"/>
    <mergeCell ref="C19:D19"/>
    <mergeCell ref="E19:F19"/>
    <mergeCell ref="C21:D21"/>
    <mergeCell ref="E21:F21"/>
    <mergeCell ref="C23:D23"/>
    <mergeCell ref="E23:F23"/>
    <mergeCell ref="C22:D22"/>
    <mergeCell ref="E22:F22"/>
    <mergeCell ref="C29:C30"/>
    <mergeCell ref="D29:D30"/>
    <mergeCell ref="E29:E30"/>
    <mergeCell ref="F29:G29"/>
    <mergeCell ref="H29:H30"/>
    <mergeCell ref="I29:I30"/>
    <mergeCell ref="J29:J30"/>
    <mergeCell ref="K29:K30"/>
  </mergeCells>
  <printOptions/>
  <pageMargins left="0.75" right="0.2" top="0.49" bottom="0.29" header="0.5" footer="0.5"/>
  <pageSetup horizontalDpi="600" verticalDpi="600" orientation="landscape" paperSize="9" scale="60" r:id="rId3"/>
  <drawing r:id="rId2"/>
  <legacyDrawing r:id="rId1"/>
</worksheet>
</file>

<file path=xl/worksheets/sheet22.xml><?xml version="1.0" encoding="utf-8"?>
<worksheet xmlns="http://schemas.openxmlformats.org/spreadsheetml/2006/main" xmlns:r="http://schemas.openxmlformats.org/officeDocument/2006/relationships">
  <dimension ref="A1:K65"/>
  <sheetViews>
    <sheetView zoomScalePageLayoutView="0" workbookViewId="0" topLeftCell="A7">
      <selection activeCell="F49" sqref="F49"/>
    </sheetView>
  </sheetViews>
  <sheetFormatPr defaultColWidth="9.140625" defaultRowHeight="12.75"/>
  <cols>
    <col min="1" max="1" width="2.421875" style="0" customWidth="1"/>
    <col min="2" max="2" width="52.57421875" style="0" customWidth="1"/>
    <col min="3" max="3" width="42.00390625" style="0" customWidth="1"/>
    <col min="4" max="4" width="7.57421875" style="0" customWidth="1"/>
    <col min="5" max="5" width="22.8515625" style="0" customWidth="1"/>
    <col min="6" max="6" width="25.8515625" style="0" customWidth="1"/>
  </cols>
  <sheetData>
    <row r="1" spans="1:8" ht="17.25" thickBot="1">
      <c r="A1" s="59"/>
      <c r="B1" s="459" t="str">
        <f>'[1]PROPERTIES'!$F$16</f>
        <v>KODI : </v>
      </c>
      <c r="C1" s="460" t="str">
        <f>'10 HUARA AFATGJATA'!C2</f>
        <v>ALM</v>
      </c>
      <c r="D1" s="70"/>
      <c r="E1" s="70"/>
      <c r="F1" s="70"/>
      <c r="G1" s="70"/>
      <c r="H1" s="28"/>
    </row>
    <row r="2" spans="1:8" ht="17.25" thickBot="1">
      <c r="A2" s="461"/>
      <c r="B2" s="462" t="str">
        <f>'[1]PROPERTIES'!$B$16</f>
        <v>KOMPANIA: </v>
      </c>
      <c r="C2" s="460" t="str">
        <f>'10 HUARA AFATGJATA'!C3</f>
        <v>ALUMIL ALBANIA SHPK</v>
      </c>
      <c r="D2" s="70"/>
      <c r="E2" s="70"/>
      <c r="F2" s="70"/>
      <c r="G2" s="70"/>
      <c r="H2" s="28"/>
    </row>
    <row r="3" spans="1:8" ht="14.25" thickBot="1">
      <c r="A3" s="55"/>
      <c r="B3" s="462" t="str">
        <f>'[1]PROPERTIES'!$B$18</f>
        <v>PERIUDHA(VITI/Q): </v>
      </c>
      <c r="C3" s="460" t="str">
        <f>'10 HUARA AFATGJATA'!C4</f>
        <v>01/01/2010 -31/12/2010</v>
      </c>
      <c r="D3" s="70"/>
      <c r="E3" s="70"/>
      <c r="F3" s="70"/>
      <c r="G3" s="70"/>
      <c r="H3" s="28"/>
    </row>
    <row r="4" spans="1:8" ht="14.25" thickBot="1">
      <c r="A4" s="55"/>
      <c r="B4" s="462" t="str">
        <f>'[1]PROPERTIES'!$B$22</f>
        <v>MONEDHA : </v>
      </c>
      <c r="C4" s="460" t="str">
        <f>'10 HUARA AFATGJATA'!C5</f>
        <v>ALL</v>
      </c>
      <c r="D4" s="70"/>
      <c r="E4" s="70"/>
      <c r="F4" s="70"/>
      <c r="G4" s="70"/>
      <c r="H4" s="28"/>
    </row>
    <row r="5" spans="1:8" ht="14.25" thickBot="1">
      <c r="A5" s="55"/>
      <c r="B5" s="463" t="str">
        <f>'[1]PROPERTIES'!$B$24</f>
        <v>AUTORI : </v>
      </c>
      <c r="C5" s="460" t="str">
        <f>'10 HUARA AFATGJATA'!C6</f>
        <v>Renata Fejzaj</v>
      </c>
      <c r="D5" s="70"/>
      <c r="E5" s="70"/>
      <c r="F5" s="70"/>
      <c r="G5" s="70"/>
      <c r="H5" s="28"/>
    </row>
    <row r="6" spans="1:8" ht="13.5">
      <c r="A6" s="55"/>
      <c r="B6" s="70"/>
      <c r="C6" s="70"/>
      <c r="D6" s="70"/>
      <c r="E6" s="70"/>
      <c r="F6" s="70"/>
      <c r="G6" s="70"/>
      <c r="H6" s="28"/>
    </row>
    <row r="7" spans="1:8" ht="13.5">
      <c r="A7" s="55"/>
      <c r="B7" s="70"/>
      <c r="C7" s="70"/>
      <c r="D7" s="70"/>
      <c r="E7" s="70"/>
      <c r="F7" s="70"/>
      <c r="G7" s="70"/>
      <c r="H7" s="28"/>
    </row>
    <row r="8" spans="1:8" ht="13.5">
      <c r="A8" s="55"/>
      <c r="B8" s="70"/>
      <c r="C8" s="70"/>
      <c r="D8" s="70"/>
      <c r="E8" s="70"/>
      <c r="F8" s="70"/>
      <c r="G8" s="70"/>
      <c r="H8" s="28"/>
    </row>
    <row r="9" spans="1:8" ht="13.5">
      <c r="A9" s="55"/>
      <c r="B9" s="70"/>
      <c r="C9" s="70"/>
      <c r="D9" s="70"/>
      <c r="E9" s="70"/>
      <c r="F9" s="70"/>
      <c r="G9" s="70"/>
      <c r="H9" s="28"/>
    </row>
    <row r="10" spans="1:8" ht="14.25" thickBot="1">
      <c r="A10" s="55"/>
      <c r="B10" s="70"/>
      <c r="C10" s="70"/>
      <c r="D10" s="70"/>
      <c r="E10" s="70"/>
      <c r="F10" s="70"/>
      <c r="G10" s="70"/>
      <c r="H10" s="28"/>
    </row>
    <row r="11" spans="1:8" ht="13.5">
      <c r="A11" s="257"/>
      <c r="B11" s="335"/>
      <c r="C11" s="333"/>
      <c r="D11" s="272"/>
      <c r="E11" s="272"/>
      <c r="F11" s="273"/>
      <c r="G11" s="272"/>
      <c r="H11" s="273"/>
    </row>
    <row r="12" spans="1:11" ht="13.5">
      <c r="A12" s="257"/>
      <c r="B12" s="336" t="s">
        <v>318</v>
      </c>
      <c r="C12" s="324"/>
      <c r="D12" s="257"/>
      <c r="E12" s="257"/>
      <c r="F12" s="258"/>
      <c r="G12" s="257"/>
      <c r="H12" s="258"/>
      <c r="I12" s="28"/>
      <c r="J12" s="28"/>
      <c r="K12" s="28"/>
    </row>
    <row r="13" spans="1:11" ht="13.5">
      <c r="A13" s="257"/>
      <c r="B13" s="336" t="s">
        <v>319</v>
      </c>
      <c r="C13" s="324"/>
      <c r="D13" s="257"/>
      <c r="E13" s="257"/>
      <c r="F13" s="258"/>
      <c r="G13" s="257"/>
      <c r="H13" s="258"/>
      <c r="I13" s="28"/>
      <c r="J13" s="28"/>
      <c r="K13" s="28"/>
    </row>
    <row r="14" spans="1:8" ht="13.5">
      <c r="A14" s="257"/>
      <c r="B14" s="336"/>
      <c r="C14" s="324"/>
      <c r="D14" s="257"/>
      <c r="E14" s="257"/>
      <c r="F14" s="258"/>
      <c r="G14" s="257"/>
      <c r="H14" s="258"/>
    </row>
    <row r="15" spans="1:8" ht="13.5">
      <c r="A15" s="257"/>
      <c r="B15" s="336"/>
      <c r="C15" s="324"/>
      <c r="D15" s="257"/>
      <c r="E15" s="257"/>
      <c r="F15" s="258"/>
      <c r="G15" s="257"/>
      <c r="H15" s="258"/>
    </row>
    <row r="16" spans="1:8" ht="18.75">
      <c r="A16" s="257"/>
      <c r="B16" s="256"/>
      <c r="C16" s="325"/>
      <c r="D16" s="326"/>
      <c r="E16" s="341" t="str">
        <f>'10 HUARA AFATGJATA'!H17</f>
        <v>31/12/2010</v>
      </c>
      <c r="F16" s="342" t="str">
        <f>'10 HUARA AFATGJATA'!I17</f>
        <v> 31/12/2009</v>
      </c>
      <c r="G16" s="257"/>
      <c r="H16" s="258"/>
    </row>
    <row r="17" spans="1:8" ht="13.5">
      <c r="A17" s="257"/>
      <c r="B17" s="256"/>
      <c r="C17" s="327"/>
      <c r="D17" s="328"/>
      <c r="E17" s="329">
        <v>0</v>
      </c>
      <c r="F17" s="334">
        <v>0</v>
      </c>
      <c r="G17" s="257"/>
      <c r="H17" s="258"/>
    </row>
    <row r="18" spans="1:8" ht="13.5">
      <c r="A18" s="257"/>
      <c r="B18" s="256"/>
      <c r="C18" s="327"/>
      <c r="D18" s="328"/>
      <c r="E18" s="329">
        <v>0</v>
      </c>
      <c r="F18" s="334">
        <v>0</v>
      </c>
      <c r="G18" s="257"/>
      <c r="H18" s="258"/>
    </row>
    <row r="19" spans="1:8" ht="13.5">
      <c r="A19" s="257"/>
      <c r="B19" s="256"/>
      <c r="C19" s="327"/>
      <c r="D19" s="328"/>
      <c r="E19" s="329">
        <v>0</v>
      </c>
      <c r="F19" s="334">
        <v>0</v>
      </c>
      <c r="G19" s="257"/>
      <c r="H19" s="258"/>
    </row>
    <row r="20" spans="1:8" ht="13.5">
      <c r="A20" s="257"/>
      <c r="B20" s="256"/>
      <c r="C20" s="327"/>
      <c r="D20" s="328"/>
      <c r="E20" s="329">
        <v>0</v>
      </c>
      <c r="F20" s="334">
        <v>0</v>
      </c>
      <c r="G20" s="257"/>
      <c r="H20" s="258"/>
    </row>
    <row r="21" spans="1:8" ht="13.5">
      <c r="A21" s="257"/>
      <c r="B21" s="256"/>
      <c r="C21" s="327"/>
      <c r="D21" s="328"/>
      <c r="E21" s="329">
        <v>0</v>
      </c>
      <c r="F21" s="334">
        <v>0</v>
      </c>
      <c r="G21" s="257"/>
      <c r="H21" s="258"/>
    </row>
    <row r="22" spans="1:8" ht="13.5">
      <c r="A22" s="257"/>
      <c r="B22" s="256"/>
      <c r="C22" s="327"/>
      <c r="D22" s="328"/>
      <c r="E22" s="329">
        <v>0</v>
      </c>
      <c r="F22" s="334">
        <v>0</v>
      </c>
      <c r="G22" s="257"/>
      <c r="H22" s="258"/>
    </row>
    <row r="23" spans="1:8" ht="13.5">
      <c r="A23" s="257"/>
      <c r="B23" s="256"/>
      <c r="C23" s="330" t="s">
        <v>267</v>
      </c>
      <c r="D23" s="328"/>
      <c r="E23" s="329">
        <v>0</v>
      </c>
      <c r="F23" s="334">
        <v>0</v>
      </c>
      <c r="G23" s="257"/>
      <c r="H23" s="258"/>
    </row>
    <row r="24" spans="1:8" ht="13.5">
      <c r="A24" s="257"/>
      <c r="B24" s="256"/>
      <c r="C24" s="330" t="s">
        <v>267</v>
      </c>
      <c r="D24" s="328"/>
      <c r="E24" s="329">
        <v>0</v>
      </c>
      <c r="F24" s="334">
        <v>0</v>
      </c>
      <c r="G24" s="257"/>
      <c r="H24" s="258"/>
    </row>
    <row r="25" spans="1:8" ht="13.5">
      <c r="A25" s="257"/>
      <c r="B25" s="256"/>
      <c r="C25" s="330" t="s">
        <v>267</v>
      </c>
      <c r="D25" s="328"/>
      <c r="E25" s="329">
        <v>0</v>
      </c>
      <c r="F25" s="334">
        <v>0</v>
      </c>
      <c r="G25" s="257"/>
      <c r="H25" s="258"/>
    </row>
    <row r="26" spans="1:8" ht="13.5">
      <c r="A26" s="257"/>
      <c r="B26" s="256"/>
      <c r="C26" s="330" t="s">
        <v>267</v>
      </c>
      <c r="D26" s="328"/>
      <c r="E26" s="329">
        <v>0</v>
      </c>
      <c r="F26" s="334">
        <v>0</v>
      </c>
      <c r="G26" s="257"/>
      <c r="H26" s="258"/>
    </row>
    <row r="27" spans="1:8" ht="13.5">
      <c r="A27" s="257"/>
      <c r="B27" s="256"/>
      <c r="C27" s="330" t="s">
        <v>267</v>
      </c>
      <c r="D27" s="328"/>
      <c r="E27" s="329">
        <v>0</v>
      </c>
      <c r="F27" s="334">
        <v>0</v>
      </c>
      <c r="G27" s="257"/>
      <c r="H27" s="258"/>
    </row>
    <row r="28" spans="1:8" ht="15.75">
      <c r="A28" s="332"/>
      <c r="B28" s="331"/>
      <c r="C28" s="340" t="s">
        <v>109</v>
      </c>
      <c r="D28" s="337"/>
      <c r="E28" s="338">
        <f>SUM(E17:E27)</f>
        <v>0</v>
      </c>
      <c r="F28" s="339">
        <f>SUM(F17:F27)</f>
        <v>0</v>
      </c>
      <c r="G28" s="332"/>
      <c r="H28" s="620"/>
    </row>
    <row r="29" spans="1:8" ht="13.5">
      <c r="A29" s="257"/>
      <c r="B29" s="256"/>
      <c r="C29" s="257"/>
      <c r="D29" s="257"/>
      <c r="E29" s="257"/>
      <c r="F29" s="258"/>
      <c r="G29" s="257"/>
      <c r="H29" s="258"/>
    </row>
    <row r="30" spans="1:8" ht="13.5">
      <c r="A30" s="256"/>
      <c r="B30" s="256"/>
      <c r="C30" s="257"/>
      <c r="D30" s="257"/>
      <c r="E30" s="257"/>
      <c r="F30" s="257"/>
      <c r="G30" s="257"/>
      <c r="H30" s="258"/>
    </row>
    <row r="31" spans="1:8" ht="13.5">
      <c r="A31" s="256"/>
      <c r="B31" s="256"/>
      <c r="C31" s="257"/>
      <c r="D31" s="257"/>
      <c r="E31" s="257"/>
      <c r="F31" s="257"/>
      <c r="G31" s="257"/>
      <c r="H31" s="258"/>
    </row>
    <row r="32" spans="1:8" ht="13.5">
      <c r="A32" s="256"/>
      <c r="B32" s="256"/>
      <c r="C32" s="257"/>
      <c r="D32" s="257"/>
      <c r="E32" s="257"/>
      <c r="F32" s="257"/>
      <c r="G32" s="257"/>
      <c r="H32" s="258"/>
    </row>
    <row r="33" spans="1:8" ht="13.5">
      <c r="A33" s="256"/>
      <c r="B33" s="256"/>
      <c r="C33" s="257"/>
      <c r="D33" s="257"/>
      <c r="E33" s="257"/>
      <c r="F33" s="257"/>
      <c r="G33" s="257"/>
      <c r="H33" s="258"/>
    </row>
    <row r="34" spans="1:8" ht="13.5">
      <c r="A34" s="256"/>
      <c r="B34" s="256"/>
      <c r="C34" s="257"/>
      <c r="D34" s="257"/>
      <c r="E34" s="257"/>
      <c r="F34" s="257"/>
      <c r="G34" s="257"/>
      <c r="H34" s="258"/>
    </row>
    <row r="35" spans="1:8" ht="13.5">
      <c r="A35" s="256"/>
      <c r="B35" s="256"/>
      <c r="C35" s="257"/>
      <c r="D35" s="257"/>
      <c r="E35" s="257"/>
      <c r="F35" s="257"/>
      <c r="G35" s="257"/>
      <c r="H35" s="258"/>
    </row>
    <row r="36" spans="1:8" ht="13.5">
      <c r="A36" s="256"/>
      <c r="B36" s="256"/>
      <c r="C36" s="257"/>
      <c r="D36" s="257"/>
      <c r="E36" s="257"/>
      <c r="F36" s="257"/>
      <c r="G36" s="257"/>
      <c r="H36" s="258"/>
    </row>
    <row r="37" spans="1:8" ht="13.5">
      <c r="A37" s="256"/>
      <c r="B37" s="256"/>
      <c r="C37" s="257"/>
      <c r="D37" s="257"/>
      <c r="E37" s="257"/>
      <c r="F37" s="257"/>
      <c r="G37" s="257"/>
      <c r="H37" s="258"/>
    </row>
    <row r="38" spans="1:8" ht="14.25" thickBot="1">
      <c r="A38" s="5"/>
      <c r="B38" s="614"/>
      <c r="C38" s="615"/>
      <c r="D38" s="615"/>
      <c r="E38" s="615"/>
      <c r="F38" s="615"/>
      <c r="G38" s="615"/>
      <c r="H38" s="616"/>
    </row>
    <row r="39" spans="1:7" ht="12.75">
      <c r="A39" s="5"/>
      <c r="B39" s="5"/>
      <c r="C39" s="5"/>
      <c r="D39" s="5"/>
      <c r="E39" s="5"/>
      <c r="F39" s="5"/>
      <c r="G39" s="5"/>
    </row>
    <row r="40" spans="1:7" ht="12.75">
      <c r="A40" s="5"/>
      <c r="B40" s="5"/>
      <c r="C40" s="5"/>
      <c r="D40" s="5"/>
      <c r="E40" s="5"/>
      <c r="F40" s="5"/>
      <c r="G40" s="5"/>
    </row>
    <row r="41" spans="1:7" ht="12.75">
      <c r="A41" s="5"/>
      <c r="B41" s="5"/>
      <c r="C41" s="5"/>
      <c r="D41" s="5"/>
      <c r="E41" s="5"/>
      <c r="F41" s="5"/>
      <c r="G41" s="5"/>
    </row>
    <row r="42" spans="1:6" ht="12.75">
      <c r="A42" s="28"/>
      <c r="B42" s="5"/>
      <c r="C42" s="5"/>
      <c r="D42" s="5"/>
      <c r="E42" s="5"/>
      <c r="F42" s="5"/>
    </row>
    <row r="43" spans="1:6" ht="12.75">
      <c r="A43" s="28"/>
      <c r="B43" s="5"/>
      <c r="C43" s="5"/>
      <c r="D43" s="5"/>
      <c r="E43" s="5"/>
      <c r="F43" s="5"/>
    </row>
    <row r="44" spans="1:6" ht="12.75">
      <c r="A44" s="28"/>
      <c r="B44" s="5"/>
      <c r="C44" s="5"/>
      <c r="D44" s="5"/>
      <c r="E44" s="5"/>
      <c r="F44" s="5"/>
    </row>
    <row r="45" spans="1:6" ht="12.75">
      <c r="A45" s="28"/>
      <c r="B45" s="5"/>
      <c r="C45" s="5"/>
      <c r="D45" s="5"/>
      <c r="E45" s="5"/>
      <c r="F45" s="5"/>
    </row>
    <row r="46" spans="1:6" ht="12.75">
      <c r="A46" s="28"/>
      <c r="B46" s="5"/>
      <c r="C46" s="5"/>
      <c r="D46" s="5"/>
      <c r="E46" s="5"/>
      <c r="F46" s="5"/>
    </row>
    <row r="47" spans="1:6" ht="12.75">
      <c r="A47" s="28"/>
      <c r="B47" s="5"/>
      <c r="C47" s="5"/>
      <c r="D47" s="5"/>
      <c r="E47" s="5"/>
      <c r="F47" s="5"/>
    </row>
    <row r="48" spans="1:6" ht="12.75">
      <c r="A48" s="28"/>
      <c r="B48" s="5"/>
      <c r="C48" s="5"/>
      <c r="D48" s="5"/>
      <c r="E48" s="5"/>
      <c r="F48" s="5"/>
    </row>
    <row r="49" spans="1:6" ht="12.75">
      <c r="A49" s="28"/>
      <c r="B49" s="5"/>
      <c r="C49" s="5"/>
      <c r="D49" s="5"/>
      <c r="E49" s="5"/>
      <c r="F49" s="5"/>
    </row>
    <row r="50" spans="1:6" ht="12.75">
      <c r="A50" s="28"/>
      <c r="B50" s="5"/>
      <c r="C50" s="5"/>
      <c r="D50" s="5"/>
      <c r="E50" s="5"/>
      <c r="F50" s="5"/>
    </row>
    <row r="51" spans="1:6" ht="12.75">
      <c r="A51" s="28"/>
      <c r="B51" s="5"/>
      <c r="C51" s="5"/>
      <c r="D51" s="5"/>
      <c r="E51" s="5"/>
      <c r="F51" s="5"/>
    </row>
    <row r="52" spans="1:6" ht="12.75">
      <c r="A52" s="28"/>
      <c r="B52" s="5"/>
      <c r="C52" s="5"/>
      <c r="D52" s="5"/>
      <c r="E52" s="5"/>
      <c r="F52" s="5"/>
    </row>
    <row r="53" spans="1:6" ht="12.75">
      <c r="A53" s="28"/>
      <c r="B53" s="5"/>
      <c r="C53" s="5"/>
      <c r="D53" s="5"/>
      <c r="E53" s="5"/>
      <c r="F53" s="5"/>
    </row>
    <row r="54" spans="1:6" ht="12.75">
      <c r="A54" s="28"/>
      <c r="B54" s="5"/>
      <c r="C54" s="5"/>
      <c r="D54" s="5"/>
      <c r="E54" s="5"/>
      <c r="F54" s="5"/>
    </row>
    <row r="55" spans="1:6" ht="12.75">
      <c r="A55" s="28"/>
      <c r="B55" s="5"/>
      <c r="C55" s="5"/>
      <c r="D55" s="5"/>
      <c r="E55" s="5"/>
      <c r="F55" s="5"/>
    </row>
    <row r="56" spans="1:6" ht="12.75">
      <c r="A56" s="28"/>
      <c r="B56" s="5"/>
      <c r="C56" s="5"/>
      <c r="D56" s="5"/>
      <c r="E56" s="5"/>
      <c r="F56" s="5"/>
    </row>
    <row r="57" spans="1:6" ht="12.75">
      <c r="A57" s="28"/>
      <c r="B57" s="5"/>
      <c r="C57" s="5"/>
      <c r="D57" s="5"/>
      <c r="E57" s="5"/>
      <c r="F57" s="5"/>
    </row>
    <row r="58" spans="1:6" ht="12.75">
      <c r="A58" s="28"/>
      <c r="B58" s="5"/>
      <c r="C58" s="5"/>
      <c r="D58" s="5"/>
      <c r="E58" s="5"/>
      <c r="F58" s="5"/>
    </row>
    <row r="59" spans="1:6" ht="12.75">
      <c r="A59" s="28"/>
      <c r="B59" s="5"/>
      <c r="C59" s="5"/>
      <c r="D59" s="5"/>
      <c r="E59" s="5"/>
      <c r="F59" s="5"/>
    </row>
    <row r="60" spans="2:6" ht="12.75">
      <c r="B60" s="14"/>
      <c r="C60" s="14"/>
      <c r="D60" s="14"/>
      <c r="E60" s="14"/>
      <c r="F60" s="14"/>
    </row>
    <row r="61" spans="2:6" ht="12.75">
      <c r="B61" s="14"/>
      <c r="C61" s="14"/>
      <c r="D61" s="14"/>
      <c r="E61" s="14"/>
      <c r="F61" s="14"/>
    </row>
    <row r="62" spans="2:6" ht="12.75">
      <c r="B62" s="14"/>
      <c r="C62" s="14"/>
      <c r="D62" s="14"/>
      <c r="E62" s="14"/>
      <c r="F62" s="14"/>
    </row>
    <row r="63" spans="2:6" ht="12.75">
      <c r="B63" s="14"/>
      <c r="C63" s="14"/>
      <c r="D63" s="14"/>
      <c r="E63" s="14"/>
      <c r="F63" s="14"/>
    </row>
    <row r="64" spans="2:6" ht="12.75">
      <c r="B64" s="14"/>
      <c r="C64" s="14"/>
      <c r="D64" s="14"/>
      <c r="E64" s="14"/>
      <c r="F64" s="14"/>
    </row>
    <row r="65" spans="2:6" ht="12.75">
      <c r="B65" s="14"/>
      <c r="C65" s="14"/>
      <c r="D65" s="14"/>
      <c r="E65" s="14"/>
      <c r="F65" s="14"/>
    </row>
  </sheetData>
  <sheetProtection/>
  <printOptions/>
  <pageMargins left="0.75" right="0.2" top="1" bottom="1" header="0.5" footer="0.5"/>
  <pageSetup horizontalDpi="600" verticalDpi="600" orientation="landscape" paperSize="9" scale="80" r:id="rId2"/>
  <drawing r:id="rId1"/>
</worksheet>
</file>

<file path=xl/worksheets/sheet23.xml><?xml version="1.0" encoding="utf-8"?>
<worksheet xmlns="http://schemas.openxmlformats.org/spreadsheetml/2006/main" xmlns:r="http://schemas.openxmlformats.org/officeDocument/2006/relationships">
  <dimension ref="A1:H26"/>
  <sheetViews>
    <sheetView zoomScalePageLayoutView="0" workbookViewId="0" topLeftCell="A1">
      <selection activeCell="G37" sqref="G37"/>
    </sheetView>
  </sheetViews>
  <sheetFormatPr defaultColWidth="9.140625" defaultRowHeight="12.75"/>
  <cols>
    <col min="1" max="1" width="3.7109375" style="0" customWidth="1"/>
    <col min="2" max="2" width="63.421875" style="0" customWidth="1"/>
    <col min="3" max="3" width="26.8515625" style="0" customWidth="1"/>
    <col min="4" max="4" width="26.421875" style="0" customWidth="1"/>
    <col min="7" max="7" width="10.8515625" style="0" customWidth="1"/>
  </cols>
  <sheetData>
    <row r="1" spans="1:8" ht="14.25" thickBot="1">
      <c r="A1" s="98"/>
      <c r="B1" s="99"/>
      <c r="C1" s="99"/>
      <c r="D1" s="99"/>
      <c r="E1" s="99"/>
      <c r="F1" s="99"/>
      <c r="G1" s="99"/>
      <c r="H1" s="204"/>
    </row>
    <row r="2" spans="1:8" ht="17.25" thickBot="1">
      <c r="A2" s="59"/>
      <c r="B2" s="459" t="str">
        <f>'[1]PROPERTIES'!$F$16</f>
        <v>KODI : </v>
      </c>
      <c r="C2" s="460" t="str">
        <f>'14 AA TE TJERA'!C1</f>
        <v>ALM</v>
      </c>
      <c r="D2" s="70"/>
      <c r="E2" s="70"/>
      <c r="F2" s="70"/>
      <c r="G2" s="70"/>
      <c r="H2" s="158"/>
    </row>
    <row r="3" spans="1:8" ht="17.25" thickBot="1">
      <c r="A3" s="461"/>
      <c r="B3" s="462" t="str">
        <f>'[1]PROPERTIES'!$B$16</f>
        <v>KOMPANIA: </v>
      </c>
      <c r="C3" s="460" t="str">
        <f>'14 AA TE TJERA'!C2</f>
        <v>ALUMIL ALBANIA SHPK</v>
      </c>
      <c r="D3" s="70"/>
      <c r="E3" s="70"/>
      <c r="F3" s="70"/>
      <c r="G3" s="70"/>
      <c r="H3" s="158"/>
    </row>
    <row r="4" spans="1:8" ht="14.25" thickBot="1">
      <c r="A4" s="55"/>
      <c r="B4" s="462" t="str">
        <f>'[1]PROPERTIES'!$B$18</f>
        <v>PERIUDHA(VITI/Q): </v>
      </c>
      <c r="C4" s="460" t="str">
        <f>'14 AA TE TJERA'!C3</f>
        <v>01/01/2010 -31/12/2010</v>
      </c>
      <c r="D4" s="70"/>
      <c r="E4" s="70"/>
      <c r="F4" s="70"/>
      <c r="G4" s="70"/>
      <c r="H4" s="158"/>
    </row>
    <row r="5" spans="1:8" ht="14.25" thickBot="1">
      <c r="A5" s="55"/>
      <c r="B5" s="462" t="str">
        <f>'[1]PROPERTIES'!$B$22</f>
        <v>MONEDHA : </v>
      </c>
      <c r="C5" s="460" t="str">
        <f>'14 AA TE TJERA'!C4</f>
        <v>ALL</v>
      </c>
      <c r="D5" s="70"/>
      <c r="E5" s="70"/>
      <c r="F5" s="70"/>
      <c r="G5" s="70"/>
      <c r="H5" s="158"/>
    </row>
    <row r="6" spans="1:8" ht="14.25" thickBot="1">
      <c r="A6" s="55"/>
      <c r="B6" s="463" t="str">
        <f>'[1]PROPERTIES'!$B$24</f>
        <v>AUTORI : </v>
      </c>
      <c r="C6" s="460" t="str">
        <f>'14 AA TE TJERA'!C5</f>
        <v>Renata Fejzaj</v>
      </c>
      <c r="D6" s="70"/>
      <c r="E6" s="70"/>
      <c r="F6" s="70"/>
      <c r="G6" s="70"/>
      <c r="H6" s="158"/>
    </row>
    <row r="7" spans="1:8" ht="16.5" customHeight="1">
      <c r="A7" s="55"/>
      <c r="B7" s="70"/>
      <c r="C7" s="70"/>
      <c r="D7" s="70"/>
      <c r="E7" s="70"/>
      <c r="F7" s="70"/>
      <c r="G7" s="70"/>
      <c r="H7" s="106"/>
    </row>
    <row r="8" spans="1:8" ht="16.5" customHeight="1">
      <c r="A8" s="55"/>
      <c r="B8" s="70"/>
      <c r="C8" s="70"/>
      <c r="D8" s="70"/>
      <c r="E8" s="70"/>
      <c r="F8" s="70"/>
      <c r="G8" s="70"/>
      <c r="H8" s="106"/>
    </row>
    <row r="9" spans="1:8" ht="16.5" customHeight="1">
      <c r="A9" s="55"/>
      <c r="B9" s="70"/>
      <c r="C9" s="70"/>
      <c r="D9" s="70"/>
      <c r="E9" s="70"/>
      <c r="F9" s="70"/>
      <c r="G9" s="70"/>
      <c r="H9" s="106"/>
    </row>
    <row r="10" spans="1:8" ht="16.5" customHeight="1">
      <c r="A10" s="55"/>
      <c r="B10" s="70"/>
      <c r="C10" s="70"/>
      <c r="D10" s="70"/>
      <c r="E10" s="70"/>
      <c r="F10" s="70"/>
      <c r="G10" s="70"/>
      <c r="H10" s="106"/>
    </row>
    <row r="11" spans="1:8" ht="16.5" customHeight="1">
      <c r="A11" s="55"/>
      <c r="B11" s="70"/>
      <c r="C11" s="70"/>
      <c r="D11" s="70"/>
      <c r="E11" s="70"/>
      <c r="F11" s="70"/>
      <c r="G11" s="70"/>
      <c r="H11" s="106"/>
    </row>
    <row r="12" spans="1:8" ht="16.5" customHeight="1">
      <c r="A12" s="55"/>
      <c r="B12" s="344"/>
      <c r="C12" s="136" t="str">
        <f>'14 AA TE TJERA'!E16</f>
        <v>31/12/2010</v>
      </c>
      <c r="D12" s="136" t="str">
        <f>'14 AA TE TJERA'!F16</f>
        <v> 31/12/2009</v>
      </c>
      <c r="E12" s="70"/>
      <c r="F12" s="70"/>
      <c r="G12" s="70"/>
      <c r="H12" s="106"/>
    </row>
    <row r="13" spans="1:8" ht="16.5" customHeight="1">
      <c r="A13" s="55"/>
      <c r="B13" s="345" t="s">
        <v>268</v>
      </c>
      <c r="C13" s="980">
        <v>183870000</v>
      </c>
      <c r="D13" s="980">
        <v>183870000</v>
      </c>
      <c r="E13" s="70"/>
      <c r="F13" s="70"/>
      <c r="G13" s="70"/>
      <c r="H13" s="106"/>
    </row>
    <row r="14" spans="1:8" ht="16.5" customHeight="1">
      <c r="A14" s="55"/>
      <c r="B14" s="346" t="s">
        <v>269</v>
      </c>
      <c r="C14" s="980"/>
      <c r="D14" s="980">
        <v>0</v>
      </c>
      <c r="E14" s="70"/>
      <c r="F14" s="70"/>
      <c r="G14" s="70"/>
      <c r="H14" s="106"/>
    </row>
    <row r="15" spans="1:8" ht="16.5" customHeight="1">
      <c r="A15" s="55"/>
      <c r="B15" s="346" t="s">
        <v>270</v>
      </c>
      <c r="C15" s="980"/>
      <c r="D15" s="980">
        <v>0</v>
      </c>
      <c r="E15" s="70"/>
      <c r="F15" s="70"/>
      <c r="G15" s="70"/>
      <c r="H15" s="106"/>
    </row>
    <row r="16" spans="1:8" ht="16.5" customHeight="1">
      <c r="A16" s="55"/>
      <c r="B16" s="347" t="s">
        <v>533</v>
      </c>
      <c r="C16" s="980">
        <v>-105231536.26</v>
      </c>
      <c r="D16" s="980">
        <v>-88143024.18</v>
      </c>
      <c r="E16" s="70"/>
      <c r="F16" s="70"/>
      <c r="G16" s="70"/>
      <c r="H16" s="106"/>
    </row>
    <row r="17" spans="1:8" ht="16.5" customHeight="1">
      <c r="A17" s="55"/>
      <c r="B17" s="347" t="s">
        <v>687</v>
      </c>
      <c r="C17" s="980">
        <v>-24206845.81</v>
      </c>
      <c r="D17" s="980">
        <v>-26674380.48</v>
      </c>
      <c r="E17" s="70"/>
      <c r="F17" s="70"/>
      <c r="G17" s="70"/>
      <c r="H17" s="106"/>
    </row>
    <row r="18" spans="1:8" ht="16.5" customHeight="1">
      <c r="A18" s="55"/>
      <c r="B18" s="347" t="s">
        <v>545</v>
      </c>
      <c r="C18" s="980"/>
      <c r="D18" s="980">
        <v>9585868.4</v>
      </c>
      <c r="E18" s="70"/>
      <c r="F18" s="70"/>
      <c r="G18" s="70"/>
      <c r="H18" s="106"/>
    </row>
    <row r="19" spans="1:8" ht="16.5" customHeight="1" thickBot="1">
      <c r="A19" s="44"/>
      <c r="B19" s="348" t="s">
        <v>109</v>
      </c>
      <c r="C19" s="981">
        <v>54431617.92999999</v>
      </c>
      <c r="D19" s="981">
        <v>78638463.74</v>
      </c>
      <c r="E19" s="220"/>
      <c r="F19" s="220"/>
      <c r="G19" s="220"/>
      <c r="H19" s="349"/>
    </row>
    <row r="20" spans="1:8" ht="16.5" customHeight="1" thickTop="1">
      <c r="A20" s="55"/>
      <c r="B20" s="70"/>
      <c r="C20" s="70"/>
      <c r="D20" s="70"/>
      <c r="E20" s="70"/>
      <c r="F20" s="70"/>
      <c r="G20" s="70"/>
      <c r="H20" s="106"/>
    </row>
    <row r="21" spans="1:8" ht="16.5" customHeight="1">
      <c r="A21" s="55"/>
      <c r="B21" s="70"/>
      <c r="C21" s="70"/>
      <c r="D21" s="70"/>
      <c r="E21" s="70"/>
      <c r="F21" s="70"/>
      <c r="G21" s="70"/>
      <c r="H21" s="106"/>
    </row>
    <row r="22" spans="1:8" ht="16.5" customHeight="1">
      <c r="A22" s="55"/>
      <c r="B22" s="70"/>
      <c r="C22" s="70"/>
      <c r="D22" s="70"/>
      <c r="E22" s="70"/>
      <c r="F22" s="70"/>
      <c r="G22" s="70"/>
      <c r="H22" s="106"/>
    </row>
    <row r="23" spans="1:8" ht="16.5" customHeight="1">
      <c r="A23" s="55"/>
      <c r="B23" s="70"/>
      <c r="C23" s="70"/>
      <c r="D23" s="70"/>
      <c r="E23" s="70"/>
      <c r="F23" s="70"/>
      <c r="G23" s="70"/>
      <c r="H23" s="106"/>
    </row>
    <row r="24" spans="1:8" ht="16.5" customHeight="1">
      <c r="A24" s="55"/>
      <c r="B24" s="70"/>
      <c r="C24" s="70"/>
      <c r="D24" s="70"/>
      <c r="E24" s="70"/>
      <c r="F24" s="70"/>
      <c r="G24" s="70"/>
      <c r="H24" s="106"/>
    </row>
    <row r="25" spans="1:8" ht="16.5" customHeight="1">
      <c r="A25" s="55"/>
      <c r="B25" s="70"/>
      <c r="C25" s="70"/>
      <c r="D25" s="70"/>
      <c r="E25" s="70"/>
      <c r="F25" s="70"/>
      <c r="G25" s="70"/>
      <c r="H25" s="106"/>
    </row>
    <row r="26" spans="1:8" ht="16.5" customHeight="1" thickBot="1">
      <c r="A26" s="75"/>
      <c r="B26" s="76"/>
      <c r="C26" s="76"/>
      <c r="D26" s="76"/>
      <c r="E26" s="76"/>
      <c r="F26" s="76"/>
      <c r="G26" s="76"/>
      <c r="H26" s="350"/>
    </row>
  </sheetData>
  <sheetProtection/>
  <printOptions/>
  <pageMargins left="0.75" right="0.75" top="1" bottom="1" header="0.5" footer="0.5"/>
  <pageSetup horizontalDpi="600" verticalDpi="600" orientation="landscape" paperSize="9" scale="80" r:id="rId2"/>
  <drawing r:id="rId1"/>
</worksheet>
</file>

<file path=xl/worksheets/sheet24.xml><?xml version="1.0" encoding="utf-8"?>
<worksheet xmlns="http://schemas.openxmlformats.org/spreadsheetml/2006/main" xmlns:r="http://schemas.openxmlformats.org/officeDocument/2006/relationships">
  <dimension ref="A1:E49"/>
  <sheetViews>
    <sheetView zoomScalePageLayoutView="0" workbookViewId="0" topLeftCell="A1">
      <selection activeCell="E36" sqref="E36"/>
    </sheetView>
  </sheetViews>
  <sheetFormatPr defaultColWidth="9.140625" defaultRowHeight="12.75"/>
  <cols>
    <col min="1" max="1" width="2.28125" style="0" customWidth="1"/>
    <col min="2" max="2" width="66.421875" style="0" customWidth="1"/>
    <col min="3" max="3" width="31.00390625" style="0" customWidth="1"/>
    <col min="4" max="4" width="24.140625" style="0" customWidth="1"/>
    <col min="5" max="5" width="39.140625" style="0" customWidth="1"/>
  </cols>
  <sheetData>
    <row r="1" spans="1:5" ht="17.25" thickBot="1">
      <c r="A1" s="316"/>
      <c r="B1" s="351"/>
      <c r="C1" s="317"/>
      <c r="D1" s="317"/>
      <c r="E1" s="319"/>
    </row>
    <row r="2" spans="1:5" ht="14.25" thickBot="1">
      <c r="A2" s="20"/>
      <c r="B2" s="323"/>
      <c r="C2" s="352" t="str">
        <f>'15 GRANTE'!C2</f>
        <v>ALM</v>
      </c>
      <c r="D2" s="16"/>
      <c r="E2" s="281"/>
    </row>
    <row r="3" spans="1:5" ht="14.25" thickBot="1">
      <c r="A3" s="20"/>
      <c r="B3" s="323"/>
      <c r="C3" s="352" t="str">
        <f>'15 GRANTE'!C3</f>
        <v>ALUMIL ALBANIA SHPK</v>
      </c>
      <c r="D3" s="16"/>
      <c r="E3" s="354"/>
    </row>
    <row r="4" spans="1:5" ht="14.25" thickBot="1">
      <c r="A4" s="20"/>
      <c r="B4" s="323"/>
      <c r="C4" s="352" t="str">
        <f>'15 GRANTE'!C4</f>
        <v>01/01/2010 -31/12/2010</v>
      </c>
      <c r="D4" s="16"/>
      <c r="E4" s="281"/>
    </row>
    <row r="5" spans="1:5" ht="14.25" thickBot="1">
      <c r="A5" s="20"/>
      <c r="B5" s="323"/>
      <c r="C5" s="352" t="str">
        <f>'15 GRANTE'!C5</f>
        <v>ALL</v>
      </c>
      <c r="D5" s="16"/>
      <c r="E5" s="281"/>
    </row>
    <row r="6" spans="1:5" ht="13.5">
      <c r="A6" s="20"/>
      <c r="B6" s="323"/>
      <c r="C6" s="352" t="str">
        <f>'15 GRANTE'!C6</f>
        <v>Renata Fejzaj</v>
      </c>
      <c r="D6" s="16"/>
      <c r="E6" s="281"/>
    </row>
    <row r="7" spans="1:5" ht="18.75">
      <c r="A7" s="20"/>
      <c r="B7" s="355"/>
      <c r="C7" s="18"/>
      <c r="D7" s="356"/>
      <c r="E7" s="357"/>
    </row>
    <row r="8" spans="1:5" ht="18.75">
      <c r="A8" s="20"/>
      <c r="B8" s="355"/>
      <c r="C8" s="18"/>
      <c r="D8" s="356"/>
      <c r="E8" s="357"/>
    </row>
    <row r="9" spans="1:5" ht="18.75">
      <c r="A9" s="20"/>
      <c r="B9" s="355"/>
      <c r="C9" s="18"/>
      <c r="D9" s="356"/>
      <c r="E9" s="357"/>
    </row>
    <row r="10" spans="1:5" ht="18.75">
      <c r="A10" s="20"/>
      <c r="B10" s="355"/>
      <c r="C10" s="18"/>
      <c r="D10" s="356"/>
      <c r="E10" s="357"/>
    </row>
    <row r="11" spans="1:5" ht="12.75" customHeight="1">
      <c r="A11" s="20"/>
      <c r="B11" s="343"/>
      <c r="C11" s="343"/>
      <c r="D11" s="356"/>
      <c r="E11" s="357"/>
    </row>
    <row r="12" spans="1:5" ht="12.75" customHeight="1">
      <c r="A12" s="20"/>
      <c r="B12" s="355"/>
      <c r="C12" s="18"/>
      <c r="D12" s="356"/>
      <c r="E12" s="357"/>
    </row>
    <row r="13" spans="1:5" ht="12.75" customHeight="1">
      <c r="A13" s="20"/>
      <c r="B13" s="355"/>
      <c r="C13" s="18"/>
      <c r="D13" s="356"/>
      <c r="E13" s="357"/>
    </row>
    <row r="14" spans="1:5" ht="12.75" customHeight="1" thickBot="1">
      <c r="A14" s="20"/>
      <c r="B14" s="355"/>
      <c r="C14" s="358" t="str">
        <f>'15 GRANTE'!C12</f>
        <v>31/12/2010</v>
      </c>
      <c r="D14" s="358" t="str">
        <f>'15 GRANTE'!D12</f>
        <v> 31/12/2009</v>
      </c>
      <c r="E14" s="357"/>
    </row>
    <row r="15" spans="1:5" ht="12.75" customHeight="1">
      <c r="A15" s="20"/>
      <c r="B15" s="17" t="s">
        <v>274</v>
      </c>
      <c r="C15" s="933">
        <v>5114089.09</v>
      </c>
      <c r="D15" s="933">
        <v>455933.5</v>
      </c>
      <c r="E15" s="359"/>
    </row>
    <row r="16" spans="1:5" ht="12.75" customHeight="1">
      <c r="A16" s="20"/>
      <c r="B16" s="17" t="s">
        <v>275</v>
      </c>
      <c r="C16" s="933">
        <v>0</v>
      </c>
      <c r="D16" s="933">
        <v>0</v>
      </c>
      <c r="E16" s="359"/>
    </row>
    <row r="17" spans="1:5" ht="12.75" customHeight="1">
      <c r="A17" s="20"/>
      <c r="B17" s="17" t="s">
        <v>276</v>
      </c>
      <c r="C17" s="933">
        <v>2444095</v>
      </c>
      <c r="D17" s="933">
        <v>2348813</v>
      </c>
      <c r="E17" s="359"/>
    </row>
    <row r="18" spans="1:5" ht="12.75" customHeight="1">
      <c r="A18" s="20"/>
      <c r="B18" s="17" t="s">
        <v>277</v>
      </c>
      <c r="C18" s="933">
        <v>1007042</v>
      </c>
      <c r="D18" s="933">
        <v>1024244</v>
      </c>
      <c r="E18" s="359"/>
    </row>
    <row r="19" spans="1:5" ht="12.75" customHeight="1">
      <c r="A19" s="20"/>
      <c r="B19" s="17" t="s">
        <v>271</v>
      </c>
      <c r="C19" s="933">
        <v>116206.66</v>
      </c>
      <c r="D19" s="933">
        <v>63900</v>
      </c>
      <c r="E19" s="359"/>
    </row>
    <row r="20" spans="1:5" ht="12.75" customHeight="1">
      <c r="A20" s="20"/>
      <c r="B20" s="360" t="s">
        <v>317</v>
      </c>
      <c r="C20" s="12">
        <v>0</v>
      </c>
      <c r="D20" s="12">
        <v>0</v>
      </c>
      <c r="E20" s="359"/>
    </row>
    <row r="21" spans="1:5" ht="12.75" customHeight="1">
      <c r="A21" s="20"/>
      <c r="B21" s="360" t="s">
        <v>272</v>
      </c>
      <c r="C21" s="12">
        <v>0</v>
      </c>
      <c r="D21" s="12">
        <v>0</v>
      </c>
      <c r="E21" s="359"/>
    </row>
    <row r="22" spans="1:5" ht="12.75" customHeight="1">
      <c r="A22" s="20"/>
      <c r="B22" s="360" t="s">
        <v>272</v>
      </c>
      <c r="C22" s="12">
        <v>0</v>
      </c>
      <c r="D22" s="12">
        <v>0</v>
      </c>
      <c r="E22" s="359"/>
    </row>
    <row r="23" spans="1:5" ht="12.75" customHeight="1">
      <c r="A23" s="20"/>
      <c r="B23" s="360" t="s">
        <v>272</v>
      </c>
      <c r="C23" s="12">
        <v>0</v>
      </c>
      <c r="D23" s="12">
        <v>0</v>
      </c>
      <c r="E23" s="359"/>
    </row>
    <row r="24" spans="1:5" ht="12.75" customHeight="1">
      <c r="A24" s="20"/>
      <c r="B24" s="360" t="s">
        <v>272</v>
      </c>
      <c r="C24" s="12">
        <v>0</v>
      </c>
      <c r="D24" s="12">
        <v>0</v>
      </c>
      <c r="E24" s="359"/>
    </row>
    <row r="25" spans="1:5" ht="12.75" customHeight="1">
      <c r="A25" s="20"/>
      <c r="B25" s="360" t="s">
        <v>272</v>
      </c>
      <c r="C25" s="12">
        <v>0</v>
      </c>
      <c r="D25" s="12">
        <v>0</v>
      </c>
      <c r="E25" s="359"/>
    </row>
    <row r="26" spans="1:5" ht="12.75" customHeight="1">
      <c r="A26" s="20"/>
      <c r="B26" s="360" t="s">
        <v>272</v>
      </c>
      <c r="C26" s="12">
        <v>0</v>
      </c>
      <c r="D26" s="12">
        <v>0</v>
      </c>
      <c r="E26" s="359"/>
    </row>
    <row r="27" spans="1:5" ht="12.75" customHeight="1" thickBot="1">
      <c r="A27" s="20"/>
      <c r="B27" s="361" t="s">
        <v>109</v>
      </c>
      <c r="C27" s="982">
        <v>8681432.75</v>
      </c>
      <c r="D27" s="982">
        <v>3892890.5</v>
      </c>
      <c r="E27" s="362"/>
    </row>
    <row r="28" spans="1:5" ht="12.75" customHeight="1" thickTop="1">
      <c r="A28" s="20"/>
      <c r="B28" s="299"/>
      <c r="C28" s="300"/>
      <c r="D28" s="300"/>
      <c r="E28" s="362"/>
    </row>
    <row r="29" spans="1:5" ht="12.75" customHeight="1">
      <c r="A29" s="20"/>
      <c r="B29" s="299"/>
      <c r="C29" s="300"/>
      <c r="D29" s="300"/>
      <c r="E29" s="362"/>
    </row>
    <row r="30" spans="1:5" ht="12.75" customHeight="1">
      <c r="A30" s="20"/>
      <c r="B30" s="16"/>
      <c r="C30" s="288"/>
      <c r="D30" s="16"/>
      <c r="E30" s="281"/>
    </row>
    <row r="31" spans="1:5" ht="12.75" customHeight="1" thickBot="1">
      <c r="A31" s="20"/>
      <c r="B31" s="363" t="s">
        <v>278</v>
      </c>
      <c r="C31" s="291" t="s">
        <v>785</v>
      </c>
      <c r="D31" s="291" t="s">
        <v>806</v>
      </c>
      <c r="E31" s="357"/>
    </row>
    <row r="32" spans="1:5" ht="12.75" customHeight="1">
      <c r="A32" s="20"/>
      <c r="B32" s="17" t="s">
        <v>279</v>
      </c>
      <c r="C32" s="12">
        <v>0</v>
      </c>
      <c r="D32" s="12">
        <v>0</v>
      </c>
      <c r="E32" s="62"/>
    </row>
    <row r="33" spans="1:5" ht="12.75" customHeight="1">
      <c r="A33" s="20"/>
      <c r="B33" s="17" t="s">
        <v>280</v>
      </c>
      <c r="C33" s="933">
        <v>1007042</v>
      </c>
      <c r="D33" s="12">
        <v>971940</v>
      </c>
      <c r="E33" s="62"/>
    </row>
    <row r="34" spans="1:5" ht="12.75" customHeight="1">
      <c r="A34" s="20"/>
      <c r="B34" s="16" t="s">
        <v>281</v>
      </c>
      <c r="C34" s="933">
        <v>0</v>
      </c>
      <c r="D34" s="12">
        <v>0</v>
      </c>
      <c r="E34" s="62"/>
    </row>
    <row r="35" spans="1:5" ht="12.75" customHeight="1">
      <c r="A35" s="20"/>
      <c r="B35" s="17" t="s">
        <v>282</v>
      </c>
      <c r="C35" s="933">
        <v>0</v>
      </c>
      <c r="D35" s="12">
        <v>0</v>
      </c>
      <c r="E35" s="62"/>
    </row>
    <row r="36" spans="1:5" ht="12.75" customHeight="1">
      <c r="A36" s="20"/>
      <c r="B36" s="17" t="s">
        <v>283</v>
      </c>
      <c r="C36" s="933"/>
      <c r="D36" s="12">
        <v>52304</v>
      </c>
      <c r="E36" s="62"/>
    </row>
    <row r="37" spans="1:5" ht="12.75" customHeight="1">
      <c r="A37" s="20"/>
      <c r="C37" s="930"/>
      <c r="D37" s="12"/>
      <c r="E37" s="359"/>
    </row>
    <row r="38" spans="1:5" ht="12.75" customHeight="1">
      <c r="A38" s="20"/>
      <c r="B38" s="360" t="s">
        <v>184</v>
      </c>
      <c r="C38" s="933">
        <v>0</v>
      </c>
      <c r="D38" s="12">
        <v>0</v>
      </c>
      <c r="E38" s="359"/>
    </row>
    <row r="39" spans="1:5" ht="12.75" customHeight="1">
      <c r="A39" s="20"/>
      <c r="B39" s="360" t="s">
        <v>184</v>
      </c>
      <c r="C39" s="297">
        <v>0</v>
      </c>
      <c r="D39" s="297">
        <v>0</v>
      </c>
      <c r="E39" s="359"/>
    </row>
    <row r="40" spans="1:5" ht="12.75" customHeight="1" thickBot="1">
      <c r="A40" s="20"/>
      <c r="B40" s="303" t="s">
        <v>273</v>
      </c>
      <c r="C40" s="364">
        <v>1007042</v>
      </c>
      <c r="D40" s="364">
        <v>1024244</v>
      </c>
      <c r="E40" s="362"/>
    </row>
    <row r="41" spans="1:5" ht="14.25" thickTop="1">
      <c r="A41" s="20"/>
      <c r="B41" s="16"/>
      <c r="C41" s="22"/>
      <c r="D41" s="22"/>
      <c r="E41" s="365"/>
    </row>
    <row r="42" spans="1:5" ht="13.5">
      <c r="A42" s="20"/>
      <c r="B42" s="16"/>
      <c r="C42" s="16"/>
      <c r="D42" s="16"/>
      <c r="E42" s="281"/>
    </row>
    <row r="43" spans="1:5" ht="13.5">
      <c r="A43" s="20"/>
      <c r="B43" s="16"/>
      <c r="C43" s="16"/>
      <c r="D43" s="16"/>
      <c r="E43" s="281"/>
    </row>
    <row r="44" spans="1:5" ht="13.5">
      <c r="A44" s="20"/>
      <c r="B44" s="16"/>
      <c r="C44" s="16"/>
      <c r="D44" s="16"/>
      <c r="E44" s="281"/>
    </row>
    <row r="45" spans="1:5" ht="13.5">
      <c r="A45" s="20"/>
      <c r="B45" s="16"/>
      <c r="C45" s="16"/>
      <c r="D45" s="16"/>
      <c r="E45" s="281"/>
    </row>
    <row r="46" spans="1:5" ht="13.5">
      <c r="A46" s="20"/>
      <c r="B46" s="16"/>
      <c r="C46" s="16"/>
      <c r="D46" s="16"/>
      <c r="E46" s="281"/>
    </row>
    <row r="47" spans="1:5" ht="13.5">
      <c r="A47" s="20"/>
      <c r="B47" s="16"/>
      <c r="C47" s="16"/>
      <c r="D47" s="16"/>
      <c r="E47" s="281"/>
    </row>
    <row r="48" spans="1:5" ht="13.5">
      <c r="A48" s="20"/>
      <c r="B48" s="16"/>
      <c r="C48" s="16"/>
      <c r="D48" s="16"/>
      <c r="E48" s="281"/>
    </row>
    <row r="49" spans="1:5" ht="14.25" thickBot="1">
      <c r="A49" s="366"/>
      <c r="B49" s="284"/>
      <c r="C49" s="284"/>
      <c r="D49" s="284"/>
      <c r="E49" s="285"/>
    </row>
  </sheetData>
  <sheetProtection/>
  <printOptions/>
  <pageMargins left="0.75" right="0.2" top="0.42" bottom="0.44" header="0.5" footer="0.5"/>
  <pageSetup horizontalDpi="600" verticalDpi="600" orientation="landscape" paperSize="9" scale="80" r:id="rId2"/>
  <drawing r:id="rId1"/>
</worksheet>
</file>

<file path=xl/worksheets/sheet25.xml><?xml version="1.0" encoding="utf-8"?>
<worksheet xmlns="http://schemas.openxmlformats.org/spreadsheetml/2006/main" xmlns:r="http://schemas.openxmlformats.org/officeDocument/2006/relationships">
  <dimension ref="A1:G60"/>
  <sheetViews>
    <sheetView zoomScalePageLayoutView="0" workbookViewId="0" topLeftCell="A38">
      <selection activeCell="E50" sqref="E50"/>
    </sheetView>
  </sheetViews>
  <sheetFormatPr defaultColWidth="9.140625" defaultRowHeight="12.75"/>
  <cols>
    <col min="1" max="1" width="3.00390625" style="0" customWidth="1"/>
    <col min="2" max="2" width="32.8515625" style="0" customWidth="1"/>
    <col min="3" max="3" width="55.8515625" style="0" customWidth="1"/>
    <col min="4" max="4" width="37.28125" style="0" customWidth="1"/>
    <col min="5" max="5" width="34.140625" style="0" customWidth="1"/>
  </cols>
  <sheetData>
    <row r="1" spans="1:7" ht="14.25" thickBot="1">
      <c r="A1" s="374"/>
      <c r="B1" s="375"/>
      <c r="C1" s="375"/>
      <c r="D1" s="375"/>
      <c r="E1" s="375"/>
      <c r="F1" s="375"/>
      <c r="G1" s="376"/>
    </row>
    <row r="2" spans="1:7" ht="14.25" thickBot="1">
      <c r="A2" s="201"/>
      <c r="B2" s="183"/>
      <c r="C2" s="352" t="str">
        <f>'16 TE  PAGUESHME TE TJERA'!C2</f>
        <v>ALM</v>
      </c>
      <c r="D2" s="183"/>
      <c r="E2" s="183"/>
      <c r="F2" s="183"/>
      <c r="G2" s="377"/>
    </row>
    <row r="3" spans="1:7" ht="14.25" thickBot="1">
      <c r="A3" s="201"/>
      <c r="B3" s="183"/>
      <c r="C3" s="352" t="str">
        <f>'16 TE  PAGUESHME TE TJERA'!C3</f>
        <v>ALUMIL ALBANIA SHPK</v>
      </c>
      <c r="D3" s="183"/>
      <c r="E3" s="183"/>
      <c r="F3" s="183"/>
      <c r="G3" s="377"/>
    </row>
    <row r="4" spans="1:7" ht="14.25" thickBot="1">
      <c r="A4" s="201"/>
      <c r="B4" s="183"/>
      <c r="C4" s="352" t="str">
        <f>'16 TE  PAGUESHME TE TJERA'!C4</f>
        <v>01/01/2010 -31/12/2010</v>
      </c>
      <c r="D4" s="183"/>
      <c r="E4" s="183"/>
      <c r="F4" s="183"/>
      <c r="G4" s="377"/>
    </row>
    <row r="5" spans="1:7" ht="14.25" thickBot="1">
      <c r="A5" s="201"/>
      <c r="B5" s="183"/>
      <c r="C5" s="352" t="str">
        <f>'16 TE  PAGUESHME TE TJERA'!C5</f>
        <v>ALL</v>
      </c>
      <c r="D5" s="183"/>
      <c r="E5" s="183"/>
      <c r="F5" s="183"/>
      <c r="G5" s="377"/>
    </row>
    <row r="6" spans="1:7" ht="13.5">
      <c r="A6" s="201"/>
      <c r="B6" s="183"/>
      <c r="C6" s="352" t="str">
        <f>'16 TE  PAGUESHME TE TJERA'!C6</f>
        <v>Renata Fejzaj</v>
      </c>
      <c r="D6" s="183"/>
      <c r="E6" s="183"/>
      <c r="F6" s="183"/>
      <c r="G6" s="377"/>
    </row>
    <row r="7" spans="1:7" ht="13.5">
      <c r="A7" s="201"/>
      <c r="B7" s="183"/>
      <c r="C7" s="183"/>
      <c r="D7" s="183"/>
      <c r="E7" s="183"/>
      <c r="F7" s="183"/>
      <c r="G7" s="377"/>
    </row>
    <row r="8" spans="1:7" ht="13.5">
      <c r="A8" s="201"/>
      <c r="B8" s="183"/>
      <c r="C8" s="183"/>
      <c r="D8" s="183"/>
      <c r="E8" s="183"/>
      <c r="F8" s="183"/>
      <c r="G8" s="377"/>
    </row>
    <row r="9" spans="1:7" ht="13.5">
      <c r="A9" s="201"/>
      <c r="B9" s="183"/>
      <c r="C9" s="183"/>
      <c r="D9" s="183"/>
      <c r="E9" s="183"/>
      <c r="F9" s="183"/>
      <c r="G9" s="377"/>
    </row>
    <row r="10" spans="1:7" ht="13.5">
      <c r="A10" s="201"/>
      <c r="B10" s="183"/>
      <c r="C10" s="183"/>
      <c r="D10" s="183"/>
      <c r="E10" s="183"/>
      <c r="F10" s="183"/>
      <c r="G10" s="377"/>
    </row>
    <row r="11" spans="1:7" ht="13.5">
      <c r="A11" s="201"/>
      <c r="B11" s="183"/>
      <c r="C11" s="183"/>
      <c r="D11" s="183"/>
      <c r="E11" s="183"/>
      <c r="F11" s="183"/>
      <c r="G11" s="377"/>
    </row>
    <row r="12" spans="1:7" ht="13.5">
      <c r="A12" s="201"/>
      <c r="B12" s="183"/>
      <c r="C12" s="183"/>
      <c r="D12" s="183"/>
      <c r="E12" s="183"/>
      <c r="F12" s="183"/>
      <c r="G12" s="377"/>
    </row>
    <row r="13" spans="1:7" ht="13.5">
      <c r="A13" s="201"/>
      <c r="B13" s="183"/>
      <c r="C13" s="183"/>
      <c r="D13" s="183"/>
      <c r="E13" s="183"/>
      <c r="F13" s="183"/>
      <c r="G13" s="377"/>
    </row>
    <row r="14" spans="1:7" ht="15.75">
      <c r="A14" s="201"/>
      <c r="B14" s="183"/>
      <c r="C14" s="183"/>
      <c r="D14" s="923" t="str">
        <f>'16 TE  PAGUESHME TE TJERA'!C14</f>
        <v>31/12/2010</v>
      </c>
      <c r="E14" s="923" t="str">
        <f>'16 TE  PAGUESHME TE TJERA'!D14</f>
        <v> 31/12/2009</v>
      </c>
      <c r="F14" s="183"/>
      <c r="G14" s="377"/>
    </row>
    <row r="15" spans="1:7" ht="13.5">
      <c r="A15" s="201"/>
      <c r="B15" s="183"/>
      <c r="C15" s="378" t="s">
        <v>292</v>
      </c>
      <c r="D15" s="966">
        <v>16516636.16641371</v>
      </c>
      <c r="E15" s="191">
        <v>9684744.866999978</v>
      </c>
      <c r="F15" s="183"/>
      <c r="G15" s="377"/>
    </row>
    <row r="16" spans="1:7" ht="13.5">
      <c r="A16" s="201"/>
      <c r="B16" s="183"/>
      <c r="C16" s="183"/>
      <c r="D16" s="1014"/>
      <c r="E16" s="379"/>
      <c r="F16" s="183"/>
      <c r="G16" s="377"/>
    </row>
    <row r="17" spans="1:7" ht="13.5">
      <c r="A17" s="201"/>
      <c r="B17" s="183"/>
      <c r="C17" s="378" t="s">
        <v>284</v>
      </c>
      <c r="D17" s="966">
        <v>-11034774</v>
      </c>
      <c r="E17" s="191">
        <v>-9684744.86</v>
      </c>
      <c r="F17" s="183"/>
      <c r="G17" s="377"/>
    </row>
    <row r="18" spans="1:7" ht="13.5">
      <c r="A18" s="201"/>
      <c r="B18" s="183"/>
      <c r="C18" s="378" t="s">
        <v>291</v>
      </c>
      <c r="D18" s="966">
        <v>0</v>
      </c>
      <c r="E18" s="191">
        <v>0</v>
      </c>
      <c r="F18" s="183"/>
      <c r="G18" s="377"/>
    </row>
    <row r="19" spans="1:7" ht="13.5">
      <c r="A19" s="201"/>
      <c r="B19" s="183"/>
      <c r="C19" s="380" t="s">
        <v>184</v>
      </c>
      <c r="D19" s="966">
        <v>0</v>
      </c>
      <c r="E19" s="191">
        <v>0</v>
      </c>
      <c r="F19" s="183"/>
      <c r="G19" s="377"/>
    </row>
    <row r="20" spans="1:7" ht="13.5">
      <c r="A20" s="201"/>
      <c r="B20" s="183"/>
      <c r="C20" s="380" t="s">
        <v>184</v>
      </c>
      <c r="D20" s="966">
        <v>0</v>
      </c>
      <c r="E20" s="191">
        <v>0</v>
      </c>
      <c r="F20" s="183"/>
      <c r="G20" s="377"/>
    </row>
    <row r="21" spans="1:7" ht="13.5">
      <c r="A21" s="201"/>
      <c r="B21" s="183"/>
      <c r="C21" s="380" t="s">
        <v>184</v>
      </c>
      <c r="D21" s="966">
        <v>0</v>
      </c>
      <c r="E21" s="191">
        <v>0</v>
      </c>
      <c r="F21" s="183"/>
      <c r="G21" s="377"/>
    </row>
    <row r="22" spans="1:7" ht="15.75">
      <c r="A22" s="201"/>
      <c r="B22" s="183"/>
      <c r="C22" s="381" t="s">
        <v>285</v>
      </c>
      <c r="D22" s="1015">
        <v>5481862.1664137095</v>
      </c>
      <c r="E22" s="382">
        <v>0.006999978795647621</v>
      </c>
      <c r="F22" s="183"/>
      <c r="G22" s="377"/>
    </row>
    <row r="23" spans="1:7" ht="14.25" thickBot="1">
      <c r="A23" s="201"/>
      <c r="B23" s="183"/>
      <c r="C23" s="183"/>
      <c r="D23" s="1016"/>
      <c r="E23" s="183"/>
      <c r="F23" s="183"/>
      <c r="G23" s="377"/>
    </row>
    <row r="24" spans="1:7" ht="6" customHeight="1" hidden="1" thickBot="1">
      <c r="A24" s="201"/>
      <c r="B24" s="183"/>
      <c r="C24" s="183"/>
      <c r="D24" s="1016"/>
      <c r="E24" s="183"/>
      <c r="F24" s="183"/>
      <c r="G24" s="377"/>
    </row>
    <row r="25" spans="1:7" ht="14.25" hidden="1" thickBot="1">
      <c r="A25" s="201"/>
      <c r="B25" s="183"/>
      <c r="C25" s="183"/>
      <c r="D25" s="1016"/>
      <c r="E25" s="183"/>
      <c r="F25" s="183"/>
      <c r="G25" s="377"/>
    </row>
    <row r="26" spans="1:7" ht="14.25" hidden="1" thickBot="1">
      <c r="A26" s="201"/>
      <c r="B26" s="183"/>
      <c r="C26" s="183"/>
      <c r="D26" s="1016"/>
      <c r="E26" s="183"/>
      <c r="F26" s="183"/>
      <c r="G26" s="377"/>
    </row>
    <row r="27" spans="1:7" ht="14.25" hidden="1" thickBot="1">
      <c r="A27" s="201"/>
      <c r="B27" s="183"/>
      <c r="C27" s="183"/>
      <c r="D27" s="1016"/>
      <c r="E27" s="183"/>
      <c r="F27" s="183"/>
      <c r="G27" s="377"/>
    </row>
    <row r="28" spans="1:7" ht="14.25" hidden="1" thickBot="1">
      <c r="A28" s="201"/>
      <c r="B28" s="183"/>
      <c r="C28" s="183"/>
      <c r="D28" s="1016"/>
      <c r="E28" s="183"/>
      <c r="F28" s="183"/>
      <c r="G28" s="377"/>
    </row>
    <row r="29" spans="1:7" ht="14.25" hidden="1" thickBot="1">
      <c r="A29" s="201"/>
      <c r="B29" s="183"/>
      <c r="C29" s="183"/>
      <c r="D29" s="1016"/>
      <c r="E29" s="183"/>
      <c r="F29" s="183"/>
      <c r="G29" s="377"/>
    </row>
    <row r="30" spans="1:7" ht="14.25" hidden="1" thickBot="1">
      <c r="A30" s="201"/>
      <c r="B30" s="183"/>
      <c r="C30" s="183"/>
      <c r="D30" s="1016"/>
      <c r="E30" s="183"/>
      <c r="F30" s="183"/>
      <c r="G30" s="377"/>
    </row>
    <row r="31" spans="1:7" ht="14.25" hidden="1" thickBot="1">
      <c r="A31" s="201"/>
      <c r="B31" s="183"/>
      <c r="C31" s="183"/>
      <c r="D31" s="1016"/>
      <c r="E31" s="183"/>
      <c r="F31" s="183"/>
      <c r="G31" s="377"/>
    </row>
    <row r="32" spans="1:7" ht="13.5">
      <c r="A32" s="201"/>
      <c r="B32" s="183"/>
      <c r="C32" s="383" t="s">
        <v>293</v>
      </c>
      <c r="D32" s="1017">
        <v>119507054.0241371</v>
      </c>
      <c r="E32" s="384">
        <v>86518063.16999978</v>
      </c>
      <c r="F32" s="183"/>
      <c r="G32" s="377"/>
    </row>
    <row r="33" spans="1:7" ht="13.5">
      <c r="A33" s="201"/>
      <c r="B33" s="183"/>
      <c r="C33" s="201"/>
      <c r="D33" s="1018"/>
      <c r="E33" s="377"/>
      <c r="F33" s="183"/>
      <c r="G33" s="377"/>
    </row>
    <row r="34" spans="1:7" ht="13.5">
      <c r="A34" s="201"/>
      <c r="B34" s="183"/>
      <c r="C34" s="385" t="s">
        <v>294</v>
      </c>
      <c r="D34" s="967">
        <v>22955254.25</v>
      </c>
      <c r="E34" s="200">
        <v>2586869.58</v>
      </c>
      <c r="F34" s="183"/>
      <c r="G34" s="377"/>
    </row>
    <row r="35" spans="1:7" ht="13.5">
      <c r="A35" s="201"/>
      <c r="B35" s="183"/>
      <c r="C35" s="386" t="s">
        <v>58</v>
      </c>
      <c r="D35" s="967">
        <v>19015500.97</v>
      </c>
      <c r="E35" s="200">
        <v>2698605.92</v>
      </c>
      <c r="F35" s="183"/>
      <c r="G35" s="377"/>
    </row>
    <row r="36" spans="1:7" ht="13.5">
      <c r="A36" s="201"/>
      <c r="B36" s="183"/>
      <c r="C36" s="386" t="s">
        <v>295</v>
      </c>
      <c r="D36" s="967">
        <v>3688552.42</v>
      </c>
      <c r="E36" s="200">
        <v>5043910</v>
      </c>
      <c r="F36" s="183"/>
      <c r="G36" s="377"/>
    </row>
    <row r="37" spans="1:7" ht="15.75">
      <c r="A37" s="201"/>
      <c r="B37" s="183"/>
      <c r="C37" s="387" t="s">
        <v>109</v>
      </c>
      <c r="D37" s="1019">
        <v>45659307.64</v>
      </c>
      <c r="E37" s="388">
        <v>10329385.5</v>
      </c>
      <c r="F37" s="183"/>
      <c r="G37" s="377"/>
    </row>
    <row r="38" spans="1:7" ht="13.5">
      <c r="A38" s="201"/>
      <c r="B38" s="183"/>
      <c r="C38" s="201"/>
      <c r="D38" s="1032"/>
      <c r="E38" s="377"/>
      <c r="F38" s="183"/>
      <c r="G38" s="377"/>
    </row>
    <row r="39" spans="1:7" ht="15.75">
      <c r="A39" s="201"/>
      <c r="B39" s="183"/>
      <c r="C39" s="389" t="s">
        <v>286</v>
      </c>
      <c r="D39" s="1019">
        <v>165166361.6641371</v>
      </c>
      <c r="E39" s="388">
        <v>96847448.66999978</v>
      </c>
      <c r="F39" s="183"/>
      <c r="G39" s="377"/>
    </row>
    <row r="40" spans="1:7" ht="13.5">
      <c r="A40" s="201"/>
      <c r="B40" s="183"/>
      <c r="C40" s="201"/>
      <c r="D40" s="1018"/>
      <c r="E40" s="377"/>
      <c r="F40" s="183"/>
      <c r="G40" s="377"/>
    </row>
    <row r="41" spans="1:7" ht="13.5">
      <c r="A41" s="201"/>
      <c r="B41" s="183"/>
      <c r="C41" s="390" t="s">
        <v>287</v>
      </c>
      <c r="D41" s="967">
        <v>0</v>
      </c>
      <c r="E41" s="200">
        <v>0</v>
      </c>
      <c r="F41" s="183"/>
      <c r="G41" s="377"/>
    </row>
    <row r="42" spans="1:7" ht="13.5">
      <c r="A42" s="201"/>
      <c r="B42" s="183"/>
      <c r="C42" s="386" t="s">
        <v>288</v>
      </c>
      <c r="D42" s="967">
        <v>0</v>
      </c>
      <c r="E42" s="200">
        <v>0</v>
      </c>
      <c r="F42" s="183"/>
      <c r="G42" s="377"/>
    </row>
    <row r="43" spans="1:7" ht="15.75">
      <c r="A43" s="201"/>
      <c r="B43" s="183"/>
      <c r="C43" s="387" t="s">
        <v>109</v>
      </c>
      <c r="D43" s="1019">
        <v>0</v>
      </c>
      <c r="E43" s="388">
        <v>0</v>
      </c>
      <c r="F43" s="183"/>
      <c r="G43" s="377"/>
    </row>
    <row r="44" spans="1:7" ht="13.5">
      <c r="A44" s="201"/>
      <c r="B44" s="183"/>
      <c r="C44" s="201"/>
      <c r="D44" s="1018"/>
      <c r="E44" s="377"/>
      <c r="F44" s="183"/>
      <c r="G44" s="377"/>
    </row>
    <row r="45" spans="1:7" ht="15.75">
      <c r="A45" s="201"/>
      <c r="B45" s="183"/>
      <c r="C45" s="387" t="s">
        <v>289</v>
      </c>
      <c r="D45" s="1019">
        <v>165166361.6641371</v>
      </c>
      <c r="E45" s="388">
        <v>96847448.66999978</v>
      </c>
      <c r="F45" s="183"/>
      <c r="G45" s="377"/>
    </row>
    <row r="46" spans="1:7" ht="13.5">
      <c r="A46" s="201"/>
      <c r="B46" s="183"/>
      <c r="C46" s="201"/>
      <c r="D46" s="1018"/>
      <c r="E46" s="377"/>
      <c r="F46" s="183"/>
      <c r="G46" s="377"/>
    </row>
    <row r="47" spans="1:7" ht="13.5">
      <c r="A47" s="201"/>
      <c r="B47" s="183"/>
      <c r="C47" s="386" t="s">
        <v>296</v>
      </c>
      <c r="D47" s="967">
        <v>0.1</v>
      </c>
      <c r="E47" s="391">
        <v>0.1</v>
      </c>
      <c r="F47" s="183"/>
      <c r="G47" s="377"/>
    </row>
    <row r="48" spans="1:7" ht="13.5">
      <c r="A48" s="201"/>
      <c r="B48" s="183"/>
      <c r="C48" s="201"/>
      <c r="D48" s="1018"/>
      <c r="E48" s="377"/>
      <c r="F48" s="183"/>
      <c r="G48" s="377"/>
    </row>
    <row r="49" spans="1:7" ht="16.5" thickBot="1">
      <c r="A49" s="201"/>
      <c r="B49" s="183"/>
      <c r="C49" s="392" t="s">
        <v>290</v>
      </c>
      <c r="D49" s="1020">
        <v>16516636.16641371</v>
      </c>
      <c r="E49" s="393">
        <v>9684744.866999978</v>
      </c>
      <c r="F49" s="183"/>
      <c r="G49" s="377"/>
    </row>
    <row r="50" spans="1:7" ht="16.5" thickBot="1">
      <c r="A50" s="201"/>
      <c r="B50" s="183"/>
      <c r="C50" s="397" t="s">
        <v>297</v>
      </c>
      <c r="D50" s="1021">
        <v>102990417.85772339</v>
      </c>
      <c r="E50" s="398">
        <v>76833318.3029998</v>
      </c>
      <c r="F50" s="183"/>
      <c r="G50" s="377"/>
    </row>
    <row r="51" spans="1:7" ht="13.5">
      <c r="A51" s="201"/>
      <c r="B51" s="183"/>
      <c r="C51" s="183"/>
      <c r="D51" s="183"/>
      <c r="E51" s="183"/>
      <c r="F51" s="183"/>
      <c r="G51" s="377"/>
    </row>
    <row r="52" spans="1:7" ht="13.5">
      <c r="A52" s="201"/>
      <c r="B52" s="183"/>
      <c r="C52" s="183"/>
      <c r="D52" s="183"/>
      <c r="E52" s="183"/>
      <c r="F52" s="183"/>
      <c r="G52" s="377"/>
    </row>
    <row r="53" spans="1:7" ht="13.5">
      <c r="A53" s="201"/>
      <c r="B53" s="183"/>
      <c r="C53" s="183"/>
      <c r="D53" s="183"/>
      <c r="E53" s="183"/>
      <c r="F53" s="183"/>
      <c r="G53" s="377"/>
    </row>
    <row r="54" spans="1:7" ht="13.5">
      <c r="A54" s="201"/>
      <c r="B54" s="183"/>
      <c r="C54" s="183"/>
      <c r="D54" s="183"/>
      <c r="E54" s="183"/>
      <c r="F54" s="183"/>
      <c r="G54" s="377"/>
    </row>
    <row r="55" spans="1:7" ht="13.5">
      <c r="A55" s="201"/>
      <c r="B55" s="183"/>
      <c r="C55" s="183"/>
      <c r="D55" s="183"/>
      <c r="E55" s="183"/>
      <c r="F55" s="183"/>
      <c r="G55" s="377"/>
    </row>
    <row r="56" spans="1:7" ht="13.5">
      <c r="A56" s="201"/>
      <c r="B56" s="183"/>
      <c r="C56" s="183"/>
      <c r="D56" s="183"/>
      <c r="E56" s="183"/>
      <c r="F56" s="183"/>
      <c r="G56" s="377"/>
    </row>
    <row r="57" spans="1:7" ht="13.5">
      <c r="A57" s="201"/>
      <c r="B57" s="183"/>
      <c r="C57" s="183"/>
      <c r="D57" s="183"/>
      <c r="E57" s="183"/>
      <c r="F57" s="183"/>
      <c r="G57" s="377"/>
    </row>
    <row r="58" spans="1:7" ht="13.5">
      <c r="A58" s="201"/>
      <c r="B58" s="183"/>
      <c r="C58" s="183"/>
      <c r="D58" s="183"/>
      <c r="E58" s="183"/>
      <c r="F58" s="183"/>
      <c r="G58" s="377"/>
    </row>
    <row r="59" spans="1:7" ht="13.5">
      <c r="A59" s="201"/>
      <c r="B59" s="183"/>
      <c r="C59" s="183"/>
      <c r="D59" s="183"/>
      <c r="E59" s="183"/>
      <c r="F59" s="183"/>
      <c r="G59" s="377"/>
    </row>
    <row r="60" spans="1:7" ht="14.25" thickBot="1">
      <c r="A60" s="394"/>
      <c r="B60" s="395"/>
      <c r="C60" s="395"/>
      <c r="D60" s="395"/>
      <c r="E60" s="395"/>
      <c r="F60" s="395"/>
      <c r="G60" s="396"/>
    </row>
  </sheetData>
  <sheetProtection/>
  <printOptions/>
  <pageMargins left="0.75" right="0.75" top="1" bottom="1" header="0.5" footer="0.5"/>
  <pageSetup horizontalDpi="600" verticalDpi="600" orientation="landscape" paperSize="9" scale="63" r:id="rId4"/>
  <drawing r:id="rId3"/>
  <legacyDrawing r:id="rId2"/>
</worksheet>
</file>

<file path=xl/worksheets/sheet26.xml><?xml version="1.0" encoding="utf-8"?>
<worksheet xmlns="http://schemas.openxmlformats.org/spreadsheetml/2006/main" xmlns:r="http://schemas.openxmlformats.org/officeDocument/2006/relationships">
  <dimension ref="A1:K42"/>
  <sheetViews>
    <sheetView zoomScalePageLayoutView="0" workbookViewId="0" topLeftCell="A19">
      <selection activeCell="M40" sqref="M40"/>
    </sheetView>
  </sheetViews>
  <sheetFormatPr defaultColWidth="9.140625" defaultRowHeight="12.75"/>
  <cols>
    <col min="1" max="1" width="1.7109375" style="0" customWidth="1"/>
    <col min="2" max="2" width="24.140625" style="0" customWidth="1"/>
    <col min="3" max="3" width="26.7109375" style="0" customWidth="1"/>
    <col min="4" max="4" width="13.00390625" style="0" customWidth="1"/>
    <col min="5" max="5" width="19.421875" style="0" customWidth="1"/>
    <col min="6" max="6" width="18.57421875" style="0" customWidth="1"/>
    <col min="7" max="7" width="13.57421875" style="0" customWidth="1"/>
    <col min="8" max="9" width="18.421875" style="0" customWidth="1"/>
    <col min="10" max="10" width="18.57421875" style="0" customWidth="1"/>
    <col min="11" max="11" width="18.28125" style="0" customWidth="1"/>
  </cols>
  <sheetData>
    <row r="1" spans="1:11" ht="14.25" thickBot="1">
      <c r="A1" s="399"/>
      <c r="B1" s="400"/>
      <c r="C1" s="400"/>
      <c r="D1" s="400"/>
      <c r="E1" s="400"/>
      <c r="F1" s="400"/>
      <c r="G1" s="400"/>
      <c r="H1" s="400"/>
      <c r="I1" s="400"/>
      <c r="J1" s="400"/>
      <c r="K1" s="401"/>
    </row>
    <row r="2" spans="1:11" ht="14.25" thickBot="1">
      <c r="A2" s="402"/>
      <c r="B2" s="403"/>
      <c r="C2" s="352" t="str">
        <f>'17 TATIM FITIMI'!C2</f>
        <v>ALM</v>
      </c>
      <c r="D2" s="403"/>
      <c r="E2" s="403"/>
      <c r="F2" s="403"/>
      <c r="G2" s="403"/>
      <c r="H2" s="403"/>
      <c r="I2" s="403"/>
      <c r="J2" s="403"/>
      <c r="K2" s="404"/>
    </row>
    <row r="3" spans="1:11" ht="14.25" thickBot="1">
      <c r="A3" s="402"/>
      <c r="B3" s="403"/>
      <c r="C3" s="352" t="str">
        <f>'17 TATIM FITIMI'!C3</f>
        <v>ALUMIL ALBANIA SHPK</v>
      </c>
      <c r="D3" s="403"/>
      <c r="E3" s="403"/>
      <c r="F3" s="403"/>
      <c r="G3" s="403"/>
      <c r="H3" s="403"/>
      <c r="I3" s="403"/>
      <c r="J3" s="403"/>
      <c r="K3" s="404"/>
    </row>
    <row r="4" spans="1:11" ht="14.25" thickBot="1">
      <c r="A4" s="402"/>
      <c r="B4" s="403"/>
      <c r="C4" s="352" t="str">
        <f>'17 TATIM FITIMI'!C4</f>
        <v>01/01/2010 -31/12/2010</v>
      </c>
      <c r="D4" s="403"/>
      <c r="E4" s="403"/>
      <c r="F4" s="403"/>
      <c r="G4" s="403"/>
      <c r="H4" s="403"/>
      <c r="I4" s="403"/>
      <c r="J4" s="403"/>
      <c r="K4" s="404"/>
    </row>
    <row r="5" spans="1:11" ht="14.25" thickBot="1">
      <c r="A5" s="402"/>
      <c r="B5" s="403"/>
      <c r="C5" s="352" t="str">
        <f>'17 TATIM FITIMI'!C5</f>
        <v>ALL</v>
      </c>
      <c r="D5" s="403"/>
      <c r="E5" s="403"/>
      <c r="F5" s="403"/>
      <c r="G5" s="403"/>
      <c r="H5" s="403"/>
      <c r="I5" s="403"/>
      <c r="J5" s="403"/>
      <c r="K5" s="404"/>
    </row>
    <row r="6" spans="1:11" ht="13.5">
      <c r="A6" s="402"/>
      <c r="B6" s="403"/>
      <c r="C6" s="352" t="str">
        <f>'17 TATIM FITIMI'!C6</f>
        <v>Renata Fejzaj</v>
      </c>
      <c r="D6" s="403"/>
      <c r="E6" s="403"/>
      <c r="F6" s="403"/>
      <c r="G6" s="403"/>
      <c r="H6" s="403"/>
      <c r="I6" s="403"/>
      <c r="J6" s="403"/>
      <c r="K6" s="404"/>
    </row>
    <row r="7" spans="1:11" ht="13.5">
      <c r="A7" s="402"/>
      <c r="B7" s="403"/>
      <c r="C7" s="403"/>
      <c r="D7" s="403"/>
      <c r="E7" s="403"/>
      <c r="F7" s="403"/>
      <c r="G7" s="403"/>
      <c r="H7" s="403"/>
      <c r="I7" s="403"/>
      <c r="J7" s="403"/>
      <c r="K7" s="404"/>
    </row>
    <row r="8" spans="1:11" ht="13.5">
      <c r="A8" s="402"/>
      <c r="B8" s="403"/>
      <c r="C8" s="403"/>
      <c r="D8" s="403"/>
      <c r="E8" s="403"/>
      <c r="F8" s="403"/>
      <c r="G8" s="403"/>
      <c r="H8" s="403"/>
      <c r="I8" s="403"/>
      <c r="J8" s="403"/>
      <c r="K8" s="404"/>
    </row>
    <row r="9" spans="1:11" ht="13.5">
      <c r="A9" s="402"/>
      <c r="B9" s="403"/>
      <c r="C9" s="403"/>
      <c r="D9" s="403"/>
      <c r="E9" s="403"/>
      <c r="F9" s="403"/>
      <c r="G9" s="403"/>
      <c r="H9" s="403"/>
      <c r="I9" s="403"/>
      <c r="J9" s="403"/>
      <c r="K9" s="404"/>
    </row>
    <row r="10" spans="1:11" ht="13.5">
      <c r="A10" s="402"/>
      <c r="B10" s="403"/>
      <c r="C10" s="403"/>
      <c r="D10" s="403"/>
      <c r="E10" s="403"/>
      <c r="F10" s="403"/>
      <c r="G10" s="403"/>
      <c r="H10" s="403"/>
      <c r="I10" s="403"/>
      <c r="J10" s="403"/>
      <c r="K10" s="404"/>
    </row>
    <row r="11" spans="1:11" ht="14.25" thickBot="1">
      <c r="A11" s="402"/>
      <c r="B11" s="403"/>
      <c r="C11" s="403"/>
      <c r="D11" s="403"/>
      <c r="E11" s="403"/>
      <c r="F11" s="403"/>
      <c r="G11" s="403"/>
      <c r="H11" s="403"/>
      <c r="I11" s="403"/>
      <c r="J11" s="403"/>
      <c r="K11" s="404"/>
    </row>
    <row r="12" spans="1:11" ht="14.25" thickBot="1">
      <c r="A12" s="405"/>
      <c r="B12" s="406"/>
      <c r="C12" s="406"/>
      <c r="D12" s="407" t="s">
        <v>298</v>
      </c>
      <c r="E12" s="408" t="s">
        <v>313</v>
      </c>
      <c r="F12" s="408" t="s">
        <v>314</v>
      </c>
      <c r="G12" s="408" t="s">
        <v>299</v>
      </c>
      <c r="H12" s="408" t="s">
        <v>312</v>
      </c>
      <c r="I12" s="409" t="s">
        <v>300</v>
      </c>
      <c r="J12" s="410" t="s">
        <v>301</v>
      </c>
      <c r="K12" s="411"/>
    </row>
    <row r="13" spans="1:11" ht="13.5">
      <c r="A13" s="402"/>
      <c r="B13" s="403"/>
      <c r="C13" s="403"/>
      <c r="D13" s="412" t="s">
        <v>345</v>
      </c>
      <c r="E13" s="413">
        <v>0</v>
      </c>
      <c r="F13" s="413">
        <v>0</v>
      </c>
      <c r="G13" s="413">
        <v>0</v>
      </c>
      <c r="H13" s="413">
        <v>0</v>
      </c>
      <c r="I13" s="414">
        <f>E13-H13</f>
        <v>0</v>
      </c>
      <c r="J13" s="415">
        <v>0</v>
      </c>
      <c r="K13" s="404"/>
    </row>
    <row r="14" spans="1:11" ht="13.5">
      <c r="A14" s="402"/>
      <c r="B14" s="403"/>
      <c r="C14" s="403"/>
      <c r="D14" s="412" t="s">
        <v>339</v>
      </c>
      <c r="E14" s="416">
        <v>0</v>
      </c>
      <c r="F14" s="416">
        <v>0</v>
      </c>
      <c r="G14" s="416">
        <v>20</v>
      </c>
      <c r="H14" s="416">
        <f>F14*20/100</f>
        <v>0</v>
      </c>
      <c r="I14" s="417">
        <f>E14-H14</f>
        <v>0</v>
      </c>
      <c r="J14" s="418">
        <f>I14*95/100</f>
        <v>0</v>
      </c>
      <c r="K14" s="404"/>
    </row>
    <row r="15" spans="1:11" ht="14.25" thickBot="1">
      <c r="A15" s="402"/>
      <c r="B15" s="403"/>
      <c r="C15" s="403"/>
      <c r="D15" s="419" t="s">
        <v>334</v>
      </c>
      <c r="E15" s="420">
        <v>0</v>
      </c>
      <c r="F15" s="420">
        <v>0</v>
      </c>
      <c r="G15" s="420">
        <v>0</v>
      </c>
      <c r="H15" s="420">
        <v>0</v>
      </c>
      <c r="I15" s="421">
        <v>0</v>
      </c>
      <c r="J15" s="418">
        <f>I15*95/100</f>
        <v>0</v>
      </c>
      <c r="K15" s="404"/>
    </row>
    <row r="16" spans="1:11" ht="16.5" thickBot="1">
      <c r="A16" s="402"/>
      <c r="B16" s="403"/>
      <c r="C16" s="403"/>
      <c r="D16" s="422" t="s">
        <v>155</v>
      </c>
      <c r="E16" s="423">
        <f>SUM(E13:E15)</f>
        <v>0</v>
      </c>
      <c r="F16" s="906">
        <f>SUM(F13:F15)</f>
        <v>0</v>
      </c>
      <c r="G16" s="423"/>
      <c r="H16" s="423">
        <f>SUM(H13:H15)</f>
        <v>0</v>
      </c>
      <c r="I16" s="907">
        <f>SUM(I13:I15)</f>
        <v>0</v>
      </c>
      <c r="J16" s="908">
        <f>SUM(J13:J15)</f>
        <v>0</v>
      </c>
      <c r="K16" s="404"/>
    </row>
    <row r="17" spans="1:11" ht="13.5">
      <c r="A17" s="402"/>
      <c r="B17" s="403"/>
      <c r="C17" s="403"/>
      <c r="D17" s="403"/>
      <c r="E17" s="403"/>
      <c r="F17" s="403"/>
      <c r="G17" s="403"/>
      <c r="H17" s="403"/>
      <c r="I17" s="403"/>
      <c r="J17" s="403"/>
      <c r="K17" s="404"/>
    </row>
    <row r="18" spans="1:11" ht="14.25" thickBot="1">
      <c r="A18" s="402"/>
      <c r="B18" s="403"/>
      <c r="C18" s="403"/>
      <c r="D18" s="403"/>
      <c r="E18" s="403"/>
      <c r="F18" s="403"/>
      <c r="G18" s="403"/>
      <c r="H18" s="403"/>
      <c r="I18" s="403"/>
      <c r="J18" s="403"/>
      <c r="K18" s="404"/>
    </row>
    <row r="19" spans="1:11" ht="41.25" thickBot="1">
      <c r="A19" s="424"/>
      <c r="B19" s="425" t="s">
        <v>302</v>
      </c>
      <c r="C19" s="426" t="s">
        <v>303</v>
      </c>
      <c r="D19" s="426" t="s">
        <v>304</v>
      </c>
      <c r="E19" s="426" t="s">
        <v>305</v>
      </c>
      <c r="F19" s="426" t="s">
        <v>306</v>
      </c>
      <c r="G19" s="426" t="s">
        <v>307</v>
      </c>
      <c r="H19" s="426" t="s">
        <v>308</v>
      </c>
      <c r="I19" s="426" t="s">
        <v>309</v>
      </c>
      <c r="J19" s="426" t="s">
        <v>310</v>
      </c>
      <c r="K19" s="427" t="s">
        <v>311</v>
      </c>
    </row>
    <row r="20" spans="1:11" ht="14.25" thickBot="1">
      <c r="A20" s="402"/>
      <c r="B20" s="430" t="str">
        <f>IF('8 KAPITALI'!A19="","",LEFT('8 KAPITALI'!A19,15))</f>
        <v>ALUMIL MILONAS </v>
      </c>
      <c r="C20" s="413">
        <f>J16*52/100</f>
        <v>0</v>
      </c>
      <c r="D20" s="428">
        <f aca="true" t="shared" si="0" ref="D20:D30">IF($C$31=0,0,C20/$C$31*100)</f>
        <v>0</v>
      </c>
      <c r="E20" s="413">
        <f>C20</f>
        <v>0</v>
      </c>
      <c r="F20" s="428">
        <f>C20-E20</f>
        <v>0</v>
      </c>
      <c r="G20" s="413">
        <v>10</v>
      </c>
      <c r="H20" s="413">
        <f>E20*G20/100</f>
        <v>0</v>
      </c>
      <c r="I20" s="428">
        <f>E20-H20</f>
        <v>0</v>
      </c>
      <c r="J20" s="413">
        <f>I20</f>
        <v>0</v>
      </c>
      <c r="K20" s="429">
        <f>I20-J20</f>
        <v>0</v>
      </c>
    </row>
    <row r="21" spans="1:11" ht="14.25" thickBot="1">
      <c r="A21" s="402"/>
      <c r="B21" s="430" t="str">
        <f>IF('8 KAPITALI'!A20="","",LEFT('8 KAPITALI'!A20,15))</f>
        <v>Georgios Salpin</v>
      </c>
      <c r="C21" s="416">
        <f>J16*24/100</f>
        <v>0</v>
      </c>
      <c r="D21" s="431">
        <f t="shared" si="0"/>
        <v>0</v>
      </c>
      <c r="E21" s="413">
        <f>C21</f>
        <v>0</v>
      </c>
      <c r="F21" s="431">
        <f aca="true" t="shared" si="1" ref="F21:F30">C21-E21</f>
        <v>0</v>
      </c>
      <c r="G21" s="416">
        <v>10</v>
      </c>
      <c r="H21" s="416">
        <f aca="true" t="shared" si="2" ref="H21:H30">E21*G21/100</f>
        <v>0</v>
      </c>
      <c r="I21" s="431">
        <f>E21-H21</f>
        <v>0</v>
      </c>
      <c r="J21" s="413">
        <f>I21</f>
        <v>0</v>
      </c>
      <c r="K21" s="432">
        <f>I21-J21</f>
        <v>0</v>
      </c>
    </row>
    <row r="22" spans="1:11" ht="13.5">
      <c r="A22" s="402"/>
      <c r="B22" s="430" t="str">
        <f>IF('8 KAPITALI'!A21="","",LEFT('8 KAPITALI'!A21,15))</f>
        <v>Sotirios Boulio</v>
      </c>
      <c r="C22" s="416">
        <f>J16*24/100</f>
        <v>0</v>
      </c>
      <c r="D22" s="431">
        <f t="shared" si="0"/>
        <v>0</v>
      </c>
      <c r="E22" s="413">
        <f>C22</f>
        <v>0</v>
      </c>
      <c r="F22" s="431">
        <f t="shared" si="1"/>
        <v>0</v>
      </c>
      <c r="G22" s="416">
        <v>10</v>
      </c>
      <c r="H22" s="416">
        <f t="shared" si="2"/>
        <v>0</v>
      </c>
      <c r="I22" s="431">
        <f aca="true" t="shared" si="3" ref="I22:I30">E22-H22</f>
        <v>0</v>
      </c>
      <c r="J22" s="413">
        <f>I22</f>
        <v>0</v>
      </c>
      <c r="K22" s="432">
        <f aca="true" t="shared" si="4" ref="K22:K30">I22-J22</f>
        <v>0</v>
      </c>
    </row>
    <row r="23" spans="1:11" ht="13.5">
      <c r="A23" s="402"/>
      <c r="B23" s="430" t="str">
        <f>IF('8 KAPITALI'!A22="","",LEFT('8 KAPITALI'!A22,15))</f>
        <v>Joanis Boulios</v>
      </c>
      <c r="C23" s="416">
        <v>0</v>
      </c>
      <c r="D23" s="431">
        <f t="shared" si="0"/>
        <v>0</v>
      </c>
      <c r="E23" s="416">
        <v>0</v>
      </c>
      <c r="F23" s="431">
        <f t="shared" si="1"/>
        <v>0</v>
      </c>
      <c r="G23" s="416">
        <v>0</v>
      </c>
      <c r="H23" s="416">
        <f t="shared" si="2"/>
        <v>0</v>
      </c>
      <c r="I23" s="431">
        <f t="shared" si="3"/>
        <v>0</v>
      </c>
      <c r="J23" s="416">
        <v>0</v>
      </c>
      <c r="K23" s="432">
        <f t="shared" si="4"/>
        <v>0</v>
      </c>
    </row>
    <row r="24" spans="1:11" ht="13.5">
      <c r="A24" s="402"/>
      <c r="B24" s="430" t="str">
        <f>IF('8 KAPITALI'!A23="","",LEFT('8 KAPITALI'!A23,15))</f>
        <v>Georgios Mylona</v>
      </c>
      <c r="C24" s="416">
        <v>0</v>
      </c>
      <c r="D24" s="431">
        <f t="shared" si="0"/>
        <v>0</v>
      </c>
      <c r="E24" s="416">
        <v>0</v>
      </c>
      <c r="F24" s="431">
        <f t="shared" si="1"/>
        <v>0</v>
      </c>
      <c r="G24" s="416">
        <v>0</v>
      </c>
      <c r="H24" s="416">
        <f t="shared" si="2"/>
        <v>0</v>
      </c>
      <c r="I24" s="431">
        <f t="shared" si="3"/>
        <v>0</v>
      </c>
      <c r="J24" s="416">
        <v>0</v>
      </c>
      <c r="K24" s="432">
        <f t="shared" si="4"/>
        <v>0</v>
      </c>
    </row>
    <row r="25" spans="1:11" ht="13.5">
      <c r="A25" s="402"/>
      <c r="B25" s="430" t="str">
        <f>IF('8 KAPITALI'!A24="","",LEFT('8 KAPITALI'!A24,15))</f>
        <v>Evangjelia Mylo</v>
      </c>
      <c r="C25" s="416">
        <v>0</v>
      </c>
      <c r="D25" s="431">
        <f t="shared" si="0"/>
        <v>0</v>
      </c>
      <c r="E25" s="416">
        <v>0</v>
      </c>
      <c r="F25" s="431">
        <f t="shared" si="1"/>
        <v>0</v>
      </c>
      <c r="G25" s="416">
        <v>0</v>
      </c>
      <c r="H25" s="416">
        <f t="shared" si="2"/>
        <v>0</v>
      </c>
      <c r="I25" s="431">
        <f t="shared" si="3"/>
        <v>0</v>
      </c>
      <c r="J25" s="416">
        <v>0</v>
      </c>
      <c r="K25" s="432">
        <f t="shared" si="4"/>
        <v>0</v>
      </c>
    </row>
    <row r="26" spans="1:11" ht="13.5">
      <c r="A26" s="402"/>
      <c r="B26" s="430" t="str">
        <f>IF('8 KAPITALI'!A25="","",LEFT('8 KAPITALI'!A25,15))</f>
        <v>M/E/Dh Kalludhi</v>
      </c>
      <c r="C26" s="416">
        <v>0</v>
      </c>
      <c r="D26" s="431">
        <f t="shared" si="0"/>
        <v>0</v>
      </c>
      <c r="E26" s="416">
        <v>0</v>
      </c>
      <c r="F26" s="431">
        <f t="shared" si="1"/>
        <v>0</v>
      </c>
      <c r="G26" s="416">
        <v>0</v>
      </c>
      <c r="H26" s="416">
        <f t="shared" si="2"/>
        <v>0</v>
      </c>
      <c r="I26" s="431">
        <f t="shared" si="3"/>
        <v>0</v>
      </c>
      <c r="J26" s="416">
        <v>0</v>
      </c>
      <c r="K26" s="432">
        <f t="shared" si="4"/>
        <v>0</v>
      </c>
    </row>
    <row r="27" spans="1:11" ht="13.5">
      <c r="A27" s="402"/>
      <c r="B27" s="430" t="str">
        <f>IF('8 KAPITALI'!A26="","",LEFT('8 KAPITALI'!A26,15))</f>
        <v>...............</v>
      </c>
      <c r="C27" s="416">
        <v>0</v>
      </c>
      <c r="D27" s="431">
        <f t="shared" si="0"/>
        <v>0</v>
      </c>
      <c r="E27" s="416">
        <v>0</v>
      </c>
      <c r="F27" s="431">
        <f t="shared" si="1"/>
        <v>0</v>
      </c>
      <c r="G27" s="416">
        <v>0</v>
      </c>
      <c r="H27" s="416">
        <f t="shared" si="2"/>
        <v>0</v>
      </c>
      <c r="I27" s="431">
        <f t="shared" si="3"/>
        <v>0</v>
      </c>
      <c r="J27" s="416">
        <v>0</v>
      </c>
      <c r="K27" s="432">
        <f t="shared" si="4"/>
        <v>0</v>
      </c>
    </row>
    <row r="28" spans="1:11" ht="13.5">
      <c r="A28" s="402"/>
      <c r="B28" s="430" t="str">
        <f>IF('[1]8_SHARE_CAPITAL'!A33="","",LEFT('[1]8_SHARE_CAPITAL'!A33,15))</f>
        <v>...............</v>
      </c>
      <c r="C28" s="416">
        <v>0</v>
      </c>
      <c r="D28" s="431">
        <f t="shared" si="0"/>
        <v>0</v>
      </c>
      <c r="E28" s="416">
        <v>0</v>
      </c>
      <c r="F28" s="431">
        <f t="shared" si="1"/>
        <v>0</v>
      </c>
      <c r="G28" s="416">
        <v>0</v>
      </c>
      <c r="H28" s="416">
        <f t="shared" si="2"/>
        <v>0</v>
      </c>
      <c r="I28" s="431">
        <f t="shared" si="3"/>
        <v>0</v>
      </c>
      <c r="J28" s="416">
        <v>0</v>
      </c>
      <c r="K28" s="432">
        <f t="shared" si="4"/>
        <v>0</v>
      </c>
    </row>
    <row r="29" spans="1:11" ht="13.5">
      <c r="A29" s="402"/>
      <c r="B29" s="430" t="str">
        <f>IF('[1]8_SHARE_CAPITAL'!A34="","",LEFT('[1]8_SHARE_CAPITAL'!A34,15))</f>
        <v>...............</v>
      </c>
      <c r="C29" s="416">
        <v>0</v>
      </c>
      <c r="D29" s="431">
        <f t="shared" si="0"/>
        <v>0</v>
      </c>
      <c r="E29" s="416">
        <v>0</v>
      </c>
      <c r="F29" s="431">
        <f t="shared" si="1"/>
        <v>0</v>
      </c>
      <c r="G29" s="416">
        <v>0</v>
      </c>
      <c r="H29" s="416">
        <f t="shared" si="2"/>
        <v>0</v>
      </c>
      <c r="I29" s="431">
        <f t="shared" si="3"/>
        <v>0</v>
      </c>
      <c r="J29" s="416">
        <v>0</v>
      </c>
      <c r="K29" s="432">
        <f t="shared" si="4"/>
        <v>0</v>
      </c>
    </row>
    <row r="30" spans="1:11" ht="14.25" thickBot="1">
      <c r="A30" s="402"/>
      <c r="B30" s="433" t="str">
        <f>IF('[1]8_SHARE_CAPITAL'!A35="","",LEFT('[1]8_SHARE_CAPITAL'!A35,15))</f>
        <v>...............</v>
      </c>
      <c r="C30" s="420">
        <v>0</v>
      </c>
      <c r="D30" s="434">
        <f t="shared" si="0"/>
        <v>0</v>
      </c>
      <c r="E30" s="420">
        <v>0</v>
      </c>
      <c r="F30" s="434">
        <f t="shared" si="1"/>
        <v>0</v>
      </c>
      <c r="G30" s="420">
        <v>0</v>
      </c>
      <c r="H30" s="420">
        <f t="shared" si="2"/>
        <v>0</v>
      </c>
      <c r="I30" s="434">
        <f t="shared" si="3"/>
        <v>0</v>
      </c>
      <c r="J30" s="420">
        <v>0</v>
      </c>
      <c r="K30" s="435">
        <f t="shared" si="4"/>
        <v>0</v>
      </c>
    </row>
    <row r="31" spans="1:11" ht="16.5" thickBot="1">
      <c r="A31" s="436"/>
      <c r="B31" s="437" t="s">
        <v>155</v>
      </c>
      <c r="C31" s="423">
        <f>SUM(C20:C30)</f>
        <v>0</v>
      </c>
      <c r="D31" s="423">
        <f>SUM(D20:D30)</f>
        <v>0</v>
      </c>
      <c r="E31" s="423">
        <f>SUM(E20:E30)</f>
        <v>0</v>
      </c>
      <c r="F31" s="906">
        <f>SUM(F20:F30)</f>
        <v>0</v>
      </c>
      <c r="G31" s="906"/>
      <c r="H31" s="906">
        <f>SUM(H20:H30)</f>
        <v>0</v>
      </c>
      <c r="I31" s="906">
        <f>SUM(I20:I30)</f>
        <v>0</v>
      </c>
      <c r="J31" s="906">
        <f>SUM(J20:J30)</f>
        <v>0</v>
      </c>
      <c r="K31" s="909">
        <f>SUM(K20:K30)</f>
        <v>0</v>
      </c>
    </row>
    <row r="32" spans="1:11" ht="13.5">
      <c r="A32" s="402"/>
      <c r="B32" s="403"/>
      <c r="C32" s="403"/>
      <c r="D32" s="403"/>
      <c r="E32" s="403"/>
      <c r="F32" s="403"/>
      <c r="G32" s="403"/>
      <c r="H32" s="403"/>
      <c r="I32" s="403"/>
      <c r="J32" s="403"/>
      <c r="K32" s="404"/>
    </row>
    <row r="33" spans="1:11" ht="13.5">
      <c r="A33" s="402"/>
      <c r="B33" s="403"/>
      <c r="C33" s="403"/>
      <c r="D33" s="403"/>
      <c r="E33" s="403"/>
      <c r="F33" s="403"/>
      <c r="G33" s="403"/>
      <c r="H33" s="403"/>
      <c r="I33" s="403"/>
      <c r="J33" s="403"/>
      <c r="K33" s="404"/>
    </row>
    <row r="34" spans="1:11" ht="13.5">
      <c r="A34" s="402"/>
      <c r="B34" s="438">
        <v>0.314722729</v>
      </c>
      <c r="C34" s="439">
        <f>C20*$B$34</f>
        <v>0</v>
      </c>
      <c r="D34" s="439"/>
      <c r="E34" s="439">
        <f>E20*$B$34</f>
        <v>0</v>
      </c>
      <c r="F34" s="439">
        <f>F20*$B$34</f>
        <v>0</v>
      </c>
      <c r="G34" s="439"/>
      <c r="H34" s="439">
        <f>H20*$B$34</f>
        <v>0</v>
      </c>
      <c r="I34" s="439">
        <f>I20*$B$34</f>
        <v>0</v>
      </c>
      <c r="J34" s="439">
        <f>J20*$B$34</f>
        <v>0</v>
      </c>
      <c r="K34" s="440">
        <f>K20*$B$34</f>
        <v>0</v>
      </c>
    </row>
    <row r="35" spans="1:11" ht="13.5">
      <c r="A35" s="402"/>
      <c r="B35" s="403"/>
      <c r="C35" s="403"/>
      <c r="D35" s="403"/>
      <c r="E35" s="403"/>
      <c r="F35" s="403"/>
      <c r="G35" s="403"/>
      <c r="H35" s="403"/>
      <c r="I35" s="403"/>
      <c r="J35" s="403"/>
      <c r="K35" s="404"/>
    </row>
    <row r="36" spans="1:11" ht="13.5">
      <c r="A36" s="402"/>
      <c r="B36" s="403"/>
      <c r="C36" s="403"/>
      <c r="D36" s="403"/>
      <c r="E36" s="403"/>
      <c r="F36" s="403"/>
      <c r="G36" s="403"/>
      <c r="H36" s="403"/>
      <c r="I36" s="403"/>
      <c r="J36" s="403"/>
      <c r="K36" s="404"/>
    </row>
    <row r="37" spans="1:11" ht="13.5">
      <c r="A37" s="402"/>
      <c r="B37" s="403"/>
      <c r="C37" s="403"/>
      <c r="D37" s="403"/>
      <c r="E37" s="403"/>
      <c r="F37" s="403"/>
      <c r="G37" s="403"/>
      <c r="H37" s="403"/>
      <c r="I37" s="403"/>
      <c r="J37" s="403"/>
      <c r="K37" s="404"/>
    </row>
    <row r="38" spans="1:11" ht="13.5">
      <c r="A38" s="402"/>
      <c r="B38" s="403"/>
      <c r="C38" s="403"/>
      <c r="D38" s="403"/>
      <c r="E38" s="403"/>
      <c r="F38" s="403"/>
      <c r="G38" s="403"/>
      <c r="H38" s="403"/>
      <c r="I38" s="403"/>
      <c r="J38" s="403"/>
      <c r="K38" s="404"/>
    </row>
    <row r="39" spans="1:11" ht="13.5">
      <c r="A39" s="402"/>
      <c r="B39" s="403"/>
      <c r="C39" s="403"/>
      <c r="D39" s="403"/>
      <c r="E39" s="403"/>
      <c r="F39" s="403"/>
      <c r="G39" s="403"/>
      <c r="H39" s="403"/>
      <c r="I39" s="403"/>
      <c r="J39" s="403"/>
      <c r="K39" s="404"/>
    </row>
    <row r="40" spans="1:11" ht="13.5">
      <c r="A40" s="402"/>
      <c r="B40" s="403"/>
      <c r="C40" s="403"/>
      <c r="D40" s="403"/>
      <c r="E40" s="403"/>
      <c r="F40" s="403"/>
      <c r="G40" s="403"/>
      <c r="H40" s="403"/>
      <c r="I40" s="403"/>
      <c r="J40" s="403"/>
      <c r="K40" s="404"/>
    </row>
    <row r="41" spans="1:11" ht="13.5">
      <c r="A41" s="402"/>
      <c r="B41" s="403"/>
      <c r="C41" s="403"/>
      <c r="D41" s="403"/>
      <c r="E41" s="403"/>
      <c r="F41" s="403"/>
      <c r="G41" s="403"/>
      <c r="H41" s="403"/>
      <c r="I41" s="403"/>
      <c r="J41" s="403"/>
      <c r="K41" s="404"/>
    </row>
    <row r="42" spans="1:11" ht="14.25" thickBot="1">
      <c r="A42" s="441"/>
      <c r="B42" s="442"/>
      <c r="C42" s="442"/>
      <c r="D42" s="442"/>
      <c r="E42" s="442"/>
      <c r="F42" s="442"/>
      <c r="G42" s="442"/>
      <c r="H42" s="442"/>
      <c r="I42" s="442"/>
      <c r="J42" s="442"/>
      <c r="K42" s="443"/>
    </row>
  </sheetData>
  <sheetProtection/>
  <printOptions/>
  <pageMargins left="0.75" right="0.75" top="1" bottom="1" header="0.5" footer="0.5"/>
  <pageSetup horizontalDpi="600" verticalDpi="600" orientation="landscape" paperSize="9" scale="65" r:id="rId2"/>
  <drawing r:id="rId1"/>
</worksheet>
</file>

<file path=xl/worksheets/sheet27.xml><?xml version="1.0" encoding="utf-8"?>
<worksheet xmlns="http://schemas.openxmlformats.org/spreadsheetml/2006/main" xmlns:r="http://schemas.openxmlformats.org/officeDocument/2006/relationships">
  <dimension ref="A1:G38"/>
  <sheetViews>
    <sheetView zoomScalePageLayoutView="0" workbookViewId="0" topLeftCell="A1">
      <selection activeCell="E26" sqref="E26"/>
    </sheetView>
  </sheetViews>
  <sheetFormatPr defaultColWidth="9.140625" defaultRowHeight="12.75"/>
  <cols>
    <col min="1" max="1" width="5.421875" style="0" customWidth="1"/>
    <col min="2" max="2" width="24.7109375" style="0" customWidth="1"/>
    <col min="3" max="3" width="6.8515625" style="0" customWidth="1"/>
    <col min="4" max="4" width="42.00390625" style="0" customWidth="1"/>
    <col min="5" max="5" width="26.421875" style="0" customWidth="1"/>
    <col min="6" max="6" width="22.8515625" style="0" customWidth="1"/>
    <col min="7" max="7" width="18.28125" style="0" customWidth="1"/>
  </cols>
  <sheetData>
    <row r="1" spans="1:7" ht="14.25" thickBot="1">
      <c r="A1" s="399"/>
      <c r="B1" s="400"/>
      <c r="C1" s="444"/>
      <c r="D1" s="400"/>
      <c r="E1" s="400"/>
      <c r="F1" s="400"/>
      <c r="G1" s="401"/>
    </row>
    <row r="2" spans="1:7" ht="14.25" thickBot="1">
      <c r="A2" s="402"/>
      <c r="B2" s="403"/>
      <c r="C2" s="445"/>
      <c r="D2" s="352" t="str">
        <f>'18 DIVIDENT'!C2</f>
        <v>ALM</v>
      </c>
      <c r="E2" s="403"/>
      <c r="F2" s="403"/>
      <c r="G2" s="404"/>
    </row>
    <row r="3" spans="1:7" ht="14.25" thickBot="1">
      <c r="A3" s="402"/>
      <c r="B3" s="403"/>
      <c r="C3" s="445"/>
      <c r="D3" s="352" t="str">
        <f>'18 DIVIDENT'!C3</f>
        <v>ALUMIL ALBANIA SHPK</v>
      </c>
      <c r="E3" s="403"/>
      <c r="F3" s="403"/>
      <c r="G3" s="404"/>
    </row>
    <row r="4" spans="1:7" ht="14.25" thickBot="1">
      <c r="A4" s="402"/>
      <c r="B4" s="403"/>
      <c r="C4" s="445"/>
      <c r="D4" s="352" t="str">
        <f>'18 DIVIDENT'!C4</f>
        <v>01/01/2010 -31/12/2010</v>
      </c>
      <c r="E4" s="403"/>
      <c r="F4" s="403"/>
      <c r="G4" s="404"/>
    </row>
    <row r="5" spans="1:7" ht="14.25" thickBot="1">
      <c r="A5" s="402"/>
      <c r="B5" s="403"/>
      <c r="C5" s="445"/>
      <c r="D5" s="352" t="str">
        <f>'18 DIVIDENT'!C5</f>
        <v>ALL</v>
      </c>
      <c r="E5" s="403"/>
      <c r="F5" s="403"/>
      <c r="G5" s="404"/>
    </row>
    <row r="6" spans="1:7" ht="13.5">
      <c r="A6" s="402"/>
      <c r="B6" s="403"/>
      <c r="C6" s="445"/>
      <c r="D6" s="352" t="str">
        <f>'18 DIVIDENT'!C6</f>
        <v>Renata Fejzaj</v>
      </c>
      <c r="E6" s="403"/>
      <c r="F6" s="403"/>
      <c r="G6" s="404"/>
    </row>
    <row r="7" spans="1:7" ht="13.5">
      <c r="A7" s="402"/>
      <c r="B7" s="403"/>
      <c r="C7" s="445"/>
      <c r="D7" s="403"/>
      <c r="E7" s="403"/>
      <c r="F7" s="403"/>
      <c r="G7" s="404"/>
    </row>
    <row r="8" spans="1:7" ht="13.5">
      <c r="A8" s="402"/>
      <c r="B8" s="403"/>
      <c r="C8" s="445"/>
      <c r="D8" s="403"/>
      <c r="E8" s="403"/>
      <c r="F8" s="403"/>
      <c r="G8" s="404"/>
    </row>
    <row r="9" spans="1:7" ht="13.5">
      <c r="A9" s="402"/>
      <c r="B9" s="403"/>
      <c r="C9" s="445"/>
      <c r="D9" s="403"/>
      <c r="E9" s="403"/>
      <c r="F9" s="403"/>
      <c r="G9" s="404"/>
    </row>
    <row r="10" spans="1:7" ht="13.5">
      <c r="A10" s="402"/>
      <c r="B10" s="403"/>
      <c r="C10" s="445"/>
      <c r="D10" s="403"/>
      <c r="E10" s="403"/>
      <c r="F10" s="403"/>
      <c r="G10" s="404"/>
    </row>
    <row r="11" spans="1:7" ht="13.5">
      <c r="A11" s="402"/>
      <c r="B11" s="403"/>
      <c r="C11" s="445"/>
      <c r="D11" s="403"/>
      <c r="E11" s="403"/>
      <c r="F11" s="403"/>
      <c r="G11" s="404"/>
    </row>
    <row r="12" spans="1:7" ht="13.5">
      <c r="A12" s="402"/>
      <c r="B12" s="403"/>
      <c r="C12" s="445"/>
      <c r="D12" s="403"/>
      <c r="E12" s="403"/>
      <c r="F12" s="403"/>
      <c r="G12" s="404"/>
    </row>
    <row r="13" spans="1:7" ht="13.5">
      <c r="A13" s="402"/>
      <c r="B13" s="403"/>
      <c r="C13" s="445"/>
      <c r="D13" s="403"/>
      <c r="E13" s="403"/>
      <c r="F13" s="403"/>
      <c r="G13" s="404"/>
    </row>
    <row r="14" spans="1:7" ht="14.25" thickBot="1">
      <c r="A14" s="402"/>
      <c r="B14" s="403"/>
      <c r="C14" s="445"/>
      <c r="D14" s="403"/>
      <c r="E14" s="403"/>
      <c r="F14" s="403"/>
      <c r="G14" s="404"/>
    </row>
    <row r="15" spans="1:7" ht="17.25" thickBot="1">
      <c r="A15" s="402"/>
      <c r="B15" s="403"/>
      <c r="C15" s="446" t="s">
        <v>315</v>
      </c>
      <c r="D15" s="447" t="s">
        <v>316</v>
      </c>
      <c r="E15" s="448" t="str">
        <f>'17 TATIM FITIMI'!D14</f>
        <v>31/12/2010</v>
      </c>
      <c r="F15" s="448" t="str">
        <f>'17 TATIM FITIMI'!E14</f>
        <v> 31/12/2009</v>
      </c>
      <c r="G15" s="404"/>
    </row>
    <row r="16" spans="1:7" ht="13.5">
      <c r="A16" s="402"/>
      <c r="B16" s="403"/>
      <c r="C16" s="449">
        <v>1</v>
      </c>
      <c r="D16" s="428"/>
      <c r="E16" s="450">
        <v>44057600</v>
      </c>
      <c r="F16" s="450">
        <v>2621600</v>
      </c>
      <c r="G16" s="404"/>
    </row>
    <row r="17" spans="1:7" ht="13.5">
      <c r="A17" s="402"/>
      <c r="B17" s="403"/>
      <c r="C17" s="451">
        <v>2</v>
      </c>
      <c r="D17" s="431"/>
      <c r="E17" s="452">
        <v>0</v>
      </c>
      <c r="F17" s="452">
        <v>0</v>
      </c>
      <c r="G17" s="404"/>
    </row>
    <row r="18" spans="1:7" ht="13.5">
      <c r="A18" s="402"/>
      <c r="B18" s="403"/>
      <c r="C18" s="451">
        <v>3</v>
      </c>
      <c r="D18" s="431"/>
      <c r="E18" s="452">
        <v>0</v>
      </c>
      <c r="F18" s="452">
        <v>0</v>
      </c>
      <c r="G18" s="404"/>
    </row>
    <row r="19" spans="1:7" ht="13.5">
      <c r="A19" s="402"/>
      <c r="B19" s="403"/>
      <c r="C19" s="451">
        <v>4</v>
      </c>
      <c r="D19" s="431"/>
      <c r="E19" s="452">
        <v>0</v>
      </c>
      <c r="F19" s="452">
        <v>0</v>
      </c>
      <c r="G19" s="404"/>
    </row>
    <row r="20" spans="1:7" ht="13.5">
      <c r="A20" s="402"/>
      <c r="B20" s="403"/>
      <c r="C20" s="451">
        <v>5</v>
      </c>
      <c r="D20" s="431"/>
      <c r="E20" s="452">
        <v>0</v>
      </c>
      <c r="F20" s="452">
        <v>0</v>
      </c>
      <c r="G20" s="404"/>
    </row>
    <row r="21" spans="1:7" ht="13.5">
      <c r="A21" s="402"/>
      <c r="B21" s="403"/>
      <c r="C21" s="451">
        <v>6</v>
      </c>
      <c r="D21" s="416" t="s">
        <v>263</v>
      </c>
      <c r="E21" s="452">
        <v>0</v>
      </c>
      <c r="F21" s="452">
        <v>0</v>
      </c>
      <c r="G21" s="404"/>
    </row>
    <row r="22" spans="1:7" ht="13.5">
      <c r="A22" s="402"/>
      <c r="B22" s="403"/>
      <c r="C22" s="451">
        <v>7</v>
      </c>
      <c r="D22" s="416" t="s">
        <v>263</v>
      </c>
      <c r="E22" s="452">
        <v>0</v>
      </c>
      <c r="F22" s="452">
        <v>0</v>
      </c>
      <c r="G22" s="404"/>
    </row>
    <row r="23" spans="1:7" ht="13.5">
      <c r="A23" s="402"/>
      <c r="B23" s="403"/>
      <c r="C23" s="451">
        <v>8</v>
      </c>
      <c r="D23" s="416" t="s">
        <v>263</v>
      </c>
      <c r="E23" s="452">
        <v>0</v>
      </c>
      <c r="F23" s="452">
        <v>0</v>
      </c>
      <c r="G23" s="404"/>
    </row>
    <row r="24" spans="1:7" ht="13.5">
      <c r="A24" s="402"/>
      <c r="B24" s="403"/>
      <c r="C24" s="451">
        <v>9</v>
      </c>
      <c r="D24" s="416" t="s">
        <v>263</v>
      </c>
      <c r="E24" s="452">
        <v>0</v>
      </c>
      <c r="F24" s="452">
        <v>0</v>
      </c>
      <c r="G24" s="404"/>
    </row>
    <row r="25" spans="1:7" ht="14.25" thickBot="1">
      <c r="A25" s="402"/>
      <c r="B25" s="403"/>
      <c r="C25" s="453">
        <v>10</v>
      </c>
      <c r="D25" s="420" t="s">
        <v>263</v>
      </c>
      <c r="E25" s="454">
        <v>0</v>
      </c>
      <c r="F25" s="454">
        <v>0</v>
      </c>
      <c r="G25" s="404"/>
    </row>
    <row r="26" spans="1:7" ht="16.5" thickBot="1">
      <c r="A26" s="402"/>
      <c r="B26" s="403"/>
      <c r="C26" s="455"/>
      <c r="D26" s="456" t="s">
        <v>155</v>
      </c>
      <c r="E26" s="457">
        <v>44057600</v>
      </c>
      <c r="F26" s="457">
        <v>2621600</v>
      </c>
      <c r="G26" s="404"/>
    </row>
    <row r="27" spans="1:7" ht="13.5">
      <c r="A27" s="402"/>
      <c r="B27" s="403"/>
      <c r="C27" s="445"/>
      <c r="D27" s="403"/>
      <c r="E27" s="403"/>
      <c r="F27" s="403"/>
      <c r="G27" s="404"/>
    </row>
    <row r="28" spans="1:7" ht="13.5">
      <c r="A28" s="402"/>
      <c r="B28" s="403"/>
      <c r="C28" s="445"/>
      <c r="D28" s="403"/>
      <c r="E28" s="403"/>
      <c r="F28" s="403"/>
      <c r="G28" s="404"/>
    </row>
    <row r="29" spans="1:7" ht="13.5">
      <c r="A29" s="402"/>
      <c r="B29" s="403"/>
      <c r="C29" s="445"/>
      <c r="D29" s="403"/>
      <c r="E29" s="403"/>
      <c r="F29" s="403"/>
      <c r="G29" s="404"/>
    </row>
    <row r="30" spans="1:7" ht="13.5">
      <c r="A30" s="402"/>
      <c r="B30" s="403"/>
      <c r="C30" s="445"/>
      <c r="D30" s="403"/>
      <c r="E30" s="403"/>
      <c r="F30" s="403"/>
      <c r="G30" s="404"/>
    </row>
    <row r="31" spans="1:7" ht="13.5">
      <c r="A31" s="402"/>
      <c r="B31" s="403"/>
      <c r="C31" s="445"/>
      <c r="D31" s="403"/>
      <c r="E31" s="403"/>
      <c r="F31" s="403"/>
      <c r="G31" s="404"/>
    </row>
    <row r="32" spans="1:7" ht="13.5">
      <c r="A32" s="402"/>
      <c r="B32" s="403"/>
      <c r="C32" s="445"/>
      <c r="D32" s="403"/>
      <c r="E32" s="403"/>
      <c r="F32" s="403"/>
      <c r="G32" s="404"/>
    </row>
    <row r="33" spans="1:7" ht="13.5">
      <c r="A33" s="402"/>
      <c r="B33" s="403"/>
      <c r="C33" s="445"/>
      <c r="D33" s="403"/>
      <c r="E33" s="403"/>
      <c r="F33" s="403"/>
      <c r="G33" s="404"/>
    </row>
    <row r="34" spans="1:7" ht="13.5">
      <c r="A34" s="402"/>
      <c r="B34" s="403"/>
      <c r="C34" s="445"/>
      <c r="D34" s="403"/>
      <c r="E34" s="403"/>
      <c r="F34" s="403"/>
      <c r="G34" s="404"/>
    </row>
    <row r="35" spans="1:7" ht="13.5">
      <c r="A35" s="402"/>
      <c r="B35" s="403"/>
      <c r="C35" s="445"/>
      <c r="D35" s="403"/>
      <c r="E35" s="403"/>
      <c r="F35" s="403"/>
      <c r="G35" s="404"/>
    </row>
    <row r="36" spans="1:7" ht="13.5">
      <c r="A36" s="402"/>
      <c r="B36" s="403"/>
      <c r="C36" s="445"/>
      <c r="D36" s="403"/>
      <c r="E36" s="403"/>
      <c r="F36" s="403"/>
      <c r="G36" s="404"/>
    </row>
    <row r="37" spans="1:7" ht="13.5">
      <c r="A37" s="402"/>
      <c r="B37" s="403"/>
      <c r="C37" s="445"/>
      <c r="D37" s="403"/>
      <c r="E37" s="403"/>
      <c r="F37" s="403"/>
      <c r="G37" s="404"/>
    </row>
    <row r="38" spans="1:7" ht="14.25" thickBot="1">
      <c r="A38" s="441"/>
      <c r="B38" s="442"/>
      <c r="C38" s="458"/>
      <c r="D38" s="442"/>
      <c r="E38" s="442"/>
      <c r="F38" s="442"/>
      <c r="G38" s="443"/>
    </row>
  </sheetData>
  <sheetProtection/>
  <printOptions/>
  <pageMargins left="0.75" right="0.75" top="1" bottom="1" header="0.5" footer="0.5"/>
  <pageSetup horizontalDpi="600" verticalDpi="600" orientation="landscape" paperSize="9" scale="75" r:id="rId3"/>
  <drawing r:id="rId2"/>
  <legacyDrawing r:id="rId1"/>
</worksheet>
</file>

<file path=xl/worksheets/sheet28.xml><?xml version="1.0" encoding="utf-8"?>
<worksheet xmlns="http://schemas.openxmlformats.org/spreadsheetml/2006/main" xmlns:r="http://schemas.openxmlformats.org/officeDocument/2006/relationships">
  <dimension ref="A1:O42"/>
  <sheetViews>
    <sheetView zoomScalePageLayoutView="0" workbookViewId="0" topLeftCell="A1">
      <selection activeCell="O30" sqref="O30"/>
    </sheetView>
  </sheetViews>
  <sheetFormatPr defaultColWidth="9.140625" defaultRowHeight="12.75"/>
  <cols>
    <col min="1" max="1" width="43.28125" style="0" customWidth="1"/>
    <col min="2" max="2" width="25.8515625" style="0" customWidth="1"/>
    <col min="3" max="3" width="12.421875" style="0" bestFit="1" customWidth="1"/>
    <col min="4" max="4" width="11.421875" style="0" customWidth="1"/>
    <col min="5" max="5" width="17.57421875" style="0" customWidth="1"/>
    <col min="6" max="6" width="7.00390625" style="0" customWidth="1"/>
    <col min="7" max="7" width="0.13671875" style="0" hidden="1" customWidth="1"/>
    <col min="8" max="8" width="12.7109375" style="0" customWidth="1"/>
    <col min="9" max="9" width="13.28125" style="0" customWidth="1"/>
    <col min="10" max="10" width="17.28125" style="0" bestFit="1" customWidth="1"/>
    <col min="11" max="11" width="12.140625" style="0" customWidth="1"/>
    <col min="12" max="12" width="0.2890625" style="0" customWidth="1"/>
    <col min="13" max="13" width="17.28125" style="0" bestFit="1" customWidth="1"/>
    <col min="14" max="14" width="14.00390625" style="0" customWidth="1"/>
    <col min="15" max="15" width="14.7109375" style="0" customWidth="1"/>
  </cols>
  <sheetData>
    <row r="1" spans="1:15" ht="14.25" thickBot="1">
      <c r="A1" s="335"/>
      <c r="B1" s="352" t="str">
        <f>'19 INVESTIME FINANCIARE'!D2</f>
        <v>ALM</v>
      </c>
      <c r="C1" s="845"/>
      <c r="D1" s="846"/>
      <c r="E1" s="846"/>
      <c r="F1" s="846"/>
      <c r="G1" s="846"/>
      <c r="H1" s="846"/>
      <c r="I1" s="846"/>
      <c r="J1" s="846"/>
      <c r="K1" s="846"/>
      <c r="L1" s="846"/>
      <c r="M1" s="846"/>
      <c r="N1" s="846"/>
      <c r="O1" s="847"/>
    </row>
    <row r="2" spans="1:15" ht="14.25" thickBot="1">
      <c r="A2" s="336"/>
      <c r="B2" s="352" t="str">
        <f>'19 INVESTIME FINANCIARE'!D3</f>
        <v>ALUMIL ALBANIA SHPK</v>
      </c>
      <c r="C2" s="848"/>
      <c r="D2" s="843"/>
      <c r="E2" s="843"/>
      <c r="F2" s="843"/>
      <c r="G2" s="843"/>
      <c r="H2" s="843"/>
      <c r="I2" s="843"/>
      <c r="J2" s="843"/>
      <c r="K2" s="843"/>
      <c r="L2" s="843"/>
      <c r="M2" s="843"/>
      <c r="N2" s="843"/>
      <c r="O2" s="844"/>
    </row>
    <row r="3" spans="1:15" ht="14.25" thickBot="1">
      <c r="A3" s="336"/>
      <c r="B3" s="352" t="str">
        <f>'19 INVESTIME FINANCIARE'!D4</f>
        <v>01/01/2010 -31/12/2010</v>
      </c>
      <c r="C3" s="848"/>
      <c r="D3" s="843"/>
      <c r="E3" s="843"/>
      <c r="F3" s="843"/>
      <c r="G3" s="843"/>
      <c r="H3" s="843"/>
      <c r="I3" s="843"/>
      <c r="J3" s="843"/>
      <c r="K3" s="843"/>
      <c r="L3" s="843"/>
      <c r="M3" s="843"/>
      <c r="N3" s="843"/>
      <c r="O3" s="844"/>
    </row>
    <row r="4" spans="1:15" ht="14.25" thickBot="1">
      <c r="A4" s="336"/>
      <c r="B4" s="352" t="str">
        <f>'19 INVESTIME FINANCIARE'!D5</f>
        <v>ALL</v>
      </c>
      <c r="C4" s="848"/>
      <c r="D4" s="843"/>
      <c r="E4" s="843"/>
      <c r="F4" s="843"/>
      <c r="G4" s="843"/>
      <c r="H4" s="843"/>
      <c r="I4" s="843"/>
      <c r="J4" s="843"/>
      <c r="K4" s="843"/>
      <c r="L4" s="843"/>
      <c r="M4" s="843"/>
      <c r="N4" s="843"/>
      <c r="O4" s="844"/>
    </row>
    <row r="5" spans="1:15" ht="16.5">
      <c r="A5" s="336"/>
      <c r="B5" s="352" t="str">
        <f>'19 INVESTIME FINANCIARE'!D6</f>
        <v>Renata Fejzaj</v>
      </c>
      <c r="C5" s="849"/>
      <c r="D5" s="843"/>
      <c r="E5" s="843"/>
      <c r="F5" s="843"/>
      <c r="G5" s="843"/>
      <c r="H5" s="843"/>
      <c r="I5" s="843"/>
      <c r="J5" s="843"/>
      <c r="K5" s="843"/>
      <c r="L5" s="843"/>
      <c r="M5" s="843"/>
      <c r="N5" s="843"/>
      <c r="O5" s="844"/>
    </row>
    <row r="6" spans="1:15" ht="16.5">
      <c r="A6" s="720"/>
      <c r="B6" s="849"/>
      <c r="C6" s="849"/>
      <c r="D6" s="843"/>
      <c r="E6" s="843"/>
      <c r="F6" s="843"/>
      <c r="G6" s="843"/>
      <c r="H6" s="843"/>
      <c r="I6" s="843"/>
      <c r="J6" s="843"/>
      <c r="K6" s="843"/>
      <c r="L6" s="843"/>
      <c r="M6" s="843"/>
      <c r="N6" s="843"/>
      <c r="O6" s="844"/>
    </row>
    <row r="7" spans="1:15" ht="29.25">
      <c r="A7" s="850"/>
      <c r="B7" s="851"/>
      <c r="C7" s="852"/>
      <c r="D7" s="852"/>
      <c r="E7" s="852"/>
      <c r="F7" s="852"/>
      <c r="G7" s="852"/>
      <c r="H7" s="852"/>
      <c r="I7" s="852"/>
      <c r="J7" s="852"/>
      <c r="K7" s="852"/>
      <c r="L7" s="852"/>
      <c r="M7" s="852"/>
      <c r="N7" s="852"/>
      <c r="O7" s="844"/>
    </row>
    <row r="8" spans="1:15" ht="29.25">
      <c r="A8" s="850"/>
      <c r="B8" s="851"/>
      <c r="C8" s="852"/>
      <c r="D8" s="852"/>
      <c r="E8" s="852"/>
      <c r="F8" s="852"/>
      <c r="G8" s="852"/>
      <c r="H8" s="852"/>
      <c r="I8" s="852"/>
      <c r="J8" s="852"/>
      <c r="K8" s="852"/>
      <c r="L8" s="852"/>
      <c r="M8" s="852"/>
      <c r="N8" s="852"/>
      <c r="O8" s="844"/>
    </row>
    <row r="9" spans="1:15" ht="29.25">
      <c r="A9" s="850"/>
      <c r="B9" s="851"/>
      <c r="C9" s="852"/>
      <c r="D9" s="852"/>
      <c r="E9" s="852"/>
      <c r="F9" s="852"/>
      <c r="G9" s="852"/>
      <c r="H9" s="852"/>
      <c r="I9" s="852"/>
      <c r="J9" s="852"/>
      <c r="K9" s="852"/>
      <c r="L9" s="852"/>
      <c r="M9" s="852"/>
      <c r="N9" s="852"/>
      <c r="O9" s="844"/>
    </row>
    <row r="10" spans="1:15" ht="17.25" thickBot="1">
      <c r="A10" s="720"/>
      <c r="B10" s="849"/>
      <c r="C10" s="849"/>
      <c r="D10" s="843"/>
      <c r="E10" s="843"/>
      <c r="F10" s="843"/>
      <c r="G10" s="843"/>
      <c r="H10" s="843"/>
      <c r="I10" s="843"/>
      <c r="J10" s="843"/>
      <c r="K10" s="843"/>
      <c r="L10" s="843"/>
      <c r="M10" s="843"/>
      <c r="N10" s="843"/>
      <c r="O10" s="844"/>
    </row>
    <row r="11" spans="1:15" ht="20.25" thickBot="1">
      <c r="A11" s="853"/>
      <c r="B11" s="854"/>
      <c r="C11" s="1272" t="s">
        <v>483</v>
      </c>
      <c r="D11" s="1273"/>
      <c r="E11" s="1273"/>
      <c r="F11" s="1274"/>
      <c r="G11" s="843"/>
      <c r="H11" s="1272" t="s">
        <v>484</v>
      </c>
      <c r="I11" s="1273"/>
      <c r="J11" s="1273"/>
      <c r="K11" s="1274"/>
      <c r="L11" s="855"/>
      <c r="M11" s="1272" t="s">
        <v>485</v>
      </c>
      <c r="N11" s="1273"/>
      <c r="O11" s="1274"/>
    </row>
    <row r="12" spans="1:15" ht="54.75" thickBot="1">
      <c r="A12" s="856" t="s">
        <v>316</v>
      </c>
      <c r="B12" s="856" t="s">
        <v>486</v>
      </c>
      <c r="C12" s="857" t="s">
        <v>487</v>
      </c>
      <c r="D12" s="858" t="s">
        <v>488</v>
      </c>
      <c r="E12" s="858" t="s">
        <v>489</v>
      </c>
      <c r="F12" s="858" t="s">
        <v>490</v>
      </c>
      <c r="G12" s="859"/>
      <c r="H12" s="857" t="s">
        <v>487</v>
      </c>
      <c r="I12" s="858" t="s">
        <v>488</v>
      </c>
      <c r="J12" s="858" t="s">
        <v>489</v>
      </c>
      <c r="K12" s="858" t="s">
        <v>490</v>
      </c>
      <c r="L12" s="859"/>
      <c r="M12" s="857" t="s">
        <v>491</v>
      </c>
      <c r="N12" s="857" t="s">
        <v>492</v>
      </c>
      <c r="O12" s="857" t="s">
        <v>493</v>
      </c>
    </row>
    <row r="13" spans="1:15" ht="16.5">
      <c r="A13" s="860">
        <v>1</v>
      </c>
      <c r="B13" s="861"/>
      <c r="C13" s="983"/>
      <c r="D13" s="984">
        <v>0</v>
      </c>
      <c r="E13" s="984">
        <v>31513808.6367</v>
      </c>
      <c r="F13" s="985">
        <v>0</v>
      </c>
      <c r="G13" s="986"/>
      <c r="H13" s="983">
        <v>18353911.44</v>
      </c>
      <c r="I13" s="984">
        <v>31933213.156592462</v>
      </c>
      <c r="J13" s="984">
        <v>1230595490.86</v>
      </c>
      <c r="K13" s="985">
        <v>0</v>
      </c>
      <c r="L13" s="986"/>
      <c r="M13" s="983">
        <v>550166443.073</v>
      </c>
      <c r="N13" s="984">
        <v>0</v>
      </c>
      <c r="O13" s="985">
        <v>0</v>
      </c>
    </row>
    <row r="14" spans="1:15" ht="16.5">
      <c r="A14" s="862">
        <v>2</v>
      </c>
      <c r="B14" s="863"/>
      <c r="C14" s="987">
        <v>0</v>
      </c>
      <c r="D14" s="988">
        <v>0</v>
      </c>
      <c r="E14" s="988">
        <v>0</v>
      </c>
      <c r="F14" s="989">
        <v>0</v>
      </c>
      <c r="G14" s="986"/>
      <c r="H14" s="987">
        <v>0</v>
      </c>
      <c r="I14" s="988">
        <v>0</v>
      </c>
      <c r="J14" s="988">
        <v>5235025.881</v>
      </c>
      <c r="K14" s="989">
        <v>0</v>
      </c>
      <c r="L14" s="986"/>
      <c r="M14" s="987">
        <v>0</v>
      </c>
      <c r="N14" s="988">
        <v>0</v>
      </c>
      <c r="O14" s="989">
        <v>0</v>
      </c>
    </row>
    <row r="15" spans="1:15" ht="16.5">
      <c r="A15" s="862">
        <v>3</v>
      </c>
      <c r="B15" s="863"/>
      <c r="C15" s="987">
        <v>0</v>
      </c>
      <c r="D15" s="988">
        <v>0</v>
      </c>
      <c r="E15" s="988">
        <v>0</v>
      </c>
      <c r="F15" s="989">
        <v>0</v>
      </c>
      <c r="G15" s="986"/>
      <c r="H15" s="987">
        <v>0</v>
      </c>
      <c r="I15" s="988">
        <v>0</v>
      </c>
      <c r="J15" s="988">
        <v>4831451.87499</v>
      </c>
      <c r="K15" s="989">
        <v>0</v>
      </c>
      <c r="L15" s="986"/>
      <c r="M15" s="987">
        <v>4831451.87</v>
      </c>
      <c r="N15" s="988">
        <v>0</v>
      </c>
      <c r="O15" s="989">
        <v>0</v>
      </c>
    </row>
    <row r="16" spans="1:15" ht="16.5">
      <c r="A16" s="862">
        <v>4</v>
      </c>
      <c r="B16" s="863"/>
      <c r="C16" s="987">
        <v>0</v>
      </c>
      <c r="D16" s="988">
        <v>0</v>
      </c>
      <c r="E16" s="988">
        <v>25539637.44</v>
      </c>
      <c r="F16" s="989">
        <v>0</v>
      </c>
      <c r="G16" s="986"/>
      <c r="H16" s="987">
        <v>0</v>
      </c>
      <c r="I16" s="988">
        <v>0</v>
      </c>
      <c r="J16" s="988">
        <v>0</v>
      </c>
      <c r="K16" s="989">
        <v>0</v>
      </c>
      <c r="L16" s="986"/>
      <c r="M16" s="987">
        <v>0</v>
      </c>
      <c r="N16" s="988">
        <v>0</v>
      </c>
      <c r="O16" s="989">
        <v>0</v>
      </c>
    </row>
    <row r="17" spans="1:15" ht="16.5">
      <c r="A17" s="862">
        <v>5</v>
      </c>
      <c r="B17" s="863"/>
      <c r="C17" s="987">
        <v>0</v>
      </c>
      <c r="D17" s="988">
        <v>0</v>
      </c>
      <c r="E17" s="988">
        <v>325057229.988</v>
      </c>
      <c r="F17" s="989">
        <v>0</v>
      </c>
      <c r="G17" s="986"/>
      <c r="H17" s="987">
        <v>0</v>
      </c>
      <c r="I17" s="988">
        <v>0</v>
      </c>
      <c r="J17" s="988">
        <v>0</v>
      </c>
      <c r="K17" s="989">
        <v>0</v>
      </c>
      <c r="L17" s="986"/>
      <c r="M17" s="987">
        <v>0</v>
      </c>
      <c r="N17" s="988">
        <v>0</v>
      </c>
      <c r="O17" s="989">
        <v>181513368.701</v>
      </c>
    </row>
    <row r="18" spans="1:15" ht="16.5">
      <c r="A18" s="862">
        <v>6</v>
      </c>
      <c r="B18" s="863"/>
      <c r="C18" s="987">
        <v>0</v>
      </c>
      <c r="D18" s="988">
        <v>0</v>
      </c>
      <c r="E18" s="988">
        <v>0</v>
      </c>
      <c r="F18" s="989">
        <v>0</v>
      </c>
      <c r="G18" s="986"/>
      <c r="H18" s="987">
        <v>0</v>
      </c>
      <c r="I18" s="988">
        <v>0</v>
      </c>
      <c r="J18" s="988">
        <v>0</v>
      </c>
      <c r="K18" s="989">
        <v>0</v>
      </c>
      <c r="L18" s="986"/>
      <c r="M18" s="987">
        <v>0</v>
      </c>
      <c r="N18" s="988">
        <v>0</v>
      </c>
      <c r="O18" s="989">
        <v>0</v>
      </c>
    </row>
    <row r="19" spans="1:15" ht="16.5">
      <c r="A19" s="862">
        <v>7</v>
      </c>
      <c r="B19" s="863"/>
      <c r="C19" s="987">
        <v>0</v>
      </c>
      <c r="D19" s="988">
        <v>0</v>
      </c>
      <c r="E19" s="988">
        <v>0</v>
      </c>
      <c r="F19" s="989">
        <v>0</v>
      </c>
      <c r="G19" s="986"/>
      <c r="H19" s="987">
        <v>0</v>
      </c>
      <c r="I19" s="988">
        <v>0</v>
      </c>
      <c r="J19" s="988">
        <v>0</v>
      </c>
      <c r="K19" s="989">
        <v>0</v>
      </c>
      <c r="L19" s="986"/>
      <c r="M19" s="987">
        <v>0</v>
      </c>
      <c r="N19" s="988">
        <v>0</v>
      </c>
      <c r="O19" s="989">
        <v>0</v>
      </c>
    </row>
    <row r="20" spans="1:15" ht="16.5">
      <c r="A20" s="862">
        <v>8</v>
      </c>
      <c r="B20" s="863"/>
      <c r="C20" s="987">
        <v>0</v>
      </c>
      <c r="D20" s="988">
        <v>0</v>
      </c>
      <c r="E20" s="988">
        <v>0</v>
      </c>
      <c r="F20" s="989">
        <v>0</v>
      </c>
      <c r="G20" s="986"/>
      <c r="H20" s="987">
        <v>0</v>
      </c>
      <c r="I20" s="988">
        <v>0</v>
      </c>
      <c r="J20" s="988">
        <v>0</v>
      </c>
      <c r="K20" s="989">
        <v>0</v>
      </c>
      <c r="L20" s="986"/>
      <c r="M20" s="987">
        <v>0</v>
      </c>
      <c r="N20" s="988">
        <v>0</v>
      </c>
      <c r="O20" s="989">
        <v>0</v>
      </c>
    </row>
    <row r="21" spans="1:15" ht="16.5">
      <c r="A21" s="862">
        <v>9</v>
      </c>
      <c r="B21" s="863"/>
      <c r="C21" s="987">
        <v>0</v>
      </c>
      <c r="D21" s="988">
        <v>0</v>
      </c>
      <c r="E21" s="988">
        <v>0</v>
      </c>
      <c r="F21" s="989">
        <v>0</v>
      </c>
      <c r="G21" s="986"/>
      <c r="H21" s="987">
        <v>0</v>
      </c>
      <c r="I21" s="988">
        <v>0</v>
      </c>
      <c r="J21" s="988">
        <v>0</v>
      </c>
      <c r="K21" s="989">
        <v>0</v>
      </c>
      <c r="L21" s="986"/>
      <c r="M21" s="987">
        <v>0</v>
      </c>
      <c r="N21" s="988">
        <v>0</v>
      </c>
      <c r="O21" s="989">
        <v>0</v>
      </c>
    </row>
    <row r="22" spans="1:15" ht="16.5">
      <c r="A22" s="862">
        <v>10</v>
      </c>
      <c r="B22" s="863"/>
      <c r="C22" s="987">
        <v>0</v>
      </c>
      <c r="D22" s="988">
        <v>0</v>
      </c>
      <c r="E22" s="988">
        <v>0</v>
      </c>
      <c r="F22" s="989">
        <v>0</v>
      </c>
      <c r="G22" s="986"/>
      <c r="H22" s="987">
        <v>0</v>
      </c>
      <c r="I22" s="988">
        <v>0</v>
      </c>
      <c r="J22" s="988">
        <v>0</v>
      </c>
      <c r="K22" s="989">
        <v>0</v>
      </c>
      <c r="L22" s="986"/>
      <c r="M22" s="987">
        <v>0</v>
      </c>
      <c r="N22" s="988">
        <v>0</v>
      </c>
      <c r="O22" s="989">
        <v>0</v>
      </c>
    </row>
    <row r="23" spans="1:15" ht="16.5">
      <c r="A23" s="862">
        <v>11</v>
      </c>
      <c r="B23" s="863"/>
      <c r="C23" s="987">
        <v>0</v>
      </c>
      <c r="D23" s="988">
        <v>0</v>
      </c>
      <c r="E23" s="988">
        <v>0</v>
      </c>
      <c r="F23" s="989">
        <v>0</v>
      </c>
      <c r="G23" s="986"/>
      <c r="H23" s="987">
        <v>0</v>
      </c>
      <c r="I23" s="988">
        <v>0</v>
      </c>
      <c r="J23" s="988">
        <v>0</v>
      </c>
      <c r="K23" s="989">
        <v>0</v>
      </c>
      <c r="L23" s="986"/>
      <c r="M23" s="987">
        <v>0</v>
      </c>
      <c r="N23" s="988">
        <v>0</v>
      </c>
      <c r="O23" s="989">
        <v>0</v>
      </c>
    </row>
    <row r="24" spans="1:15" ht="17.25" thickBot="1">
      <c r="A24" s="864">
        <v>12</v>
      </c>
      <c r="B24" s="865"/>
      <c r="C24" s="990">
        <v>0</v>
      </c>
      <c r="D24" s="991">
        <v>0</v>
      </c>
      <c r="E24" s="991">
        <v>0</v>
      </c>
      <c r="F24" s="992">
        <v>0</v>
      </c>
      <c r="G24" s="986"/>
      <c r="H24" s="990">
        <v>0</v>
      </c>
      <c r="I24" s="991">
        <v>0</v>
      </c>
      <c r="J24" s="991">
        <v>0</v>
      </c>
      <c r="K24" s="992">
        <v>0</v>
      </c>
      <c r="L24" s="986"/>
      <c r="M24" s="990">
        <v>0</v>
      </c>
      <c r="N24" s="991">
        <v>0</v>
      </c>
      <c r="O24" s="992">
        <v>0</v>
      </c>
    </row>
    <row r="25" spans="1:15" ht="14.25" thickBot="1">
      <c r="A25" s="866" t="s">
        <v>155</v>
      </c>
      <c r="B25" s="867"/>
      <c r="C25" s="993">
        <v>0</v>
      </c>
      <c r="D25" s="994">
        <v>0</v>
      </c>
      <c r="E25" s="994">
        <v>382110676.0647</v>
      </c>
      <c r="F25" s="995">
        <v>0</v>
      </c>
      <c r="G25" s="996"/>
      <c r="H25" s="993">
        <v>18353911.44</v>
      </c>
      <c r="I25" s="994">
        <v>31933213.156592462</v>
      </c>
      <c r="J25" s="994">
        <v>1240661968.61599</v>
      </c>
      <c r="K25" s="995">
        <v>0</v>
      </c>
      <c r="L25" s="996"/>
      <c r="M25" s="993">
        <v>554997894.943</v>
      </c>
      <c r="N25" s="994">
        <v>0</v>
      </c>
      <c r="O25" s="995">
        <v>181513368.701</v>
      </c>
    </row>
    <row r="26" spans="1:15" ht="13.5">
      <c r="A26" s="868"/>
      <c r="B26" s="869"/>
      <c r="C26" s="869"/>
      <c r="D26" s="869"/>
      <c r="E26" s="869"/>
      <c r="F26" s="869"/>
      <c r="G26" s="869"/>
      <c r="H26" s="869"/>
      <c r="I26" s="869"/>
      <c r="J26" s="869"/>
      <c r="K26" s="869"/>
      <c r="L26" s="869"/>
      <c r="M26" s="869"/>
      <c r="N26" s="869"/>
      <c r="O26" s="870"/>
    </row>
    <row r="27" spans="1:15" ht="13.5">
      <c r="A27" s="868"/>
      <c r="B27" s="869"/>
      <c r="C27" s="869"/>
      <c r="D27" s="869"/>
      <c r="E27" s="869"/>
      <c r="F27" s="869"/>
      <c r="G27" s="869"/>
      <c r="H27" s="869"/>
      <c r="I27" s="869"/>
      <c r="J27" s="869"/>
      <c r="K27" s="869"/>
      <c r="L27" s="869"/>
      <c r="M27" s="869"/>
      <c r="N27" s="869"/>
      <c r="O27" s="870"/>
    </row>
    <row r="28" spans="1:15" ht="13.5">
      <c r="A28" s="402"/>
      <c r="B28" s="403"/>
      <c r="C28" s="403"/>
      <c r="D28" s="403"/>
      <c r="E28" s="403"/>
      <c r="F28" s="403"/>
      <c r="G28" s="403"/>
      <c r="H28" s="403"/>
      <c r="I28" s="403"/>
      <c r="J28" s="404"/>
      <c r="K28" s="871"/>
      <c r="L28" s="871"/>
      <c r="M28" s="871"/>
      <c r="N28" s="871"/>
      <c r="O28" s="872"/>
    </row>
    <row r="29" spans="1:15" ht="13.5">
      <c r="A29" s="402"/>
      <c r="B29" s="403"/>
      <c r="C29" s="403"/>
      <c r="D29" s="403"/>
      <c r="E29" s="403"/>
      <c r="F29" s="403"/>
      <c r="G29" s="403"/>
      <c r="H29" s="403"/>
      <c r="I29" s="403"/>
      <c r="J29" s="403"/>
      <c r="K29" s="403"/>
      <c r="L29" s="871"/>
      <c r="M29" s="871"/>
      <c r="N29" s="871"/>
      <c r="O29" s="872"/>
    </row>
    <row r="30" spans="1:15" ht="13.5">
      <c r="A30" s="402"/>
      <c r="B30" s="403"/>
      <c r="C30" s="403"/>
      <c r="D30" s="403"/>
      <c r="E30" s="403"/>
      <c r="F30" s="403"/>
      <c r="G30" s="403"/>
      <c r="H30" s="403"/>
      <c r="I30" s="403"/>
      <c r="J30" s="403"/>
      <c r="K30" s="403"/>
      <c r="L30" s="871"/>
      <c r="M30" s="871"/>
      <c r="N30" s="871"/>
      <c r="O30" s="872"/>
    </row>
    <row r="31" spans="1:15" ht="13.5">
      <c r="A31" s="402"/>
      <c r="B31" s="438"/>
      <c r="C31" s="439"/>
      <c r="D31" s="439"/>
      <c r="E31" s="439"/>
      <c r="F31" s="439"/>
      <c r="G31" s="439"/>
      <c r="H31" s="439"/>
      <c r="I31" s="439"/>
      <c r="J31" s="439"/>
      <c r="K31" s="439"/>
      <c r="L31" s="871"/>
      <c r="M31" s="871"/>
      <c r="N31" s="871"/>
      <c r="O31" s="872"/>
    </row>
    <row r="32" spans="1:15" ht="13.5">
      <c r="A32" s="402"/>
      <c r="B32" s="403"/>
      <c r="C32" s="403"/>
      <c r="D32" s="403"/>
      <c r="E32" s="403"/>
      <c r="F32" s="403"/>
      <c r="G32" s="403"/>
      <c r="H32" s="403"/>
      <c r="I32" s="403"/>
      <c r="J32" s="403"/>
      <c r="K32" s="403"/>
      <c r="L32" s="871"/>
      <c r="M32" s="871"/>
      <c r="N32" s="871"/>
      <c r="O32" s="872"/>
    </row>
    <row r="33" spans="1:15" ht="13.5">
      <c r="A33" s="402"/>
      <c r="B33" s="403"/>
      <c r="C33" s="403"/>
      <c r="D33" s="403"/>
      <c r="E33" s="403"/>
      <c r="F33" s="403"/>
      <c r="G33" s="403"/>
      <c r="H33" s="403"/>
      <c r="I33" s="403"/>
      <c r="J33" s="403"/>
      <c r="K33" s="403"/>
      <c r="L33" s="871"/>
      <c r="M33" s="871"/>
      <c r="N33" s="871"/>
      <c r="O33" s="872"/>
    </row>
    <row r="34" spans="1:15" ht="13.5">
      <c r="A34" s="402"/>
      <c r="B34" s="403"/>
      <c r="C34" s="403"/>
      <c r="D34" s="403"/>
      <c r="E34" s="403"/>
      <c r="F34" s="403"/>
      <c r="G34" s="403"/>
      <c r="H34" s="403"/>
      <c r="I34" s="403"/>
      <c r="J34" s="403"/>
      <c r="K34" s="403"/>
      <c r="L34" s="871"/>
      <c r="M34" s="871"/>
      <c r="N34" s="871"/>
      <c r="O34" s="872"/>
    </row>
    <row r="35" spans="1:15" ht="13.5">
      <c r="A35" s="402"/>
      <c r="B35" s="403"/>
      <c r="C35" s="403"/>
      <c r="D35" s="403"/>
      <c r="E35" s="403"/>
      <c r="F35" s="403"/>
      <c r="G35" s="403"/>
      <c r="H35" s="403"/>
      <c r="I35" s="403"/>
      <c r="J35" s="403"/>
      <c r="K35" s="403"/>
      <c r="L35" s="871"/>
      <c r="M35" s="871"/>
      <c r="N35" s="871"/>
      <c r="O35" s="872"/>
    </row>
    <row r="36" spans="1:15" ht="14.25" thickBot="1">
      <c r="A36" s="441"/>
      <c r="B36" s="442"/>
      <c r="C36" s="442"/>
      <c r="D36" s="442"/>
      <c r="E36" s="442"/>
      <c r="F36" s="442"/>
      <c r="G36" s="442"/>
      <c r="H36" s="442"/>
      <c r="I36" s="442"/>
      <c r="J36" s="442"/>
      <c r="K36" s="442"/>
      <c r="L36" s="873"/>
      <c r="M36" s="873"/>
      <c r="N36" s="873"/>
      <c r="O36" s="874"/>
    </row>
    <row r="37" spans="1:15" ht="13.5">
      <c r="A37" s="402"/>
      <c r="B37" s="403"/>
      <c r="C37" s="403"/>
      <c r="D37" s="403"/>
      <c r="E37" s="403"/>
      <c r="F37" s="403"/>
      <c r="G37" s="403"/>
      <c r="H37" s="403"/>
      <c r="I37" s="403"/>
      <c r="J37" s="403"/>
      <c r="K37" s="403"/>
      <c r="L37" s="871"/>
      <c r="M37" s="871"/>
      <c r="N37" s="871"/>
      <c r="O37" s="871"/>
    </row>
    <row r="38" spans="1:15" ht="13.5">
      <c r="A38" s="403"/>
      <c r="B38" s="403"/>
      <c r="C38" s="403"/>
      <c r="D38" s="403"/>
      <c r="E38" s="403"/>
      <c r="F38" s="403"/>
      <c r="G38" s="403"/>
      <c r="H38" s="403"/>
      <c r="I38" s="403"/>
      <c r="J38" s="403"/>
      <c r="K38" s="403"/>
      <c r="L38" s="871"/>
      <c r="M38" s="871"/>
      <c r="N38" s="871"/>
      <c r="O38" s="871"/>
    </row>
    <row r="39" spans="1:15" ht="13.5">
      <c r="A39" s="403"/>
      <c r="B39" s="403"/>
      <c r="C39" s="403"/>
      <c r="D39" s="403"/>
      <c r="E39" s="403"/>
      <c r="F39" s="403"/>
      <c r="G39" s="403"/>
      <c r="H39" s="403"/>
      <c r="I39" s="403"/>
      <c r="J39" s="403"/>
      <c r="K39" s="403"/>
      <c r="L39" s="871"/>
      <c r="M39" s="871"/>
      <c r="N39" s="871"/>
      <c r="O39" s="871"/>
    </row>
    <row r="40" spans="1:15" ht="13.5">
      <c r="A40" s="854"/>
      <c r="B40" s="869"/>
      <c r="C40" s="871"/>
      <c r="D40" s="871"/>
      <c r="E40" s="871"/>
      <c r="F40" s="871"/>
      <c r="G40" s="871"/>
      <c r="H40" s="871"/>
      <c r="I40" s="871"/>
      <c r="J40" s="871"/>
      <c r="K40" s="871"/>
      <c r="L40" s="871"/>
      <c r="M40" s="871"/>
      <c r="N40" s="871"/>
      <c r="O40" s="871"/>
    </row>
    <row r="42" ht="12.75">
      <c r="C42" t="s">
        <v>534</v>
      </c>
    </row>
  </sheetData>
  <sheetProtection/>
  <mergeCells count="3">
    <mergeCell ref="C11:F11"/>
    <mergeCell ref="H11:K11"/>
    <mergeCell ref="M11:O11"/>
  </mergeCells>
  <printOptions/>
  <pageMargins left="0.75" right="0.2" top="0.49" bottom="1.11" header="0.5" footer="1.14"/>
  <pageSetup horizontalDpi="600" verticalDpi="600" orientation="landscape" paperSize="9" scale="60" r:id="rId3"/>
  <drawing r:id="rId2"/>
  <legacyDrawing r:id="rId1"/>
</worksheet>
</file>

<file path=xl/worksheets/sheet29.xml><?xml version="1.0" encoding="utf-8"?>
<worksheet xmlns="http://schemas.openxmlformats.org/spreadsheetml/2006/main" xmlns:r="http://schemas.openxmlformats.org/officeDocument/2006/relationships">
  <dimension ref="A1:H42"/>
  <sheetViews>
    <sheetView zoomScalePageLayoutView="0" workbookViewId="0" topLeftCell="C16">
      <selection activeCell="G49" sqref="G49"/>
    </sheetView>
  </sheetViews>
  <sheetFormatPr defaultColWidth="9.140625" defaultRowHeight="12.75"/>
  <cols>
    <col min="1" max="1" width="1.7109375" style="0" customWidth="1"/>
    <col min="2" max="2" width="54.8515625" style="0" customWidth="1"/>
    <col min="3" max="3" width="27.421875" style="0" customWidth="1"/>
    <col min="4" max="4" width="19.7109375" style="0" customWidth="1"/>
    <col min="5" max="5" width="65.8515625" style="0" customWidth="1"/>
    <col min="6" max="6" width="7.7109375" style="0" customWidth="1"/>
    <col min="7" max="7" width="20.7109375" style="0" customWidth="1"/>
    <col min="8" max="8" width="19.421875" style="0" customWidth="1"/>
  </cols>
  <sheetData>
    <row r="1" spans="1:8" ht="13.5">
      <c r="A1" s="534"/>
      <c r="B1" s="535"/>
      <c r="C1" s="536" t="str">
        <f>'19 INVESTIME FINANCIARE'!D2</f>
        <v>ALM</v>
      </c>
      <c r="D1" s="537"/>
      <c r="E1" s="538"/>
      <c r="F1" s="539"/>
      <c r="G1" s="540"/>
      <c r="H1" s="541"/>
    </row>
    <row r="2" spans="1:8" ht="13.5">
      <c r="A2" s="543"/>
      <c r="B2" s="544"/>
      <c r="C2" s="545" t="str">
        <f>'19 INVESTIME FINANCIARE'!D3</f>
        <v>ALUMIL ALBANIA SHPK</v>
      </c>
      <c r="D2" s="546"/>
      <c r="E2" s="547"/>
      <c r="F2" s="548"/>
      <c r="G2" s="549"/>
      <c r="H2" s="550"/>
    </row>
    <row r="3" spans="1:8" ht="13.5">
      <c r="A3" s="543"/>
      <c r="B3" s="544"/>
      <c r="C3" s="545" t="str">
        <f>'19 INVESTIME FINANCIARE'!D4</f>
        <v>01/01/2010 -31/12/2010</v>
      </c>
      <c r="D3" s="546"/>
      <c r="E3" s="547"/>
      <c r="F3" s="548"/>
      <c r="G3" s="549"/>
      <c r="H3" s="550"/>
    </row>
    <row r="4" spans="1:8" ht="13.5">
      <c r="A4" s="543"/>
      <c r="B4" s="544"/>
      <c r="C4" s="545" t="str">
        <f>'19 INVESTIME FINANCIARE'!D5</f>
        <v>ALL</v>
      </c>
      <c r="D4" s="546"/>
      <c r="E4" s="547"/>
      <c r="F4" s="548"/>
      <c r="G4" s="549"/>
      <c r="H4" s="550"/>
    </row>
    <row r="5" spans="1:8" ht="13.5">
      <c r="A5" s="543"/>
      <c r="B5" s="544"/>
      <c r="C5" s="545" t="str">
        <f>'19 INVESTIME FINANCIARE'!D6</f>
        <v>Renata Fejzaj</v>
      </c>
      <c r="D5" s="546"/>
      <c r="E5" s="547"/>
      <c r="F5" s="548"/>
      <c r="G5" s="549"/>
      <c r="H5" s="550"/>
    </row>
    <row r="6" spans="1:8" ht="13.5">
      <c r="A6" s="543"/>
      <c r="B6" s="544"/>
      <c r="C6" s="551"/>
      <c r="D6" s="546"/>
      <c r="E6" s="547"/>
      <c r="F6" s="548"/>
      <c r="G6" s="549"/>
      <c r="H6" s="550"/>
    </row>
    <row r="7" spans="1:8" ht="13.5">
      <c r="A7" s="543"/>
      <c r="B7" s="544"/>
      <c r="C7" s="551"/>
      <c r="D7" s="546"/>
      <c r="E7" s="547"/>
      <c r="F7" s="548"/>
      <c r="G7" s="549"/>
      <c r="H7" s="550"/>
    </row>
    <row r="8" spans="1:8" ht="14.25" thickBot="1">
      <c r="A8" s="543"/>
      <c r="B8" s="544"/>
      <c r="C8" s="551"/>
      <c r="D8" s="546"/>
      <c r="E8" s="547"/>
      <c r="F8" s="548"/>
      <c r="G8" s="549"/>
      <c r="H8" s="550"/>
    </row>
    <row r="9" spans="1:8" ht="14.25" thickBot="1">
      <c r="A9" s="552"/>
      <c r="B9" s="553" t="s">
        <v>479</v>
      </c>
      <c r="C9" s="554" t="s">
        <v>481</v>
      </c>
      <c r="D9" s="555" t="s">
        <v>482</v>
      </c>
      <c r="E9" s="556" t="s">
        <v>480</v>
      </c>
      <c r="F9" s="557" t="s">
        <v>481</v>
      </c>
      <c r="G9" s="558" t="s">
        <v>482</v>
      </c>
      <c r="H9" s="559" t="s">
        <v>370</v>
      </c>
    </row>
    <row r="10" spans="1:8" ht="12.75">
      <c r="A10" s="560"/>
      <c r="B10" s="561" t="s">
        <v>426</v>
      </c>
      <c r="C10" s="562" t="s">
        <v>425</v>
      </c>
      <c r="D10" s="563">
        <f>Bilanci!D37</f>
        <v>2388304929.522351</v>
      </c>
      <c r="E10" s="564" t="s">
        <v>451</v>
      </c>
      <c r="F10" s="565" t="s">
        <v>452</v>
      </c>
      <c r="G10" s="566">
        <f>Bilanci!D71</f>
        <v>2388304929.464237</v>
      </c>
      <c r="H10" s="567">
        <f>D10-G10</f>
        <v>0.05811357498168945</v>
      </c>
    </row>
    <row r="11" spans="1:8" ht="12.75">
      <c r="A11" s="560"/>
      <c r="B11" s="568" t="s">
        <v>427</v>
      </c>
      <c r="C11" s="569" t="s">
        <v>428</v>
      </c>
      <c r="D11" s="570">
        <f>Bilanci!H37</f>
        <v>2388304929.522351</v>
      </c>
      <c r="E11" s="571" t="s">
        <v>453</v>
      </c>
      <c r="F11" s="572" t="s">
        <v>371</v>
      </c>
      <c r="G11" s="573">
        <f>Bilanci!H71</f>
        <v>2388304929.464237</v>
      </c>
      <c r="H11" s="574">
        <f>D11-G11</f>
        <v>0.05811357498168945</v>
      </c>
    </row>
    <row r="12" spans="1:8" ht="12.75">
      <c r="A12" s="560"/>
      <c r="B12" s="568" t="s">
        <v>429</v>
      </c>
      <c r="C12" s="569" t="s">
        <v>430</v>
      </c>
      <c r="D12" s="570">
        <f>Bilanci!J37</f>
        <v>1964063321.006213</v>
      </c>
      <c r="E12" s="571" t="s">
        <v>454</v>
      </c>
      <c r="F12" s="572" t="s">
        <v>455</v>
      </c>
      <c r="G12" s="573">
        <f>Bilanci!J71</f>
        <v>1964063321.2462127</v>
      </c>
      <c r="H12" s="574">
        <f>D12-G12</f>
        <v>-0.23999977111816406</v>
      </c>
    </row>
    <row r="13" spans="1:8" ht="13.5" thickBot="1">
      <c r="A13" s="560"/>
      <c r="B13" s="575"/>
      <c r="C13" s="576"/>
      <c r="D13" s="577"/>
      <c r="E13" s="578"/>
      <c r="F13" s="579"/>
      <c r="G13" s="580"/>
      <c r="H13" s="581"/>
    </row>
    <row r="14" spans="1:8" ht="14.25" thickBot="1" thickTop="1">
      <c r="A14" s="560"/>
      <c r="B14" s="568" t="s">
        <v>431</v>
      </c>
      <c r="C14" s="569" t="s">
        <v>372</v>
      </c>
      <c r="D14" s="570">
        <f>'FITIM HUMBJE'!G36</f>
        <v>103980782.85772339</v>
      </c>
      <c r="E14" s="571" t="s">
        <v>456</v>
      </c>
      <c r="F14" s="572" t="s">
        <v>457</v>
      </c>
      <c r="G14" s="573">
        <f>KAPITALET!H10</f>
        <v>103980782.85772339</v>
      </c>
      <c r="H14" s="581">
        <f>D14-G14</f>
        <v>0</v>
      </c>
    </row>
    <row r="15" spans="1:8" ht="14.25" thickBot="1" thickTop="1">
      <c r="A15" s="560"/>
      <c r="B15" s="575"/>
      <c r="C15" s="576"/>
      <c r="D15" s="577"/>
      <c r="E15" s="578"/>
      <c r="F15" s="579"/>
      <c r="G15" s="580"/>
      <c r="H15" s="581"/>
    </row>
    <row r="16" spans="1:8" ht="14.25" thickBot="1" thickTop="1">
      <c r="A16" s="560"/>
      <c r="B16" s="575" t="s">
        <v>432</v>
      </c>
      <c r="C16" s="576" t="s">
        <v>433</v>
      </c>
      <c r="D16" s="577">
        <f>'Ardhura shpenzime analitike'!C33</f>
        <v>1239057166.4400003</v>
      </c>
      <c r="E16" s="578" t="s">
        <v>458</v>
      </c>
      <c r="F16" s="579" t="s">
        <v>373</v>
      </c>
      <c r="G16" s="580">
        <f>'4 INVENTARET'!E19</f>
        <v>1239057166.4400003</v>
      </c>
      <c r="H16" s="581">
        <f>D16-G16</f>
        <v>0</v>
      </c>
    </row>
    <row r="17" spans="1:8" ht="14.25" thickBot="1" thickTop="1">
      <c r="A17" s="560"/>
      <c r="B17" s="575" t="s">
        <v>434</v>
      </c>
      <c r="C17" s="576" t="s">
        <v>374</v>
      </c>
      <c r="D17" s="577">
        <f>'Ardhura shpenzime analitike'!C71</f>
        <v>0</v>
      </c>
      <c r="E17" s="578" t="s">
        <v>459</v>
      </c>
      <c r="F17" s="579" t="s">
        <v>460</v>
      </c>
      <c r="G17" s="580">
        <f>'11 PROVIZIONE'!E16</f>
        <v>0</v>
      </c>
      <c r="H17" s="581">
        <f>D17-G17</f>
        <v>0</v>
      </c>
    </row>
    <row r="18" spans="1:8" ht="14.25" thickBot="1" thickTop="1">
      <c r="A18" s="560"/>
      <c r="B18" s="575" t="s">
        <v>435</v>
      </c>
      <c r="C18" s="576" t="s">
        <v>375</v>
      </c>
      <c r="D18" s="577">
        <f>'Ardhura shpenzime analitike'!C72</f>
        <v>161358744.5</v>
      </c>
      <c r="E18" s="578" t="s">
        <v>461</v>
      </c>
      <c r="F18" s="579" t="s">
        <v>462</v>
      </c>
      <c r="G18" s="580">
        <f>'Ardhura shpenzime analitike'!C67+'Ardhura shpenzime analitike'!C68+'Ardhura shpenzime analitike'!$C$70</f>
        <v>161358744.5</v>
      </c>
      <c r="H18" s="581">
        <f>D18-G18</f>
        <v>0</v>
      </c>
    </row>
    <row r="19" spans="1:8" ht="13.5" thickTop="1">
      <c r="A19" s="560"/>
      <c r="B19" s="568" t="s">
        <v>436</v>
      </c>
      <c r="C19" s="569" t="s">
        <v>376</v>
      </c>
      <c r="D19" s="570">
        <f>'2 AAM'!H24</f>
        <v>97007041.61586241</v>
      </c>
      <c r="E19" s="571" t="s">
        <v>463</v>
      </c>
      <c r="F19" s="572" t="s">
        <v>377</v>
      </c>
      <c r="G19" s="573">
        <f>'Ardhura shpenzime analitike'!C94</f>
        <v>97068961.61586241</v>
      </c>
      <c r="H19" s="574">
        <f>D19+D20-G19</f>
        <v>0</v>
      </c>
    </row>
    <row r="20" spans="1:8" ht="13.5" thickBot="1">
      <c r="A20" s="560"/>
      <c r="B20" s="575" t="s">
        <v>437</v>
      </c>
      <c r="C20" s="576" t="s">
        <v>439</v>
      </c>
      <c r="D20" s="577">
        <f>'3 AAJOM'!B24+'3 AAJOM'!B25</f>
        <v>61920</v>
      </c>
      <c r="E20" s="578"/>
      <c r="F20" s="579"/>
      <c r="G20" s="580"/>
      <c r="H20" s="581"/>
    </row>
    <row r="21" spans="1:8" ht="14.25" thickBot="1" thickTop="1">
      <c r="A21" s="560"/>
      <c r="B21" s="582" t="s">
        <v>438</v>
      </c>
      <c r="C21" s="583" t="s">
        <v>378</v>
      </c>
      <c r="D21" s="584">
        <f>'4 INVENTARET'!D18</f>
        <v>8753242.52</v>
      </c>
      <c r="E21" s="585" t="s">
        <v>464</v>
      </c>
      <c r="F21" s="586" t="s">
        <v>466</v>
      </c>
      <c r="G21" s="587">
        <f>'4 INVENTARET'!B31</f>
        <v>8753242.52</v>
      </c>
      <c r="H21" s="588">
        <f aca="true" t="shared" si="0" ref="H21:H27">D21-G21</f>
        <v>0</v>
      </c>
    </row>
    <row r="22" spans="1:8" ht="14.25" thickBot="1" thickTop="1">
      <c r="A22" s="560"/>
      <c r="B22" s="575" t="s">
        <v>440</v>
      </c>
      <c r="C22" s="576" t="s">
        <v>441</v>
      </c>
      <c r="D22" s="577">
        <f>'5 KLIENTE'!B19</f>
        <v>0</v>
      </c>
      <c r="E22" s="578" t="s">
        <v>465</v>
      </c>
      <c r="F22" s="579" t="s">
        <v>379</v>
      </c>
      <c r="G22" s="580">
        <f>'5 KLIENTE'!B34</f>
        <v>0</v>
      </c>
      <c r="H22" s="581">
        <f t="shared" si="0"/>
        <v>0</v>
      </c>
    </row>
    <row r="23" spans="1:8" ht="14.25" thickBot="1" thickTop="1">
      <c r="A23" s="560"/>
      <c r="B23" s="575" t="s">
        <v>442</v>
      </c>
      <c r="C23" s="576" t="s">
        <v>380</v>
      </c>
      <c r="D23" s="577">
        <f>'6 KERKESA'!B27</f>
        <v>0</v>
      </c>
      <c r="E23" s="578" t="s">
        <v>467</v>
      </c>
      <c r="F23" s="579" t="s">
        <v>381</v>
      </c>
      <c r="G23" s="580">
        <f>'6 KERKESA'!B42</f>
        <v>0</v>
      </c>
      <c r="H23" s="581">
        <f t="shared" si="0"/>
        <v>0</v>
      </c>
    </row>
    <row r="24" spans="1:8" ht="14.25" thickBot="1" thickTop="1">
      <c r="A24" s="560"/>
      <c r="B24" s="582" t="s">
        <v>443</v>
      </c>
      <c r="C24" s="583" t="s">
        <v>444</v>
      </c>
      <c r="D24" s="584">
        <f>'7 AKTIVE MONETARE'!C16</f>
        <v>88191842.55</v>
      </c>
      <c r="E24" s="585" t="s">
        <v>468</v>
      </c>
      <c r="F24" s="586" t="s">
        <v>469</v>
      </c>
      <c r="G24" s="587">
        <f>'7 AKTIVE MONETARE'!C29</f>
        <v>88191842.55</v>
      </c>
      <c r="H24" s="588">
        <f t="shared" si="0"/>
        <v>0</v>
      </c>
    </row>
    <row r="25" spans="1:8" ht="13.5" thickTop="1">
      <c r="A25" s="560"/>
      <c r="B25" s="568" t="s">
        <v>445</v>
      </c>
      <c r="C25" s="569" t="s">
        <v>446</v>
      </c>
      <c r="D25" s="570">
        <f>'8 KAPITALI'!B12</f>
        <v>1481601000</v>
      </c>
      <c r="E25" s="571" t="s">
        <v>456</v>
      </c>
      <c r="F25" s="572" t="s">
        <v>470</v>
      </c>
      <c r="G25" s="573">
        <f>KAPITALET!B15</f>
        <v>1481601000</v>
      </c>
      <c r="H25" s="574">
        <f t="shared" si="0"/>
        <v>0</v>
      </c>
    </row>
    <row r="26" spans="1:8" ht="13.5" thickBot="1">
      <c r="A26" s="560"/>
      <c r="B26" s="575" t="s">
        <v>445</v>
      </c>
      <c r="C26" s="576" t="s">
        <v>446</v>
      </c>
      <c r="D26" s="577">
        <f>'8 KAPITALI'!B12</f>
        <v>1481601000</v>
      </c>
      <c r="E26" s="578" t="s">
        <v>471</v>
      </c>
      <c r="F26" s="579" t="s">
        <v>472</v>
      </c>
      <c r="G26" s="580">
        <f>'8 KAPITALI'!D29</f>
        <v>1481601000</v>
      </c>
      <c r="H26" s="581">
        <f t="shared" si="0"/>
        <v>0</v>
      </c>
    </row>
    <row r="27" spans="1:8" ht="14.25" thickBot="1" thickTop="1">
      <c r="A27" s="560"/>
      <c r="B27" s="575" t="s">
        <v>473</v>
      </c>
      <c r="C27" s="576" t="s">
        <v>383</v>
      </c>
      <c r="D27" s="577">
        <f>'9 REZERVAT'!C27</f>
        <v>7623316</v>
      </c>
      <c r="E27" s="578" t="s">
        <v>456</v>
      </c>
      <c r="F27" s="579" t="s">
        <v>474</v>
      </c>
      <c r="G27" s="580">
        <f>KAPITALET!G15</f>
        <v>7623316</v>
      </c>
      <c r="H27" s="581">
        <f t="shared" si="0"/>
        <v>0</v>
      </c>
    </row>
    <row r="28" spans="1:8" ht="14.25" thickBot="1" thickTop="1">
      <c r="A28" s="560"/>
      <c r="B28" s="575" t="s">
        <v>447</v>
      </c>
      <c r="C28" s="576" t="s">
        <v>382</v>
      </c>
      <c r="D28" s="577">
        <f>'16 TE  PAGUESHME TE TJERA'!C18</f>
        <v>1007042</v>
      </c>
      <c r="E28" s="578" t="s">
        <v>475</v>
      </c>
      <c r="F28" s="579" t="s">
        <v>384</v>
      </c>
      <c r="G28" s="580">
        <f>'16 TE  PAGUESHME TE TJERA'!C40</f>
        <v>1007042</v>
      </c>
      <c r="H28" s="581">
        <f>D28-G28</f>
        <v>0</v>
      </c>
    </row>
    <row r="29" spans="1:8" ht="14.25" thickBot="1" thickTop="1">
      <c r="A29" s="560"/>
      <c r="B29" s="582" t="s">
        <v>448</v>
      </c>
      <c r="C29" s="583" t="s">
        <v>449</v>
      </c>
      <c r="D29" s="584">
        <f>'18 DIVIDENT'!J16</f>
        <v>0</v>
      </c>
      <c r="E29" s="585" t="s">
        <v>476</v>
      </c>
      <c r="F29" s="586" t="s">
        <v>477</v>
      </c>
      <c r="G29" s="587">
        <f>'18 DIVIDENT'!C31</f>
        <v>0</v>
      </c>
      <c r="H29" s="588">
        <f>G29-D29</f>
        <v>0</v>
      </c>
    </row>
    <row r="30" spans="1:8" ht="14.25" thickBot="1" thickTop="1">
      <c r="A30" s="560"/>
      <c r="B30" s="582" t="s">
        <v>448</v>
      </c>
      <c r="C30" s="583" t="s">
        <v>450</v>
      </c>
      <c r="D30" s="584">
        <f>'18 DIVIDENT'!E31</f>
        <v>0</v>
      </c>
      <c r="E30" s="578" t="s">
        <v>456</v>
      </c>
      <c r="F30" s="586" t="s">
        <v>478</v>
      </c>
      <c r="G30" s="587">
        <f>KAPITALET!H12</f>
        <v>0</v>
      </c>
      <c r="H30" s="588">
        <f>G30+D30</f>
        <v>0</v>
      </c>
    </row>
    <row r="31" spans="1:8" ht="13.5" thickTop="1">
      <c r="A31" s="560"/>
      <c r="B31" s="568"/>
      <c r="C31" s="569"/>
      <c r="D31" s="570"/>
      <c r="E31" s="571"/>
      <c r="F31" s="572"/>
      <c r="G31" s="573"/>
      <c r="H31" s="574"/>
    </row>
    <row r="32" spans="1:8" ht="13.5" thickBot="1">
      <c r="A32" s="560"/>
      <c r="B32" s="589"/>
      <c r="C32" s="590"/>
      <c r="D32" s="591"/>
      <c r="E32" s="592"/>
      <c r="F32" s="593"/>
      <c r="G32" s="594"/>
      <c r="H32" s="595"/>
    </row>
    <row r="33" spans="1:8" ht="13.5">
      <c r="A33" s="543"/>
      <c r="B33" s="544"/>
      <c r="C33" s="551"/>
      <c r="D33" s="546"/>
      <c r="E33" s="547"/>
      <c r="F33" s="548"/>
      <c r="G33" s="549"/>
      <c r="H33" s="550"/>
    </row>
    <row r="34" spans="1:8" ht="13.5">
      <c r="A34" s="543"/>
      <c r="B34" s="544"/>
      <c r="C34" s="551"/>
      <c r="D34" s="546"/>
      <c r="E34" s="547"/>
      <c r="F34" s="548"/>
      <c r="G34" s="549"/>
      <c r="H34" s="550"/>
    </row>
    <row r="35" spans="1:8" ht="13.5">
      <c r="A35" s="543"/>
      <c r="B35" s="544"/>
      <c r="C35" s="551"/>
      <c r="D35" s="546"/>
      <c r="E35" s="547"/>
      <c r="F35" s="548"/>
      <c r="G35" s="549"/>
      <c r="H35" s="550"/>
    </row>
    <row r="36" spans="1:8" ht="13.5">
      <c r="A36" s="543"/>
      <c r="B36" s="544"/>
      <c r="C36" s="551"/>
      <c r="D36" s="546"/>
      <c r="E36" s="547"/>
      <c r="F36" s="548"/>
      <c r="G36" s="549"/>
      <c r="H36" s="550"/>
    </row>
    <row r="37" spans="1:8" ht="13.5">
      <c r="A37" s="543"/>
      <c r="B37" s="544"/>
      <c r="C37" s="551"/>
      <c r="D37" s="546"/>
      <c r="E37" s="547"/>
      <c r="F37" s="548"/>
      <c r="G37" s="549"/>
      <c r="H37" s="550"/>
    </row>
    <row r="38" spans="1:8" ht="13.5">
      <c r="A38" s="543"/>
      <c r="B38" s="544"/>
      <c r="C38" s="551"/>
      <c r="D38" s="546"/>
      <c r="E38" s="547"/>
      <c r="F38" s="548"/>
      <c r="G38" s="549"/>
      <c r="H38" s="550"/>
    </row>
    <row r="39" spans="1:8" ht="13.5">
      <c r="A39" s="543"/>
      <c r="B39" s="544"/>
      <c r="C39" s="551"/>
      <c r="D39" s="546"/>
      <c r="E39" s="547"/>
      <c r="F39" s="548"/>
      <c r="G39" s="549"/>
      <c r="H39" s="550"/>
    </row>
    <row r="40" spans="1:8" ht="13.5">
      <c r="A40" s="543"/>
      <c r="B40" s="544"/>
      <c r="C40" s="551"/>
      <c r="D40" s="546"/>
      <c r="E40" s="547"/>
      <c r="F40" s="548"/>
      <c r="G40" s="549"/>
      <c r="H40" s="550"/>
    </row>
    <row r="41" spans="1:8" ht="13.5">
      <c r="A41" s="543"/>
      <c r="B41" s="544"/>
      <c r="C41" s="551"/>
      <c r="D41" s="546"/>
      <c r="E41" s="547"/>
      <c r="F41" s="548"/>
      <c r="G41" s="549"/>
      <c r="H41" s="550"/>
    </row>
    <row r="42" spans="1:8" ht="14.25" thickBot="1">
      <c r="A42" s="596"/>
      <c r="B42" s="597"/>
      <c r="C42" s="598"/>
      <c r="D42" s="599"/>
      <c r="E42" s="600"/>
      <c r="F42" s="601"/>
      <c r="G42" s="602"/>
      <c r="H42" s="603"/>
    </row>
  </sheetData>
  <sheetProtection/>
  <printOptions/>
  <pageMargins left="0.75" right="0.41" top="1" bottom="1" header="0.5" footer="0.5"/>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1:P33"/>
  <sheetViews>
    <sheetView zoomScalePageLayoutView="0" workbookViewId="0" topLeftCell="A4">
      <selection activeCell="A5" sqref="A5"/>
    </sheetView>
  </sheetViews>
  <sheetFormatPr defaultColWidth="9.140625" defaultRowHeight="12.75"/>
  <cols>
    <col min="1" max="1" width="21.140625" style="0" customWidth="1"/>
    <col min="2" max="2" width="32.00390625" style="0" customWidth="1"/>
    <col min="3" max="3" width="1.57421875" style="0" customWidth="1"/>
    <col min="4" max="4" width="6.57421875" style="0" customWidth="1"/>
    <col min="10" max="10" width="1.8515625" style="0" customWidth="1"/>
  </cols>
  <sheetData>
    <row r="1" spans="1:14" ht="14.25" thickBot="1">
      <c r="A1" s="367" t="str">
        <f>'[1]PROPERTIES'!F16</f>
        <v>KODI : </v>
      </c>
      <c r="B1" s="368" t="str">
        <f>'TE DHENA'!$G$16</f>
        <v>ALM</v>
      </c>
      <c r="C1" s="369"/>
      <c r="D1" s="369"/>
      <c r="E1" s="369"/>
      <c r="F1" s="369"/>
      <c r="G1" s="369"/>
      <c r="H1" s="369"/>
      <c r="I1" s="369"/>
      <c r="J1" s="369"/>
      <c r="K1" s="369"/>
      <c r="L1" s="369"/>
      <c r="M1" s="369"/>
      <c r="N1" s="369"/>
    </row>
    <row r="2" spans="1:14" ht="13.5">
      <c r="A2" s="905" t="str">
        <f>'TE DHENA'!$B$16</f>
        <v>SHOQERIA: </v>
      </c>
      <c r="B2" s="371" t="str">
        <f>VLOOKUP('TE DHENA'!$C$16,DATA!$B$3:$C$30,2,FALSE)</f>
        <v>ALUMIL ALBANIA SHPK</v>
      </c>
      <c r="C2" s="369"/>
      <c r="D2" s="369"/>
      <c r="E2" s="369"/>
      <c r="F2" s="369"/>
      <c r="G2" s="369"/>
      <c r="H2" s="369"/>
      <c r="I2" s="369"/>
      <c r="J2" s="369"/>
      <c r="K2" s="369"/>
      <c r="L2" s="369"/>
      <c r="M2" s="369"/>
      <c r="N2" s="369"/>
    </row>
    <row r="3" spans="1:14" ht="13.5">
      <c r="A3" s="370" t="str">
        <f>'[1]PROPERTIES'!B18</f>
        <v>PERIUDHA(VITI/Q): </v>
      </c>
      <c r="B3" s="371" t="str">
        <f>'TE DHENA'!$G$18&amp;" -"&amp;'TE DHENA'!$J$18</f>
        <v>01/01/2010 -31/12/2010</v>
      </c>
      <c r="C3" s="369"/>
      <c r="D3" s="369"/>
      <c r="E3" s="369"/>
      <c r="F3" s="369"/>
      <c r="G3" s="369"/>
      <c r="H3" s="369"/>
      <c r="I3" s="369"/>
      <c r="J3" s="369"/>
      <c r="K3" s="369"/>
      <c r="L3" s="369"/>
      <c r="M3" s="369"/>
      <c r="N3" s="369"/>
    </row>
    <row r="4" spans="1:14" ht="13.5">
      <c r="A4" s="370" t="str">
        <f>'[1]PROPERTIES'!B22</f>
        <v>MONEDHA : </v>
      </c>
      <c r="B4" s="371" t="str">
        <f>'TE DHENA'!$C$22</f>
        <v>ALL</v>
      </c>
      <c r="C4" s="369"/>
      <c r="D4" s="369"/>
      <c r="E4" s="369"/>
      <c r="F4" s="369"/>
      <c r="G4" s="369"/>
      <c r="H4" s="369"/>
      <c r="I4" s="369"/>
      <c r="J4" s="369"/>
      <c r="K4" s="369"/>
      <c r="L4" s="369"/>
      <c r="M4" s="369"/>
      <c r="N4" s="369"/>
    </row>
    <row r="5" spans="1:14" ht="14.25" thickBot="1">
      <c r="A5" s="372" t="str">
        <f>'[1]PROPERTIES'!B24</f>
        <v>AUTORI : </v>
      </c>
      <c r="B5" s="799" t="str">
        <f>'TE DHENA'!$C$24</f>
        <v>Renata Fejzaj</v>
      </c>
      <c r="C5" s="369"/>
      <c r="D5" s="369"/>
      <c r="E5" s="369"/>
      <c r="F5" s="369"/>
      <c r="G5" s="369"/>
      <c r="H5" s="369"/>
      <c r="I5" s="369"/>
      <c r="J5" s="369"/>
      <c r="K5" s="369"/>
      <c r="L5" s="369"/>
      <c r="M5" s="369"/>
      <c r="N5" s="369"/>
    </row>
    <row r="6" spans="1:14" ht="13.5">
      <c r="A6" s="369"/>
      <c r="B6" s="369"/>
      <c r="C6" s="369"/>
      <c r="D6" s="369"/>
      <c r="E6" s="369"/>
      <c r="F6" s="369"/>
      <c r="G6" s="369"/>
      <c r="H6" s="369"/>
      <c r="I6" s="369"/>
      <c r="J6" s="369"/>
      <c r="K6" s="369"/>
      <c r="L6" s="369"/>
      <c r="M6" s="369"/>
      <c r="N6" s="369"/>
    </row>
    <row r="7" spans="1:14" ht="14.25" thickBot="1">
      <c r="A7" s="369"/>
      <c r="B7" s="369"/>
      <c r="C7" s="369"/>
      <c r="D7" s="369"/>
      <c r="E7" s="369"/>
      <c r="F7" s="369"/>
      <c r="G7" s="369"/>
      <c r="H7" s="369"/>
      <c r="I7" s="369"/>
      <c r="J7" s="369"/>
      <c r="K7" s="369"/>
      <c r="L7" s="369"/>
      <c r="M7" s="369"/>
      <c r="N7" s="369"/>
    </row>
    <row r="8" spans="1:16" ht="30" customHeight="1">
      <c r="A8" s="883" t="s">
        <v>495</v>
      </c>
      <c r="B8" s="884"/>
      <c r="C8" s="369"/>
      <c r="D8" s="895" t="s">
        <v>504</v>
      </c>
      <c r="E8" s="896"/>
      <c r="F8" s="896"/>
      <c r="G8" s="896"/>
      <c r="H8" s="896"/>
      <c r="I8" s="897"/>
      <c r="J8" s="369"/>
      <c r="K8" s="895" t="s">
        <v>515</v>
      </c>
      <c r="L8" s="896"/>
      <c r="M8" s="896"/>
      <c r="N8" s="896"/>
      <c r="O8" s="896"/>
      <c r="P8" s="897"/>
    </row>
    <row r="9" spans="1:16" ht="30" customHeight="1">
      <c r="A9" s="885" t="s">
        <v>496</v>
      </c>
      <c r="B9" s="886"/>
      <c r="C9" s="373"/>
      <c r="D9" s="898" t="s">
        <v>505</v>
      </c>
      <c r="E9" s="882"/>
      <c r="F9" s="882"/>
      <c r="G9" s="882"/>
      <c r="H9" s="882"/>
      <c r="I9" s="899"/>
      <c r="J9" s="373"/>
      <c r="K9" s="898" t="s">
        <v>516</v>
      </c>
      <c r="L9" s="882"/>
      <c r="M9" s="882"/>
      <c r="N9" s="882"/>
      <c r="O9" s="882"/>
      <c r="P9" s="899"/>
    </row>
    <row r="10" spans="1:16" ht="30" customHeight="1">
      <c r="A10" s="887" t="s">
        <v>498</v>
      </c>
      <c r="B10" s="886"/>
      <c r="C10" s="373"/>
      <c r="D10" s="898" t="s">
        <v>506</v>
      </c>
      <c r="E10" s="882"/>
      <c r="F10" s="882"/>
      <c r="G10" s="882"/>
      <c r="H10" s="882"/>
      <c r="I10" s="899"/>
      <c r="J10" s="373"/>
      <c r="K10" s="898" t="s">
        <v>517</v>
      </c>
      <c r="L10" s="882"/>
      <c r="M10" s="882"/>
      <c r="N10" s="882"/>
      <c r="O10" s="882"/>
      <c r="P10" s="899"/>
    </row>
    <row r="11" spans="1:16" ht="30" customHeight="1">
      <c r="A11" s="888" t="s">
        <v>499</v>
      </c>
      <c r="B11" s="886"/>
      <c r="C11" s="373"/>
      <c r="D11" s="898" t="s">
        <v>507</v>
      </c>
      <c r="E11" s="882"/>
      <c r="F11" s="882"/>
      <c r="G11" s="882"/>
      <c r="H11" s="882"/>
      <c r="I11" s="899"/>
      <c r="J11" s="373"/>
      <c r="K11" s="898" t="s">
        <v>518</v>
      </c>
      <c r="L11" s="882"/>
      <c r="M11" s="882"/>
      <c r="N11" s="882"/>
      <c r="O11" s="882"/>
      <c r="P11" s="899"/>
    </row>
    <row r="12" spans="1:16" ht="30" customHeight="1">
      <c r="A12" s="888" t="s">
        <v>497</v>
      </c>
      <c r="B12" s="889"/>
      <c r="C12" s="373"/>
      <c r="D12" s="898" t="s">
        <v>508</v>
      </c>
      <c r="E12" s="882"/>
      <c r="F12" s="882"/>
      <c r="G12" s="882"/>
      <c r="H12" s="882"/>
      <c r="I12" s="899"/>
      <c r="J12" s="373"/>
      <c r="K12" s="898" t="s">
        <v>519</v>
      </c>
      <c r="L12" s="882"/>
      <c r="M12" s="882"/>
      <c r="N12" s="882"/>
      <c r="O12" s="882"/>
      <c r="P12" s="899"/>
    </row>
    <row r="13" spans="1:16" ht="30" customHeight="1">
      <c r="A13" s="890"/>
      <c r="B13" s="891"/>
      <c r="C13" s="373"/>
      <c r="D13" s="898" t="s">
        <v>509</v>
      </c>
      <c r="E13" s="882"/>
      <c r="F13" s="882"/>
      <c r="G13" s="882"/>
      <c r="H13" s="882"/>
      <c r="I13" s="899"/>
      <c r="J13" s="373"/>
      <c r="K13" s="898" t="s">
        <v>522</v>
      </c>
      <c r="L13" s="882"/>
      <c r="M13" s="882"/>
      <c r="N13" s="882"/>
      <c r="O13" s="882"/>
      <c r="P13" s="899"/>
    </row>
    <row r="14" spans="1:16" ht="30" customHeight="1">
      <c r="A14" s="892" t="s">
        <v>500</v>
      </c>
      <c r="B14" s="886"/>
      <c r="C14" s="373"/>
      <c r="D14" s="898" t="s">
        <v>523</v>
      </c>
      <c r="E14" s="882"/>
      <c r="F14" s="882"/>
      <c r="G14" s="882"/>
      <c r="H14" s="882"/>
      <c r="I14" s="899"/>
      <c r="J14" s="373"/>
      <c r="K14" s="898" t="s">
        <v>520</v>
      </c>
      <c r="L14" s="882"/>
      <c r="M14" s="882"/>
      <c r="N14" s="882"/>
      <c r="O14" s="882"/>
      <c r="P14" s="899"/>
    </row>
    <row r="15" spans="1:16" ht="30" customHeight="1">
      <c r="A15" s="892" t="s">
        <v>501</v>
      </c>
      <c r="B15" s="886"/>
      <c r="C15" s="373"/>
      <c r="D15" s="898" t="s">
        <v>510</v>
      </c>
      <c r="E15" s="882"/>
      <c r="F15" s="882"/>
      <c r="G15" s="882"/>
      <c r="H15" s="882"/>
      <c r="I15" s="899"/>
      <c r="J15" s="373"/>
      <c r="K15" s="898" t="s">
        <v>521</v>
      </c>
      <c r="L15" s="882"/>
      <c r="M15" s="882"/>
      <c r="N15" s="882"/>
      <c r="O15" s="882"/>
      <c r="P15" s="899"/>
    </row>
    <row r="16" spans="1:16" ht="30" customHeight="1">
      <c r="A16" s="890"/>
      <c r="B16" s="891"/>
      <c r="C16" s="373"/>
      <c r="D16" s="898" t="s">
        <v>511</v>
      </c>
      <c r="E16" s="882"/>
      <c r="F16" s="882"/>
      <c r="G16" s="882"/>
      <c r="H16" s="882"/>
      <c r="I16" s="899"/>
      <c r="J16" s="373"/>
      <c r="K16" s="898"/>
      <c r="L16" s="882"/>
      <c r="M16" s="882"/>
      <c r="N16" s="882"/>
      <c r="O16" s="882"/>
      <c r="P16" s="899"/>
    </row>
    <row r="17" spans="1:16" ht="30" customHeight="1">
      <c r="A17" s="887" t="s">
        <v>502</v>
      </c>
      <c r="B17" s="886"/>
      <c r="C17" s="373"/>
      <c r="D17" s="898" t="s">
        <v>512</v>
      </c>
      <c r="E17" s="882"/>
      <c r="F17" s="882"/>
      <c r="G17" s="882"/>
      <c r="H17" s="882"/>
      <c r="I17" s="899"/>
      <c r="J17" s="373"/>
      <c r="K17" s="898"/>
      <c r="L17" s="882"/>
      <c r="M17" s="882"/>
      <c r="N17" s="882"/>
      <c r="O17" s="882"/>
      <c r="P17" s="899"/>
    </row>
    <row r="18" spans="1:16" ht="30" customHeight="1">
      <c r="A18" s="888" t="s">
        <v>503</v>
      </c>
      <c r="B18" s="886"/>
      <c r="C18" s="373"/>
      <c r="D18" s="898" t="s">
        <v>513</v>
      </c>
      <c r="E18" s="882"/>
      <c r="F18" s="882"/>
      <c r="G18" s="882"/>
      <c r="H18" s="882"/>
      <c r="I18" s="899"/>
      <c r="J18" s="373"/>
      <c r="K18" s="898"/>
      <c r="L18" s="882"/>
      <c r="M18" s="882"/>
      <c r="N18" s="882"/>
      <c r="O18" s="882"/>
      <c r="P18" s="899"/>
    </row>
    <row r="19" spans="1:16" ht="30" customHeight="1" thickBot="1">
      <c r="A19" s="893"/>
      <c r="B19" s="894"/>
      <c r="C19" s="373"/>
      <c r="D19" s="900" t="s">
        <v>514</v>
      </c>
      <c r="E19" s="901"/>
      <c r="F19" s="901"/>
      <c r="G19" s="901"/>
      <c r="H19" s="901"/>
      <c r="I19" s="902"/>
      <c r="J19" s="373"/>
      <c r="K19" s="900"/>
      <c r="L19" s="901"/>
      <c r="M19" s="901"/>
      <c r="N19" s="901"/>
      <c r="O19" s="901"/>
      <c r="P19" s="902"/>
    </row>
    <row r="20" spans="1:14" ht="13.5">
      <c r="A20" s="373"/>
      <c r="B20" s="373"/>
      <c r="C20" s="373"/>
      <c r="D20" s="373"/>
      <c r="E20" s="373"/>
      <c r="F20" s="373"/>
      <c r="G20" s="373"/>
      <c r="H20" s="373"/>
      <c r="I20" s="373"/>
      <c r="J20" s="373"/>
      <c r="K20" s="373"/>
      <c r="L20" s="373"/>
      <c r="M20" s="373"/>
      <c r="N20" s="373"/>
    </row>
    <row r="21" spans="1:14" ht="13.5">
      <c r="A21" s="373"/>
      <c r="B21" s="373"/>
      <c r="C21" s="373"/>
      <c r="D21" s="373"/>
      <c r="E21" s="373"/>
      <c r="F21" s="373"/>
      <c r="G21" s="373"/>
      <c r="H21" s="373"/>
      <c r="I21" s="373"/>
      <c r="J21" s="373"/>
      <c r="K21" s="373"/>
      <c r="L21" s="373"/>
      <c r="M21" s="373"/>
      <c r="N21" s="373"/>
    </row>
    <row r="22" spans="1:14" ht="13.5">
      <c r="A22" s="373"/>
      <c r="B22" s="373"/>
      <c r="C22" s="373"/>
      <c r="D22" s="373"/>
      <c r="E22" s="373"/>
      <c r="F22" s="373"/>
      <c r="G22" s="373"/>
      <c r="H22" s="373"/>
      <c r="I22" s="373"/>
      <c r="J22" s="373"/>
      <c r="K22" s="373"/>
      <c r="L22" s="373"/>
      <c r="M22" s="373"/>
      <c r="N22" s="373"/>
    </row>
    <row r="23" spans="1:14" ht="13.5">
      <c r="A23" s="373"/>
      <c r="B23" s="373"/>
      <c r="C23" s="373"/>
      <c r="D23" s="373"/>
      <c r="E23" s="373"/>
      <c r="F23" s="373"/>
      <c r="G23" s="373"/>
      <c r="H23" s="373"/>
      <c r="I23" s="373"/>
      <c r="J23" s="373"/>
      <c r="K23" s="373"/>
      <c r="L23" s="373"/>
      <c r="M23" s="373"/>
      <c r="N23" s="373"/>
    </row>
    <row r="24" spans="1:14" ht="13.5">
      <c r="A24" s="373"/>
      <c r="B24" s="373"/>
      <c r="C24" s="373"/>
      <c r="D24" s="373"/>
      <c r="E24" s="373"/>
      <c r="F24" s="373"/>
      <c r="G24" s="373"/>
      <c r="H24" s="373"/>
      <c r="I24" s="373"/>
      <c r="J24" s="373"/>
      <c r="K24" s="373"/>
      <c r="L24" s="373"/>
      <c r="M24" s="373"/>
      <c r="N24" s="373"/>
    </row>
    <row r="25" spans="1:14" ht="13.5">
      <c r="A25" s="373"/>
      <c r="B25" s="373"/>
      <c r="C25" s="373"/>
      <c r="D25" s="373"/>
      <c r="E25" s="373"/>
      <c r="F25" s="373"/>
      <c r="G25" s="373"/>
      <c r="H25" s="373"/>
      <c r="I25" s="373"/>
      <c r="J25" s="373"/>
      <c r="K25" s="373"/>
      <c r="L25" s="373"/>
      <c r="M25" s="373"/>
      <c r="N25" s="373"/>
    </row>
    <row r="26" spans="1:14" ht="13.5">
      <c r="A26" s="373"/>
      <c r="B26" s="373"/>
      <c r="C26" s="373"/>
      <c r="D26" s="373"/>
      <c r="E26" s="373"/>
      <c r="F26" s="373"/>
      <c r="G26" s="373"/>
      <c r="H26" s="373"/>
      <c r="I26" s="373"/>
      <c r="J26" s="373"/>
      <c r="K26" s="373"/>
      <c r="L26" s="373"/>
      <c r="M26" s="373"/>
      <c r="N26" s="373"/>
    </row>
    <row r="27" spans="1:14" ht="13.5">
      <c r="A27" s="373"/>
      <c r="B27" s="373"/>
      <c r="C27" s="373"/>
      <c r="D27" s="373"/>
      <c r="E27" s="373"/>
      <c r="F27" s="373"/>
      <c r="G27" s="373"/>
      <c r="H27" s="373"/>
      <c r="I27" s="373"/>
      <c r="J27" s="373"/>
      <c r="K27" s="373"/>
      <c r="L27" s="373"/>
      <c r="M27" s="373"/>
      <c r="N27" s="373"/>
    </row>
    <row r="28" spans="1:14" ht="13.5">
      <c r="A28" s="373"/>
      <c r="B28" s="373"/>
      <c r="C28" s="373"/>
      <c r="D28" s="373"/>
      <c r="E28" s="373"/>
      <c r="F28" s="373"/>
      <c r="G28" s="373"/>
      <c r="H28" s="373"/>
      <c r="I28" s="373"/>
      <c r="J28" s="373"/>
      <c r="K28" s="373"/>
      <c r="L28" s="373"/>
      <c r="M28" s="373"/>
      <c r="N28" s="373"/>
    </row>
    <row r="29" spans="1:14" ht="13.5">
      <c r="A29" s="373"/>
      <c r="B29" s="373"/>
      <c r="C29" s="373"/>
      <c r="D29" s="373"/>
      <c r="E29" s="373"/>
      <c r="F29" s="373"/>
      <c r="G29" s="373"/>
      <c r="H29" s="373"/>
      <c r="I29" s="373"/>
      <c r="J29" s="373"/>
      <c r="K29" s="373"/>
      <c r="L29" s="373"/>
      <c r="M29" s="373"/>
      <c r="N29" s="373"/>
    </row>
    <row r="30" spans="1:14" ht="13.5">
      <c r="A30" s="373"/>
      <c r="B30" s="373"/>
      <c r="C30" s="373"/>
      <c r="D30" s="373"/>
      <c r="E30" s="373"/>
      <c r="F30" s="373"/>
      <c r="G30" s="373"/>
      <c r="H30" s="373"/>
      <c r="I30" s="373"/>
      <c r="J30" s="373"/>
      <c r="K30" s="373"/>
      <c r="L30" s="373"/>
      <c r="M30" s="373"/>
      <c r="N30" s="373"/>
    </row>
    <row r="31" spans="1:14" ht="13.5">
      <c r="A31" s="373"/>
      <c r="B31" s="373"/>
      <c r="C31" s="373"/>
      <c r="D31" s="373"/>
      <c r="E31" s="373"/>
      <c r="F31" s="373"/>
      <c r="G31" s="373"/>
      <c r="H31" s="373"/>
      <c r="I31" s="373"/>
      <c r="J31" s="373"/>
      <c r="K31" s="373"/>
      <c r="L31" s="373"/>
      <c r="M31" s="373"/>
      <c r="N31" s="373"/>
    </row>
    <row r="32" spans="1:14" ht="13.5">
      <c r="A32" s="373"/>
      <c r="B32" s="373"/>
      <c r="C32" s="373"/>
      <c r="D32" s="373"/>
      <c r="E32" s="373"/>
      <c r="F32" s="373"/>
      <c r="G32" s="373"/>
      <c r="H32" s="373"/>
      <c r="I32" s="373"/>
      <c r="J32" s="373"/>
      <c r="K32" s="373"/>
      <c r="L32" s="373"/>
      <c r="M32" s="373"/>
      <c r="N32" s="373"/>
    </row>
    <row r="33" spans="1:14" ht="13.5">
      <c r="A33" s="373"/>
      <c r="B33" s="373"/>
      <c r="C33" s="373"/>
      <c r="D33" s="373"/>
      <c r="E33" s="373"/>
      <c r="F33" s="373"/>
      <c r="G33" s="373"/>
      <c r="H33" s="373"/>
      <c r="I33" s="373"/>
      <c r="J33" s="373"/>
      <c r="K33" s="373"/>
      <c r="L33" s="373"/>
      <c r="M33" s="373"/>
      <c r="N33" s="373"/>
    </row>
  </sheetData>
  <sheetProtection/>
  <printOptions/>
  <pageMargins left="0.75" right="0.75" top="1" bottom="1" header="0.5" footer="0.5"/>
  <pageSetup horizontalDpi="600" verticalDpi="600" orientation="landscape" paperSize="9" scale="80" r:id="rId2"/>
  <drawing r:id="rId1"/>
</worksheet>
</file>

<file path=xl/worksheets/sheet30.xml><?xml version="1.0" encoding="utf-8"?>
<worksheet xmlns="http://schemas.openxmlformats.org/spreadsheetml/2006/main" xmlns:r="http://schemas.openxmlformats.org/officeDocument/2006/relationships">
  <dimension ref="A3:G47"/>
  <sheetViews>
    <sheetView workbookViewId="0" topLeftCell="A22">
      <selection activeCell="I33" sqref="I33"/>
    </sheetView>
  </sheetViews>
  <sheetFormatPr defaultColWidth="9.140625" defaultRowHeight="12.75"/>
  <cols>
    <col min="4" max="4" width="18.8515625" style="0" customWidth="1"/>
    <col min="5" max="5" width="12.7109375" style="0" customWidth="1"/>
    <col min="6" max="6" width="13.421875" style="0" customWidth="1"/>
    <col min="7" max="7" width="15.28125" style="0" customWidth="1"/>
  </cols>
  <sheetData>
    <row r="3" ht="15">
      <c r="A3" s="1236"/>
    </row>
    <row r="4" ht="15">
      <c r="A4" s="1236" t="s">
        <v>801</v>
      </c>
    </row>
    <row r="5" spans="1:2" ht="15">
      <c r="A5" s="1236" t="s">
        <v>802</v>
      </c>
      <c r="B5" s="1211"/>
    </row>
    <row r="9" spans="1:7" ht="15">
      <c r="A9" s="1211"/>
      <c r="B9" s="1211" t="s">
        <v>779</v>
      </c>
      <c r="C9" s="1211"/>
      <c r="D9" s="1211"/>
      <c r="E9" s="1211"/>
      <c r="F9" s="1211"/>
      <c r="G9" s="1211"/>
    </row>
    <row r="10" spans="1:7" ht="15">
      <c r="A10" s="1211"/>
      <c r="B10" s="1211"/>
      <c r="C10" s="1211"/>
      <c r="D10" s="1211"/>
      <c r="E10" s="1211"/>
      <c r="F10" s="1211"/>
      <c r="G10" s="1211"/>
    </row>
    <row r="11" spans="1:7" ht="15">
      <c r="A11" s="1211"/>
      <c r="B11" s="1211"/>
      <c r="C11" s="1211"/>
      <c r="D11" s="1211"/>
      <c r="E11" s="1211"/>
      <c r="F11" s="1211"/>
      <c r="G11" s="1211"/>
    </row>
    <row r="12" spans="1:7" ht="15">
      <c r="A12" s="1212" t="s">
        <v>780</v>
      </c>
      <c r="B12" s="1212" t="s">
        <v>781</v>
      </c>
      <c r="C12" s="1212" t="s">
        <v>782</v>
      </c>
      <c r="D12" s="1212" t="s">
        <v>783</v>
      </c>
      <c r="E12" s="1212" t="s">
        <v>156</v>
      </c>
      <c r="F12" s="1212" t="s">
        <v>784</v>
      </c>
      <c r="G12" s="1212" t="s">
        <v>783</v>
      </c>
    </row>
    <row r="13" spans="1:7" ht="15">
      <c r="A13" s="1213"/>
      <c r="B13" s="1213"/>
      <c r="C13" s="1213"/>
      <c r="D13" s="1214">
        <v>40179</v>
      </c>
      <c r="E13" s="1213"/>
      <c r="F13" s="1213"/>
      <c r="G13" s="1213" t="s">
        <v>785</v>
      </c>
    </row>
    <row r="14" spans="1:7" ht="14.25">
      <c r="A14" s="1215">
        <v>1</v>
      </c>
      <c r="B14" s="1216" t="s">
        <v>786</v>
      </c>
      <c r="C14" s="1217"/>
      <c r="D14" s="1218">
        <v>76975223</v>
      </c>
      <c r="E14" s="1218">
        <v>0</v>
      </c>
      <c r="F14" s="1218">
        <v>0</v>
      </c>
      <c r="G14" s="1218">
        <v>76975223</v>
      </c>
    </row>
    <row r="15" spans="1:7" ht="14.25">
      <c r="A15" s="1215">
        <v>2</v>
      </c>
      <c r="B15" s="1216" t="s">
        <v>787</v>
      </c>
      <c r="C15" s="1217"/>
      <c r="D15" s="1218">
        <v>680560387.56</v>
      </c>
      <c r="E15" s="1218">
        <v>0</v>
      </c>
      <c r="F15" s="1218">
        <v>0</v>
      </c>
      <c r="G15" s="1218">
        <v>680560387.56</v>
      </c>
    </row>
    <row r="16" spans="1:7" ht="14.25">
      <c r="A16" s="1215">
        <v>3</v>
      </c>
      <c r="B16" s="1216" t="s">
        <v>788</v>
      </c>
      <c r="C16" s="1217"/>
      <c r="D16" s="1218">
        <v>919840727.34</v>
      </c>
      <c r="E16" s="1218">
        <v>17710293.21</v>
      </c>
      <c r="F16" s="1218">
        <v>11171228.32</v>
      </c>
      <c r="G16" s="1218">
        <v>926379792.23</v>
      </c>
    </row>
    <row r="17" spans="1:7" ht="14.25">
      <c r="A17" s="1215">
        <v>4</v>
      </c>
      <c r="B17" s="1216" t="s">
        <v>789</v>
      </c>
      <c r="C17" s="1217"/>
      <c r="D17" s="1218">
        <v>21568468</v>
      </c>
      <c r="E17" s="1218">
        <v>13603420</v>
      </c>
      <c r="F17" s="1218">
        <v>4751338</v>
      </c>
      <c r="G17" s="1218">
        <v>30420550</v>
      </c>
    </row>
    <row r="18" spans="1:7" ht="14.25">
      <c r="A18" s="1215">
        <v>5</v>
      </c>
      <c r="B18" s="1216" t="s">
        <v>790</v>
      </c>
      <c r="C18" s="1217"/>
      <c r="D18" s="1218">
        <v>6896071.73</v>
      </c>
      <c r="E18" s="1218">
        <v>1266692.1</v>
      </c>
      <c r="F18" s="1218">
        <v>0</v>
      </c>
      <c r="G18" s="1218">
        <v>8162763.83</v>
      </c>
    </row>
    <row r="19" spans="1:7" ht="14.25">
      <c r="A19" s="1215">
        <v>6</v>
      </c>
      <c r="B19" s="1216" t="s">
        <v>791</v>
      </c>
      <c r="C19" s="1217"/>
      <c r="D19" s="1218">
        <v>23199744.119999997</v>
      </c>
      <c r="E19" s="1218">
        <v>1471153.42</v>
      </c>
      <c r="F19" s="1218"/>
      <c r="G19" s="1218">
        <v>24670897.54</v>
      </c>
    </row>
    <row r="20" spans="1:7" ht="14.25">
      <c r="A20" s="1215">
        <v>7</v>
      </c>
      <c r="B20" s="1216" t="s">
        <v>794</v>
      </c>
      <c r="C20" s="1217"/>
      <c r="D20" s="1218">
        <v>2129276</v>
      </c>
      <c r="E20" s="1218">
        <v>156898757.61</v>
      </c>
      <c r="F20" s="1218"/>
      <c r="G20" s="1218">
        <v>159028033.61</v>
      </c>
    </row>
    <row r="21" spans="1:7" ht="15">
      <c r="A21" s="1219"/>
      <c r="B21" s="1219" t="s">
        <v>191</v>
      </c>
      <c r="C21" s="1219"/>
      <c r="D21" s="1220">
        <v>1731169897.75</v>
      </c>
      <c r="E21" s="1220">
        <v>190950316.34000003</v>
      </c>
      <c r="F21" s="1220">
        <v>15922566.32</v>
      </c>
      <c r="G21" s="1220">
        <v>1906197647.77</v>
      </c>
    </row>
    <row r="22" spans="4:7" ht="12.75">
      <c r="D22" s="1221"/>
      <c r="E22" s="1221"/>
      <c r="F22" s="1221"/>
      <c r="G22" s="1221"/>
    </row>
    <row r="23" spans="1:7" ht="15">
      <c r="A23" s="1211"/>
      <c r="B23" s="1211" t="s">
        <v>792</v>
      </c>
      <c r="C23" s="1211"/>
      <c r="D23" s="1222"/>
      <c r="E23" s="1222"/>
      <c r="F23" s="1222"/>
      <c r="G23" s="1222"/>
    </row>
    <row r="24" spans="1:7" ht="15">
      <c r="A24" s="1212" t="s">
        <v>780</v>
      </c>
      <c r="B24" s="1212" t="s">
        <v>781</v>
      </c>
      <c r="C24" s="1212" t="s">
        <v>782</v>
      </c>
      <c r="D24" s="1223" t="s">
        <v>783</v>
      </c>
      <c r="E24" s="1223" t="s">
        <v>156</v>
      </c>
      <c r="F24" s="1223" t="s">
        <v>784</v>
      </c>
      <c r="G24" s="1223" t="s">
        <v>783</v>
      </c>
    </row>
    <row r="25" spans="1:7" ht="15">
      <c r="A25" s="1224"/>
      <c r="B25" s="1224"/>
      <c r="C25" s="1224"/>
      <c r="D25" s="1214">
        <v>40179</v>
      </c>
      <c r="E25" s="1225"/>
      <c r="F25" s="1225"/>
      <c r="G25" s="1225" t="s">
        <v>785</v>
      </c>
    </row>
    <row r="26" spans="1:7" ht="14.25">
      <c r="A26" s="1215">
        <v>1</v>
      </c>
      <c r="B26" s="1216" t="s">
        <v>786</v>
      </c>
      <c r="C26" s="1217"/>
      <c r="D26" s="1218">
        <v>0</v>
      </c>
      <c r="E26" s="1218">
        <v>0</v>
      </c>
      <c r="F26" s="1218">
        <v>0</v>
      </c>
      <c r="G26" s="1218">
        <v>0</v>
      </c>
    </row>
    <row r="27" spans="1:7" ht="14.25">
      <c r="A27" s="1215">
        <v>2</v>
      </c>
      <c r="B27" s="1216" t="s">
        <v>787</v>
      </c>
      <c r="C27" s="1217"/>
      <c r="D27" s="1218">
        <v>131598833.69</v>
      </c>
      <c r="E27" s="1218">
        <v>22662660.87</v>
      </c>
      <c r="F27" s="1218">
        <v>6872863.59</v>
      </c>
      <c r="G27" s="1218">
        <v>147388630.97</v>
      </c>
    </row>
    <row r="28" spans="1:7" ht="14.25">
      <c r="A28" s="1215">
        <v>3</v>
      </c>
      <c r="B28" s="1216" t="s">
        <v>788</v>
      </c>
      <c r="C28" s="1217"/>
      <c r="D28" s="1218">
        <v>286870890.42</v>
      </c>
      <c r="E28" s="1218">
        <v>64410072.35</v>
      </c>
      <c r="F28" s="1218">
        <v>4377968</v>
      </c>
      <c r="G28" s="1218">
        <v>346902994.77000004</v>
      </c>
    </row>
    <row r="29" spans="1:7" ht="14.25">
      <c r="A29" s="1215">
        <v>4</v>
      </c>
      <c r="B29" s="1216" t="s">
        <v>789</v>
      </c>
      <c r="C29" s="1217"/>
      <c r="D29" s="1218">
        <v>12498997.39</v>
      </c>
      <c r="E29" s="1218">
        <v>4326076.45</v>
      </c>
      <c r="F29" s="1218">
        <v>0</v>
      </c>
      <c r="G29" s="1218">
        <v>16825073.84</v>
      </c>
    </row>
    <row r="30" spans="1:7" ht="14.25">
      <c r="A30" s="1215">
        <v>5</v>
      </c>
      <c r="B30" s="1216" t="s">
        <v>790</v>
      </c>
      <c r="C30" s="1217"/>
      <c r="D30" s="1218">
        <v>3508131</v>
      </c>
      <c r="E30" s="1218">
        <v>1778037</v>
      </c>
      <c r="F30" s="1218">
        <v>0</v>
      </c>
      <c r="G30" s="1218">
        <v>5286168</v>
      </c>
    </row>
    <row r="31" spans="1:7" ht="14.25">
      <c r="A31" s="1215">
        <v>6</v>
      </c>
      <c r="B31" s="1216" t="s">
        <v>791</v>
      </c>
      <c r="C31" s="1217"/>
      <c r="D31" s="1218">
        <v>12968612</v>
      </c>
      <c r="E31" s="1218">
        <v>3830195</v>
      </c>
      <c r="F31" s="1218"/>
      <c r="G31" s="1218">
        <v>16798807</v>
      </c>
    </row>
    <row r="32" spans="1:7" ht="14.25">
      <c r="A32" s="1215"/>
      <c r="B32" s="1216"/>
      <c r="C32" s="1217"/>
      <c r="D32" s="1218"/>
      <c r="E32" s="1218"/>
      <c r="F32" s="1218"/>
      <c r="G32" s="1218"/>
    </row>
    <row r="33" spans="1:7" ht="15">
      <c r="A33" s="1219"/>
      <c r="B33" s="1219" t="s">
        <v>191</v>
      </c>
      <c r="C33" s="1219"/>
      <c r="D33" s="1220">
        <v>447445464.5</v>
      </c>
      <c r="E33" s="1220">
        <v>97007041.67</v>
      </c>
      <c r="F33" s="1220">
        <v>11250831.59</v>
      </c>
      <c r="G33" s="1220">
        <v>533201674.58</v>
      </c>
    </row>
    <row r="34" spans="4:7" ht="12.75">
      <c r="D34" s="1221"/>
      <c r="E34" s="1221"/>
      <c r="F34" s="1221"/>
      <c r="G34" s="1221"/>
    </row>
    <row r="35" spans="1:7" ht="15">
      <c r="A35" s="1211"/>
      <c r="B35" s="1211" t="s">
        <v>793</v>
      </c>
      <c r="C35" s="1211"/>
      <c r="D35" s="1222"/>
      <c r="E35" s="1222"/>
      <c r="F35" s="1222"/>
      <c r="G35" s="1222"/>
    </row>
    <row r="36" spans="1:7" ht="15">
      <c r="A36" s="1212" t="s">
        <v>780</v>
      </c>
      <c r="B36" s="1212" t="s">
        <v>781</v>
      </c>
      <c r="C36" s="1212" t="s">
        <v>782</v>
      </c>
      <c r="D36" s="1223" t="s">
        <v>783</v>
      </c>
      <c r="E36" s="1223" t="s">
        <v>156</v>
      </c>
      <c r="F36" s="1223" t="s">
        <v>784</v>
      </c>
      <c r="G36" s="1223" t="s">
        <v>783</v>
      </c>
    </row>
    <row r="37" spans="1:7" ht="15">
      <c r="A37" s="1224"/>
      <c r="B37" s="1224"/>
      <c r="C37" s="1224"/>
      <c r="D37" s="1214">
        <v>40179</v>
      </c>
      <c r="E37" s="1225"/>
      <c r="F37" s="1225"/>
      <c r="G37" s="1225" t="s">
        <v>785</v>
      </c>
    </row>
    <row r="38" spans="1:7" ht="14.25">
      <c r="A38" s="1215">
        <v>1</v>
      </c>
      <c r="B38" s="1216" t="s">
        <v>786</v>
      </c>
      <c r="C38" s="1217"/>
      <c r="D38" s="1218">
        <v>76975223</v>
      </c>
      <c r="E38" s="1218">
        <v>0</v>
      </c>
      <c r="F38" s="1218">
        <v>0</v>
      </c>
      <c r="G38" s="1218">
        <v>76975223</v>
      </c>
    </row>
    <row r="39" spans="1:7" ht="14.25">
      <c r="A39" s="1215">
        <v>2</v>
      </c>
      <c r="B39" s="1216" t="s">
        <v>787</v>
      </c>
      <c r="C39" s="1217"/>
      <c r="D39" s="1218">
        <v>548961553.8699999</v>
      </c>
      <c r="E39" s="1218">
        <v>0</v>
      </c>
      <c r="F39" s="1218">
        <v>15789797.280000001</v>
      </c>
      <c r="G39" s="1218">
        <v>533171756.5899999</v>
      </c>
    </row>
    <row r="40" spans="1:7" ht="14.25">
      <c r="A40" s="1215">
        <v>3</v>
      </c>
      <c r="B40" s="1216" t="s">
        <v>788</v>
      </c>
      <c r="C40" s="1217"/>
      <c r="D40" s="1218">
        <v>632969836.9200001</v>
      </c>
      <c r="E40" s="1218">
        <v>17710293.21</v>
      </c>
      <c r="F40" s="1218">
        <v>71203332.67</v>
      </c>
      <c r="G40" s="1218">
        <v>579476797.4600002</v>
      </c>
    </row>
    <row r="41" spans="1:7" ht="14.25">
      <c r="A41" s="1215">
        <v>4</v>
      </c>
      <c r="B41" s="1216" t="s">
        <v>789</v>
      </c>
      <c r="C41" s="1217"/>
      <c r="D41" s="1218">
        <v>9069470.61</v>
      </c>
      <c r="E41" s="1218">
        <v>13603420</v>
      </c>
      <c r="F41" s="1218">
        <v>9077414.45</v>
      </c>
      <c r="G41" s="1218">
        <v>13595476.16</v>
      </c>
    </row>
    <row r="42" spans="1:7" ht="14.25">
      <c r="A42" s="1215">
        <v>5</v>
      </c>
      <c r="B42" s="1216" t="s">
        <v>790</v>
      </c>
      <c r="C42" s="1217"/>
      <c r="D42" s="1218">
        <v>3387940.73</v>
      </c>
      <c r="E42" s="1218">
        <v>1266692.1</v>
      </c>
      <c r="F42" s="1218">
        <v>1778037</v>
      </c>
      <c r="G42" s="1218">
        <v>2876595.83</v>
      </c>
    </row>
    <row r="43" spans="1:7" ht="14.25">
      <c r="A43" s="1215">
        <v>6</v>
      </c>
      <c r="B43" s="1216" t="s">
        <v>791</v>
      </c>
      <c r="C43" s="1217"/>
      <c r="D43" s="1218">
        <v>10231132.119999997</v>
      </c>
      <c r="E43" s="1218">
        <v>1471153.42</v>
      </c>
      <c r="F43" s="1218">
        <v>3830195</v>
      </c>
      <c r="G43" s="1218">
        <v>7872090.539999997</v>
      </c>
    </row>
    <row r="44" spans="1:7" ht="14.25">
      <c r="A44" s="1215">
        <v>7</v>
      </c>
      <c r="B44" s="1216" t="s">
        <v>795</v>
      </c>
      <c r="C44" s="1217"/>
      <c r="D44" s="1218">
        <v>2129276</v>
      </c>
      <c r="E44" s="1218">
        <v>156898757.61</v>
      </c>
      <c r="F44" s="1218"/>
      <c r="G44" s="1218">
        <v>159028033.61</v>
      </c>
    </row>
    <row r="45" spans="1:7" ht="15">
      <c r="A45" s="1219"/>
      <c r="B45" s="1219" t="s">
        <v>191</v>
      </c>
      <c r="C45" s="1219"/>
      <c r="D45" s="1220">
        <v>1283724433.2499998</v>
      </c>
      <c r="E45" s="1220">
        <v>190950316.34000003</v>
      </c>
      <c r="F45" s="1220">
        <v>101678776.4</v>
      </c>
      <c r="G45" s="1220">
        <v>1372995973.19</v>
      </c>
    </row>
    <row r="47" ht="12.75">
      <c r="C47" s="1235" t="s">
        <v>722</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O110"/>
  <sheetViews>
    <sheetView workbookViewId="0" topLeftCell="A1">
      <selection activeCell="Q18" sqref="Q18"/>
    </sheetView>
  </sheetViews>
  <sheetFormatPr defaultColWidth="9.140625" defaultRowHeight="12.75"/>
  <cols>
    <col min="9" max="9" width="9.57421875" style="0" bestFit="1" customWidth="1"/>
    <col min="13" max="13" width="11.140625" style="0" bestFit="1" customWidth="1"/>
  </cols>
  <sheetData>
    <row r="1" spans="1:10" ht="12.75">
      <c r="A1" s="1137"/>
      <c r="B1" s="1138" t="s">
        <v>797</v>
      </c>
      <c r="C1" s="1139"/>
      <c r="D1" s="1139"/>
      <c r="E1" s="1137"/>
      <c r="F1" s="1137"/>
      <c r="G1" s="1137"/>
      <c r="H1" s="1137"/>
      <c r="I1" s="1137"/>
      <c r="J1" s="1137"/>
    </row>
    <row r="2" spans="1:10" ht="12.75">
      <c r="A2" s="1137"/>
      <c r="B2" s="1138" t="s">
        <v>798</v>
      </c>
      <c r="C2" s="1139"/>
      <c r="D2" s="1139"/>
      <c r="E2" s="1137"/>
      <c r="F2" s="1137"/>
      <c r="G2" s="1137"/>
      <c r="H2" s="1137"/>
      <c r="I2" s="1137"/>
      <c r="J2" s="1137"/>
    </row>
    <row r="3" spans="1:10" ht="12.75">
      <c r="A3" s="1137"/>
      <c r="B3" s="1041"/>
      <c r="C3" s="1137"/>
      <c r="D3" s="1137"/>
      <c r="E3" s="1137"/>
      <c r="F3" s="1137"/>
      <c r="G3" s="1137"/>
      <c r="H3" s="1137"/>
      <c r="I3" s="1041" t="s">
        <v>690</v>
      </c>
      <c r="J3" s="1137"/>
    </row>
    <row r="4" spans="1:10" ht="12.75">
      <c r="A4" s="1137"/>
      <c r="B4" s="1041"/>
      <c r="C4" s="1137"/>
      <c r="D4" s="1137"/>
      <c r="E4" s="1137"/>
      <c r="F4" s="1137"/>
      <c r="G4" s="1137"/>
      <c r="H4" s="1137"/>
      <c r="I4" s="1137"/>
      <c r="J4" s="1137"/>
    </row>
    <row r="5" spans="1:10" ht="12.75">
      <c r="A5" s="1133"/>
      <c r="B5" s="1133"/>
      <c r="C5" s="1133"/>
      <c r="D5" s="1133"/>
      <c r="E5" s="1133"/>
      <c r="F5" s="1133"/>
      <c r="G5" s="1133"/>
      <c r="H5" s="1133"/>
      <c r="I5" s="1140"/>
      <c r="J5" s="1141" t="s">
        <v>691</v>
      </c>
    </row>
    <row r="6" spans="1:10" ht="12.75">
      <c r="A6" s="1291" t="s">
        <v>692</v>
      </c>
      <c r="B6" s="1292"/>
      <c r="C6" s="1292"/>
      <c r="D6" s="1292"/>
      <c r="E6" s="1292"/>
      <c r="F6" s="1292"/>
      <c r="G6" s="1292"/>
      <c r="H6" s="1292"/>
      <c r="I6" s="1292"/>
      <c r="J6" s="1293"/>
    </row>
    <row r="7" spans="1:10" ht="33" thickBot="1">
      <c r="A7" s="1142"/>
      <c r="B7" s="1303" t="s">
        <v>693</v>
      </c>
      <c r="C7" s="1303"/>
      <c r="D7" s="1303"/>
      <c r="E7" s="1303"/>
      <c r="F7" s="1304"/>
      <c r="G7" s="1143" t="s">
        <v>694</v>
      </c>
      <c r="H7" s="1143" t="s">
        <v>695</v>
      </c>
      <c r="I7" s="1144" t="s">
        <v>696</v>
      </c>
      <c r="J7" s="1144" t="s">
        <v>697</v>
      </c>
    </row>
    <row r="8" spans="1:10" ht="12.75">
      <c r="A8" s="1145">
        <v>1</v>
      </c>
      <c r="B8" s="1305" t="s">
        <v>698</v>
      </c>
      <c r="C8" s="1306"/>
      <c r="D8" s="1306"/>
      <c r="E8" s="1306"/>
      <c r="F8" s="1306"/>
      <c r="G8" s="1146">
        <v>70</v>
      </c>
      <c r="H8" s="1146">
        <v>11100</v>
      </c>
      <c r="I8" s="1147">
        <v>1746666.67424</v>
      </c>
      <c r="J8" s="1148"/>
    </row>
    <row r="9" spans="1:10" ht="25.5">
      <c r="A9" s="1149" t="s">
        <v>699</v>
      </c>
      <c r="B9" s="1301" t="s">
        <v>700</v>
      </c>
      <c r="C9" s="1301"/>
      <c r="D9" s="1301"/>
      <c r="E9" s="1301"/>
      <c r="F9" s="1302"/>
      <c r="G9" s="1150" t="s">
        <v>701</v>
      </c>
      <c r="H9" s="1150">
        <v>11101</v>
      </c>
      <c r="I9" s="1151">
        <v>1420931.982</v>
      </c>
      <c r="J9" s="1152"/>
    </row>
    <row r="10" spans="1:10" ht="12.75" customHeight="1">
      <c r="A10" s="1153" t="s">
        <v>702</v>
      </c>
      <c r="B10" s="1300" t="s">
        <v>703</v>
      </c>
      <c r="C10" s="1301"/>
      <c r="D10" s="1301"/>
      <c r="E10" s="1301"/>
      <c r="F10" s="1302"/>
      <c r="G10" s="1150">
        <v>704</v>
      </c>
      <c r="H10" s="1150">
        <v>11102</v>
      </c>
      <c r="I10" s="1154">
        <v>1302.9558200000001</v>
      </c>
      <c r="J10" s="1152"/>
    </row>
    <row r="11" spans="1:10" ht="12.75" customHeight="1">
      <c r="A11" s="1153" t="s">
        <v>704</v>
      </c>
      <c r="B11" s="1300" t="s">
        <v>705</v>
      </c>
      <c r="C11" s="1301"/>
      <c r="D11" s="1301"/>
      <c r="E11" s="1301"/>
      <c r="F11" s="1302"/>
      <c r="G11" s="1155">
        <v>705</v>
      </c>
      <c r="H11" s="1150">
        <v>11103</v>
      </c>
      <c r="I11" s="1154">
        <v>324431.73642000003</v>
      </c>
      <c r="J11" s="1152"/>
    </row>
    <row r="12" spans="1:10" ht="12.75" customHeight="1">
      <c r="A12" s="1156">
        <v>2</v>
      </c>
      <c r="B12" s="1285" t="s">
        <v>706</v>
      </c>
      <c r="C12" s="1286"/>
      <c r="D12" s="1286"/>
      <c r="E12" s="1286"/>
      <c r="F12" s="1287"/>
      <c r="G12" s="1135">
        <v>708</v>
      </c>
      <c r="H12" s="1157">
        <v>11104</v>
      </c>
      <c r="I12" s="1154">
        <v>0</v>
      </c>
      <c r="J12" s="1152"/>
    </row>
    <row r="13" spans="1:10" ht="12.75">
      <c r="A13" s="1158" t="s">
        <v>699</v>
      </c>
      <c r="B13" s="1300" t="s">
        <v>707</v>
      </c>
      <c r="C13" s="1301"/>
      <c r="D13" s="1301"/>
      <c r="E13" s="1301"/>
      <c r="F13" s="1302"/>
      <c r="G13" s="1150">
        <v>7081</v>
      </c>
      <c r="H13" s="1159">
        <v>111041</v>
      </c>
      <c r="I13" s="1154"/>
      <c r="J13" s="1152"/>
    </row>
    <row r="14" spans="1:10" ht="12.75" customHeight="1">
      <c r="A14" s="1158" t="s">
        <v>708</v>
      </c>
      <c r="B14" s="1300" t="s">
        <v>709</v>
      </c>
      <c r="C14" s="1301"/>
      <c r="D14" s="1301"/>
      <c r="E14" s="1301"/>
      <c r="F14" s="1302"/>
      <c r="G14" s="1150">
        <v>7082</v>
      </c>
      <c r="H14" s="1159">
        <v>111042</v>
      </c>
      <c r="I14" s="1160"/>
      <c r="J14" s="1152"/>
    </row>
    <row r="15" spans="1:10" ht="12.75" customHeight="1">
      <c r="A15" s="1158" t="s">
        <v>710</v>
      </c>
      <c r="B15" s="1300" t="s">
        <v>711</v>
      </c>
      <c r="C15" s="1301"/>
      <c r="D15" s="1301"/>
      <c r="E15" s="1301"/>
      <c r="F15" s="1302"/>
      <c r="G15" s="1150">
        <v>7083</v>
      </c>
      <c r="H15" s="1159">
        <v>111043</v>
      </c>
      <c r="I15" s="1160"/>
      <c r="J15" s="1152"/>
    </row>
    <row r="16" spans="1:10" ht="12.75" customHeight="1">
      <c r="A16" s="1161">
        <v>3</v>
      </c>
      <c r="B16" s="1285" t="s">
        <v>712</v>
      </c>
      <c r="C16" s="1286"/>
      <c r="D16" s="1286"/>
      <c r="E16" s="1286"/>
      <c r="F16" s="1287"/>
      <c r="G16" s="1135">
        <v>71</v>
      </c>
      <c r="H16" s="1157">
        <v>11201</v>
      </c>
      <c r="I16" s="1160"/>
      <c r="J16" s="1152"/>
    </row>
    <row r="17" spans="1:10" ht="12.75" customHeight="1">
      <c r="A17" s="1162"/>
      <c r="B17" s="1294" t="s">
        <v>713</v>
      </c>
      <c r="C17" s="1295"/>
      <c r="D17" s="1295"/>
      <c r="E17" s="1295"/>
      <c r="F17" s="1296"/>
      <c r="G17" s="1163"/>
      <c r="H17" s="1150">
        <v>112011</v>
      </c>
      <c r="I17" s="1160"/>
      <c r="J17" s="1152"/>
    </row>
    <row r="18" spans="1:10" ht="12.75" customHeight="1">
      <c r="A18" s="1162"/>
      <c r="B18" s="1294" t="s">
        <v>714</v>
      </c>
      <c r="C18" s="1295"/>
      <c r="D18" s="1295"/>
      <c r="E18" s="1295"/>
      <c r="F18" s="1296"/>
      <c r="G18" s="1163"/>
      <c r="H18" s="1150">
        <v>112012</v>
      </c>
      <c r="I18" s="1160"/>
      <c r="J18" s="1152"/>
    </row>
    <row r="19" spans="1:10" ht="12.75" customHeight="1">
      <c r="A19" s="1164">
        <v>4</v>
      </c>
      <c r="B19" s="1285" t="s">
        <v>715</v>
      </c>
      <c r="C19" s="1286"/>
      <c r="D19" s="1286"/>
      <c r="E19" s="1286"/>
      <c r="F19" s="1287"/>
      <c r="G19" s="1165">
        <v>72</v>
      </c>
      <c r="H19" s="1166">
        <v>11300</v>
      </c>
      <c r="I19" s="1160"/>
      <c r="J19" s="1152"/>
    </row>
    <row r="20" spans="1:10" ht="12.75" customHeight="1">
      <c r="A20" s="1153"/>
      <c r="B20" s="1297" t="s">
        <v>716</v>
      </c>
      <c r="C20" s="1298"/>
      <c r="D20" s="1298"/>
      <c r="E20" s="1298"/>
      <c r="F20" s="1299"/>
      <c r="G20" s="1167"/>
      <c r="H20" s="1168">
        <v>11301</v>
      </c>
      <c r="I20" s="1226"/>
      <c r="J20" s="1152"/>
    </row>
    <row r="21" spans="1:10" ht="12.75" customHeight="1">
      <c r="A21" s="1169">
        <v>5</v>
      </c>
      <c r="B21" s="1285" t="s">
        <v>717</v>
      </c>
      <c r="C21" s="1286"/>
      <c r="D21" s="1286"/>
      <c r="E21" s="1286"/>
      <c r="F21" s="1287"/>
      <c r="G21" s="1136">
        <v>73</v>
      </c>
      <c r="H21" s="1136">
        <v>11400</v>
      </c>
      <c r="I21" s="1226">
        <v>24206.84581</v>
      </c>
      <c r="J21" s="1152"/>
    </row>
    <row r="22" spans="1:10" ht="12.75">
      <c r="A22" s="1170">
        <v>6</v>
      </c>
      <c r="B22" s="1285" t="s">
        <v>718</v>
      </c>
      <c r="C22" s="1286"/>
      <c r="D22" s="1286"/>
      <c r="E22" s="1286"/>
      <c r="F22" s="1287"/>
      <c r="G22" s="1136">
        <v>75</v>
      </c>
      <c r="H22" s="1171">
        <v>11500</v>
      </c>
      <c r="I22" s="1226">
        <v>1888</v>
      </c>
      <c r="J22" s="1152"/>
    </row>
    <row r="23" spans="1:10" ht="12.75" customHeight="1">
      <c r="A23" s="1169">
        <v>7</v>
      </c>
      <c r="B23" s="1285" t="s">
        <v>719</v>
      </c>
      <c r="C23" s="1286"/>
      <c r="D23" s="1286"/>
      <c r="E23" s="1286"/>
      <c r="F23" s="1287"/>
      <c r="G23" s="1135">
        <v>77</v>
      </c>
      <c r="H23" s="1135">
        <v>11600</v>
      </c>
      <c r="I23" s="1226">
        <v>541.6666700000001</v>
      </c>
      <c r="J23" s="1152"/>
    </row>
    <row r="24" spans="1:10" ht="13.5" customHeight="1" thickBot="1">
      <c r="A24" s="1172" t="s">
        <v>720</v>
      </c>
      <c r="B24" s="1288" t="s">
        <v>721</v>
      </c>
      <c r="C24" s="1289"/>
      <c r="D24" s="1289"/>
      <c r="E24" s="1289"/>
      <c r="F24" s="1290"/>
      <c r="G24" s="1175"/>
      <c r="H24" s="1175">
        <v>11800</v>
      </c>
      <c r="I24" s="1176">
        <v>1773303.18672</v>
      </c>
      <c r="J24" s="1177"/>
    </row>
    <row r="25" spans="1:10" ht="12.75">
      <c r="A25" s="1178"/>
      <c r="B25" s="1179"/>
      <c r="C25" s="1179"/>
      <c r="D25" s="1179"/>
      <c r="E25" s="1179"/>
      <c r="F25" s="1179"/>
      <c r="G25" s="1179"/>
      <c r="H25" s="1179"/>
      <c r="I25" s="1180"/>
      <c r="J25" s="1180"/>
    </row>
    <row r="26" spans="1:10" ht="12.75">
      <c r="A26" s="1178"/>
      <c r="B26" s="1179"/>
      <c r="C26" s="1179"/>
      <c r="D26" s="1179"/>
      <c r="E26" s="1179"/>
      <c r="F26" s="1179"/>
      <c r="G26" s="1179"/>
      <c r="H26" s="1179"/>
      <c r="I26" s="1180"/>
      <c r="J26" s="1180"/>
    </row>
    <row r="27" spans="1:10" ht="12.75">
      <c r="A27" s="1178"/>
      <c r="B27" s="1179"/>
      <c r="C27" s="1179"/>
      <c r="D27" s="1179"/>
      <c r="E27" s="1179"/>
      <c r="F27" s="1179"/>
      <c r="G27" s="1179"/>
      <c r="H27" s="1179"/>
      <c r="I27" s="1180"/>
      <c r="J27" s="1180"/>
    </row>
    <row r="28" spans="1:10" ht="12.75">
      <c r="A28" s="1178"/>
      <c r="B28" s="1179"/>
      <c r="C28" s="1179"/>
      <c r="D28" s="1179"/>
      <c r="E28" s="1179"/>
      <c r="F28" s="1179"/>
      <c r="G28" s="1179"/>
      <c r="H28" s="1179"/>
      <c r="I28" s="1180" t="s">
        <v>722</v>
      </c>
      <c r="J28" s="1180"/>
    </row>
    <row r="29" spans="1:10" ht="12.75">
      <c r="A29" s="1178"/>
      <c r="B29" s="1179"/>
      <c r="C29" s="1179"/>
      <c r="D29" s="1179"/>
      <c r="E29" s="1179"/>
      <c r="F29" s="1179"/>
      <c r="G29" s="1179"/>
      <c r="H29" s="1179"/>
      <c r="I29" s="1180"/>
      <c r="J29" s="1180"/>
    </row>
    <row r="30" spans="1:10" ht="12.75">
      <c r="A30" s="1178"/>
      <c r="B30" s="1179"/>
      <c r="C30" s="1179"/>
      <c r="D30" s="1179"/>
      <c r="E30" s="1179"/>
      <c r="F30" s="1179"/>
      <c r="G30" s="1179"/>
      <c r="H30" s="1179"/>
      <c r="I30" s="1180"/>
      <c r="J30" s="1180"/>
    </row>
    <row r="31" spans="1:10" ht="12.75">
      <c r="A31" s="1178"/>
      <c r="B31" s="1179"/>
      <c r="C31" s="1179"/>
      <c r="D31" s="1179"/>
      <c r="E31" s="1179"/>
      <c r="F31" s="1179"/>
      <c r="G31" s="1179"/>
      <c r="H31" s="1179"/>
      <c r="I31" s="1180"/>
      <c r="J31" s="1180"/>
    </row>
    <row r="32" spans="1:10" ht="12.75">
      <c r="A32" s="1178"/>
      <c r="B32" s="1179"/>
      <c r="C32" s="1179"/>
      <c r="D32" s="1179"/>
      <c r="E32" s="1179"/>
      <c r="F32" s="1179"/>
      <c r="G32" s="1179"/>
      <c r="H32" s="1179"/>
      <c r="I32" s="1180"/>
      <c r="J32" s="1180"/>
    </row>
    <row r="33" spans="1:10" ht="12.75">
      <c r="A33" s="1178"/>
      <c r="B33" s="1179"/>
      <c r="C33" s="1179"/>
      <c r="D33" s="1179"/>
      <c r="E33" s="1179"/>
      <c r="F33" s="1179"/>
      <c r="G33" s="1179"/>
      <c r="H33" s="1179"/>
      <c r="I33" s="1180"/>
      <c r="J33" s="1180"/>
    </row>
    <row r="34" spans="1:10" ht="12.75">
      <c r="A34" s="1178"/>
      <c r="B34" s="1179"/>
      <c r="C34" s="1179"/>
      <c r="D34" s="1179"/>
      <c r="E34" s="1179"/>
      <c r="F34" s="1179"/>
      <c r="G34" s="1179"/>
      <c r="H34" s="1179"/>
      <c r="I34" s="1180"/>
      <c r="J34" s="1180"/>
    </row>
    <row r="35" spans="1:10" ht="12.75">
      <c r="A35" s="1178"/>
      <c r="B35" s="1179"/>
      <c r="C35" s="1179"/>
      <c r="D35" s="1179"/>
      <c r="E35" s="1179"/>
      <c r="F35" s="1179"/>
      <c r="G35" s="1179"/>
      <c r="H35" s="1179"/>
      <c r="I35" s="1180"/>
      <c r="J35" s="1180"/>
    </row>
    <row r="41" ht="12.75">
      <c r="O41" s="1221"/>
    </row>
    <row r="42" ht="12.75">
      <c r="M42" s="1221"/>
    </row>
    <row r="52" ht="12.75">
      <c r="M52" s="1221"/>
    </row>
    <row r="64" spans="1:10" ht="12.75" customHeight="1">
      <c r="A64" s="1137"/>
      <c r="B64" s="1138" t="s">
        <v>799</v>
      </c>
      <c r="C64" s="1139"/>
      <c r="D64" s="1139"/>
      <c r="E64" s="1137"/>
      <c r="F64" s="1137"/>
      <c r="G64" s="1137"/>
      <c r="H64" s="1137"/>
      <c r="I64" s="1137"/>
      <c r="J64" s="1137"/>
    </row>
    <row r="65" spans="1:10" ht="12.75" customHeight="1">
      <c r="A65" s="1137"/>
      <c r="B65" s="1138" t="s">
        <v>800</v>
      </c>
      <c r="C65" s="1139"/>
      <c r="D65" s="1139"/>
      <c r="E65" s="1137"/>
      <c r="F65" s="1137"/>
      <c r="G65" s="1137"/>
      <c r="H65" s="1137"/>
      <c r="I65" s="1137"/>
      <c r="J65" s="1137"/>
    </row>
    <row r="66" spans="1:10" ht="12.75">
      <c r="A66" s="1137"/>
      <c r="B66" s="1041"/>
      <c r="C66" s="1137"/>
      <c r="D66" s="1137"/>
      <c r="E66" s="1137"/>
      <c r="F66" s="1137"/>
      <c r="G66" s="1137"/>
      <c r="H66" s="1137"/>
      <c r="I66" s="1041" t="s">
        <v>723</v>
      </c>
      <c r="J66" s="1137"/>
    </row>
    <row r="67" spans="1:10" ht="12.75" customHeight="1">
      <c r="A67" s="1133"/>
      <c r="B67" s="1133"/>
      <c r="C67" s="1133"/>
      <c r="D67" s="1133"/>
      <c r="E67" s="1133"/>
      <c r="F67" s="1133"/>
      <c r="G67" s="1133"/>
      <c r="H67" s="1133"/>
      <c r="I67" s="1140"/>
      <c r="J67" s="1141" t="s">
        <v>691</v>
      </c>
    </row>
    <row r="68" spans="1:10" ht="12.75" customHeight="1">
      <c r="A68" s="1291" t="s">
        <v>692</v>
      </c>
      <c r="B68" s="1292"/>
      <c r="C68" s="1292"/>
      <c r="D68" s="1292"/>
      <c r="E68" s="1292"/>
      <c r="F68" s="1292"/>
      <c r="G68" s="1292"/>
      <c r="H68" s="1292"/>
      <c r="I68" s="1292"/>
      <c r="J68" s="1293"/>
    </row>
    <row r="69" spans="1:10" ht="12.75" customHeight="1" thickBot="1">
      <c r="A69" s="1181"/>
      <c r="B69" s="1280" t="s">
        <v>724</v>
      </c>
      <c r="C69" s="1281"/>
      <c r="D69" s="1281"/>
      <c r="E69" s="1281"/>
      <c r="F69" s="1282"/>
      <c r="G69" s="1182" t="s">
        <v>694</v>
      </c>
      <c r="H69" s="1182" t="s">
        <v>695</v>
      </c>
      <c r="I69" s="1183" t="s">
        <v>696</v>
      </c>
      <c r="J69" s="1183" t="s">
        <v>697</v>
      </c>
    </row>
    <row r="70" spans="1:10" ht="12.75">
      <c r="A70" s="1184">
        <v>1</v>
      </c>
      <c r="B70" s="1283" t="s">
        <v>725</v>
      </c>
      <c r="C70" s="1284"/>
      <c r="D70" s="1284"/>
      <c r="E70" s="1284"/>
      <c r="F70" s="1284"/>
      <c r="G70" s="1134">
        <v>60</v>
      </c>
      <c r="H70" s="1134">
        <v>12100</v>
      </c>
      <c r="I70" s="1231">
        <v>1239057.1664400003</v>
      </c>
      <c r="J70" s="1185">
        <v>0</v>
      </c>
    </row>
    <row r="71" spans="1:10" ht="12.75" customHeight="1">
      <c r="A71" s="1186" t="s">
        <v>726</v>
      </c>
      <c r="B71" s="1275" t="s">
        <v>727</v>
      </c>
      <c r="C71" s="1275" t="s">
        <v>728</v>
      </c>
      <c r="D71" s="1275"/>
      <c r="E71" s="1275"/>
      <c r="F71" s="1275"/>
      <c r="G71" s="1173" t="s">
        <v>729</v>
      </c>
      <c r="H71" s="1173">
        <v>12101</v>
      </c>
      <c r="I71" s="1230">
        <v>1107360.0293000003</v>
      </c>
      <c r="J71" s="1188"/>
    </row>
    <row r="72" spans="1:10" ht="12.75" customHeight="1">
      <c r="A72" s="1186" t="s">
        <v>702</v>
      </c>
      <c r="B72" s="1275" t="s">
        <v>730</v>
      </c>
      <c r="C72" s="1275" t="s">
        <v>728</v>
      </c>
      <c r="D72" s="1275"/>
      <c r="E72" s="1275"/>
      <c r="F72" s="1275"/>
      <c r="G72" s="1173"/>
      <c r="H72" s="1174">
        <v>12102</v>
      </c>
      <c r="I72" s="1230">
        <v>-111908.98270000001</v>
      </c>
      <c r="J72" s="1188"/>
    </row>
    <row r="73" spans="1:10" ht="12.75" customHeight="1">
      <c r="A73" s="1186" t="s">
        <v>704</v>
      </c>
      <c r="B73" s="1275" t="s">
        <v>731</v>
      </c>
      <c r="C73" s="1275" t="s">
        <v>728</v>
      </c>
      <c r="D73" s="1275"/>
      <c r="E73" s="1275"/>
      <c r="F73" s="1275"/>
      <c r="G73" s="1173" t="s">
        <v>732</v>
      </c>
      <c r="H73" s="1173">
        <v>12103</v>
      </c>
      <c r="I73" s="1230">
        <v>260353.73191</v>
      </c>
      <c r="J73" s="1188"/>
    </row>
    <row r="74" spans="1:10" ht="12.75">
      <c r="A74" s="1186" t="s">
        <v>733</v>
      </c>
      <c r="B74" s="1279" t="s">
        <v>734</v>
      </c>
      <c r="C74" s="1275" t="s">
        <v>728</v>
      </c>
      <c r="D74" s="1275"/>
      <c r="E74" s="1275"/>
      <c r="F74" s="1275"/>
      <c r="G74" s="1173"/>
      <c r="H74" s="1174">
        <v>12104</v>
      </c>
      <c r="I74" s="1230">
        <v>-16747.612070000032</v>
      </c>
      <c r="J74" s="1188"/>
    </row>
    <row r="75" spans="1:10" ht="12.75">
      <c r="A75" s="1186" t="s">
        <v>735</v>
      </c>
      <c r="B75" s="1275" t="s">
        <v>736</v>
      </c>
      <c r="C75" s="1275" t="s">
        <v>728</v>
      </c>
      <c r="D75" s="1275"/>
      <c r="E75" s="1275"/>
      <c r="F75" s="1275"/>
      <c r="G75" s="1173" t="s">
        <v>737</v>
      </c>
      <c r="H75" s="1174">
        <v>12105</v>
      </c>
      <c r="I75" s="1230"/>
      <c r="J75" s="1188"/>
    </row>
    <row r="76" spans="1:10" ht="12.75">
      <c r="A76" s="1189">
        <v>2</v>
      </c>
      <c r="B76" s="1277" t="s">
        <v>738</v>
      </c>
      <c r="C76" s="1277"/>
      <c r="D76" s="1277"/>
      <c r="E76" s="1277"/>
      <c r="F76" s="1277"/>
      <c r="G76" s="1190">
        <v>64</v>
      </c>
      <c r="H76" s="1190">
        <v>12200</v>
      </c>
      <c r="I76" s="1232">
        <v>161358.7445</v>
      </c>
      <c r="J76" s="1187">
        <v>0</v>
      </c>
    </row>
    <row r="77" spans="1:10" ht="12.75">
      <c r="A77" s="1191" t="s">
        <v>739</v>
      </c>
      <c r="B77" s="1277" t="s">
        <v>740</v>
      </c>
      <c r="C77" s="1278"/>
      <c r="D77" s="1278"/>
      <c r="E77" s="1278"/>
      <c r="F77" s="1278"/>
      <c r="G77" s="1174">
        <v>641</v>
      </c>
      <c r="H77" s="1174">
        <v>12201</v>
      </c>
      <c r="I77" s="1230">
        <v>143869.4885</v>
      </c>
      <c r="J77" s="1188"/>
    </row>
    <row r="78" spans="1:10" ht="12.75">
      <c r="A78" s="1191" t="s">
        <v>741</v>
      </c>
      <c r="B78" s="1278" t="s">
        <v>742</v>
      </c>
      <c r="C78" s="1278"/>
      <c r="D78" s="1278"/>
      <c r="E78" s="1278"/>
      <c r="F78" s="1278"/>
      <c r="G78" s="1174">
        <v>644</v>
      </c>
      <c r="H78" s="1174">
        <v>12202</v>
      </c>
      <c r="I78" s="1230">
        <v>17489.256</v>
      </c>
      <c r="J78" s="1188"/>
    </row>
    <row r="79" spans="1:10" ht="12.75">
      <c r="A79" s="1189">
        <v>3</v>
      </c>
      <c r="B79" s="1277" t="s">
        <v>743</v>
      </c>
      <c r="C79" s="1277"/>
      <c r="D79" s="1277"/>
      <c r="E79" s="1277"/>
      <c r="F79" s="1277"/>
      <c r="G79" s="1190">
        <v>68</v>
      </c>
      <c r="H79" s="1190">
        <v>12300</v>
      </c>
      <c r="I79" s="1230">
        <v>97068.96161586241</v>
      </c>
      <c r="J79" s="1188"/>
    </row>
    <row r="80" spans="1:10" ht="12.75">
      <c r="A80" s="1189">
        <v>4</v>
      </c>
      <c r="B80" s="1277" t="s">
        <v>744</v>
      </c>
      <c r="C80" s="1277"/>
      <c r="D80" s="1277"/>
      <c r="E80" s="1277"/>
      <c r="F80" s="1277"/>
      <c r="G80" s="1190">
        <v>61</v>
      </c>
      <c r="H80" s="1190">
        <v>12400</v>
      </c>
      <c r="I80" s="1230">
        <v>154290.10334</v>
      </c>
      <c r="J80" s="1187">
        <v>0</v>
      </c>
    </row>
    <row r="81" spans="1:10" ht="12.75">
      <c r="A81" s="1191" t="s">
        <v>699</v>
      </c>
      <c r="B81" s="1276" t="s">
        <v>745</v>
      </c>
      <c r="C81" s="1276"/>
      <c r="D81" s="1276"/>
      <c r="E81" s="1276"/>
      <c r="F81" s="1276"/>
      <c r="G81" s="1173"/>
      <c r="H81" s="1173">
        <v>12401</v>
      </c>
      <c r="I81" s="1230">
        <v>34748.134</v>
      </c>
      <c r="J81" s="1188"/>
    </row>
    <row r="82" spans="1:10" ht="12.75">
      <c r="A82" s="1191" t="s">
        <v>708</v>
      </c>
      <c r="B82" s="1276" t="s">
        <v>84</v>
      </c>
      <c r="C82" s="1276"/>
      <c r="D82" s="1276"/>
      <c r="E82" s="1276"/>
      <c r="F82" s="1276"/>
      <c r="G82" s="1192">
        <v>611</v>
      </c>
      <c r="H82" s="1173">
        <v>12402</v>
      </c>
      <c r="I82" s="1230">
        <v>16078</v>
      </c>
      <c r="J82" s="1188"/>
    </row>
    <row r="83" spans="1:10" ht="12.75">
      <c r="A83" s="1191" t="s">
        <v>710</v>
      </c>
      <c r="B83" s="1276" t="s">
        <v>87</v>
      </c>
      <c r="C83" s="1276"/>
      <c r="D83" s="1276"/>
      <c r="E83" s="1276"/>
      <c r="F83" s="1276"/>
      <c r="G83" s="1173">
        <v>613</v>
      </c>
      <c r="H83" s="1173">
        <v>12403</v>
      </c>
      <c r="I83" s="1230">
        <v>7204.4705</v>
      </c>
      <c r="J83" s="1188"/>
    </row>
    <row r="84" spans="1:10" ht="12.75">
      <c r="A84" s="1191" t="s">
        <v>746</v>
      </c>
      <c r="B84" s="1276" t="s">
        <v>88</v>
      </c>
      <c r="C84" s="1276"/>
      <c r="D84" s="1276"/>
      <c r="E84" s="1276"/>
      <c r="F84" s="1276"/>
      <c r="G84" s="1192">
        <v>615</v>
      </c>
      <c r="H84" s="1173">
        <v>12404</v>
      </c>
      <c r="I84" s="1233">
        <v>9587.72544</v>
      </c>
      <c r="J84" s="1194"/>
    </row>
    <row r="85" spans="1:10" ht="12.75">
      <c r="A85" s="1191" t="s">
        <v>747</v>
      </c>
      <c r="B85" s="1276" t="s">
        <v>748</v>
      </c>
      <c r="C85" s="1276"/>
      <c r="D85" s="1276"/>
      <c r="E85" s="1276"/>
      <c r="F85" s="1276"/>
      <c r="G85" s="1192">
        <v>616</v>
      </c>
      <c r="H85" s="1173">
        <v>12405</v>
      </c>
      <c r="I85" s="1230">
        <v>3811.4744</v>
      </c>
      <c r="J85" s="1188"/>
    </row>
    <row r="86" spans="1:10" ht="12.75">
      <c r="A86" s="1191" t="s">
        <v>749</v>
      </c>
      <c r="B86" s="1276" t="s">
        <v>750</v>
      </c>
      <c r="C86" s="1276"/>
      <c r="D86" s="1276"/>
      <c r="E86" s="1276"/>
      <c r="F86" s="1276"/>
      <c r="G86" s="1192">
        <v>617</v>
      </c>
      <c r="H86" s="1173">
        <v>12406</v>
      </c>
      <c r="I86" s="1230">
        <v>0</v>
      </c>
      <c r="J86" s="1188"/>
    </row>
    <row r="87" spans="1:10" ht="12.75">
      <c r="A87" s="1191" t="s">
        <v>751</v>
      </c>
      <c r="B87" s="1275" t="s">
        <v>752</v>
      </c>
      <c r="C87" s="1275" t="s">
        <v>728</v>
      </c>
      <c r="D87" s="1275"/>
      <c r="E87" s="1275"/>
      <c r="F87" s="1275"/>
      <c r="G87" s="1192">
        <v>618</v>
      </c>
      <c r="H87" s="1173">
        <v>12407</v>
      </c>
      <c r="I87" s="1230">
        <v>37483</v>
      </c>
      <c r="J87" s="1188"/>
    </row>
    <row r="88" spans="1:10" ht="12.75">
      <c r="A88" s="1191" t="s">
        <v>753</v>
      </c>
      <c r="B88" s="1275" t="s">
        <v>754</v>
      </c>
      <c r="C88" s="1275"/>
      <c r="D88" s="1275"/>
      <c r="E88" s="1275"/>
      <c r="F88" s="1275"/>
      <c r="G88" s="1192">
        <v>623</v>
      </c>
      <c r="H88" s="1173">
        <v>12408</v>
      </c>
      <c r="I88" s="1230"/>
      <c r="J88" s="1188"/>
    </row>
    <row r="89" spans="1:10" ht="12.75">
      <c r="A89" s="1191" t="s">
        <v>755</v>
      </c>
      <c r="B89" s="1275" t="s">
        <v>756</v>
      </c>
      <c r="C89" s="1275"/>
      <c r="D89" s="1275"/>
      <c r="E89" s="1275"/>
      <c r="F89" s="1275"/>
      <c r="G89" s="1192">
        <v>624</v>
      </c>
      <c r="H89" s="1173">
        <v>12409</v>
      </c>
      <c r="I89" s="1230">
        <v>1929.7933799999998</v>
      </c>
      <c r="J89" s="1188"/>
    </row>
    <row r="90" spans="1:10" ht="12.75">
      <c r="A90" s="1191" t="s">
        <v>757</v>
      </c>
      <c r="B90" s="1275" t="s">
        <v>94</v>
      </c>
      <c r="C90" s="1275"/>
      <c r="D90" s="1275"/>
      <c r="E90" s="1275"/>
      <c r="F90" s="1275"/>
      <c r="G90" s="1192">
        <v>625</v>
      </c>
      <c r="H90" s="1173">
        <v>12410</v>
      </c>
      <c r="I90" s="1230">
        <v>2412.5010899999997</v>
      </c>
      <c r="J90" s="1188"/>
    </row>
    <row r="91" spans="1:10" ht="12.75">
      <c r="A91" s="1191" t="s">
        <v>758</v>
      </c>
      <c r="B91" s="1275" t="s">
        <v>759</v>
      </c>
      <c r="C91" s="1275"/>
      <c r="D91" s="1275"/>
      <c r="E91" s="1275"/>
      <c r="F91" s="1275"/>
      <c r="G91" s="1192">
        <v>626</v>
      </c>
      <c r="H91" s="1173">
        <v>12411</v>
      </c>
      <c r="I91" s="1230">
        <v>5040.04711</v>
      </c>
      <c r="J91" s="1188"/>
    </row>
    <row r="92" spans="1:10" ht="15" customHeight="1">
      <c r="A92" s="1195" t="s">
        <v>760</v>
      </c>
      <c r="B92" s="1173" t="s">
        <v>96</v>
      </c>
      <c r="C92" s="1173"/>
      <c r="D92" s="1173"/>
      <c r="E92" s="1173"/>
      <c r="F92" s="1173"/>
      <c r="G92" s="1192">
        <v>627</v>
      </c>
      <c r="H92" s="1173">
        <v>12412</v>
      </c>
      <c r="I92" s="1230">
        <v>35009.443450000006</v>
      </c>
      <c r="J92" s="1188"/>
    </row>
    <row r="93" spans="1:10" ht="12.75" customHeight="1">
      <c r="A93" s="1191"/>
      <c r="B93" s="1238" t="s">
        <v>761</v>
      </c>
      <c r="C93" s="1238"/>
      <c r="D93" s="1238"/>
      <c r="E93" s="1238"/>
      <c r="F93" s="1238"/>
      <c r="G93" s="1192">
        <v>6271</v>
      </c>
      <c r="H93" s="1192">
        <v>124121</v>
      </c>
      <c r="I93" s="1230"/>
      <c r="J93" s="1188"/>
    </row>
    <row r="94" spans="1:10" ht="10.5" customHeight="1">
      <c r="A94" s="1191"/>
      <c r="B94" s="1238" t="s">
        <v>762</v>
      </c>
      <c r="C94" s="1238"/>
      <c r="D94" s="1238"/>
      <c r="E94" s="1238"/>
      <c r="F94" s="1238"/>
      <c r="G94" s="1192">
        <v>6272</v>
      </c>
      <c r="H94" s="1192">
        <v>124122</v>
      </c>
      <c r="I94" s="1230"/>
      <c r="J94" s="1188"/>
    </row>
    <row r="95" spans="1:10" ht="20.25" customHeight="1">
      <c r="A95" s="1191" t="s">
        <v>763</v>
      </c>
      <c r="B95" s="1173" t="s">
        <v>764</v>
      </c>
      <c r="C95" s="1173"/>
      <c r="D95" s="1173"/>
      <c r="E95" s="1173"/>
      <c r="F95" s="1173"/>
      <c r="G95" s="1192">
        <v>628</v>
      </c>
      <c r="H95" s="1192">
        <v>12413</v>
      </c>
      <c r="I95" s="1230">
        <v>985.51397</v>
      </c>
      <c r="J95" s="1188"/>
    </row>
    <row r="96" spans="1:10" ht="19.5" customHeight="1">
      <c r="A96" s="1189">
        <v>5</v>
      </c>
      <c r="B96" s="1237" t="s">
        <v>765</v>
      </c>
      <c r="C96" s="1173"/>
      <c r="D96" s="1173"/>
      <c r="E96" s="1173"/>
      <c r="F96" s="1173"/>
      <c r="G96" s="1193">
        <v>63</v>
      </c>
      <c r="H96" s="1193">
        <v>12500</v>
      </c>
      <c r="I96" s="1230">
        <v>2021.27962</v>
      </c>
      <c r="J96" s="1187">
        <v>0</v>
      </c>
    </row>
    <row r="97" spans="1:10" ht="20.25" customHeight="1">
      <c r="A97" s="1191" t="s">
        <v>699</v>
      </c>
      <c r="B97" s="1173" t="s">
        <v>766</v>
      </c>
      <c r="C97" s="1173"/>
      <c r="D97" s="1173"/>
      <c r="E97" s="1173"/>
      <c r="F97" s="1173"/>
      <c r="G97" s="1192">
        <v>632</v>
      </c>
      <c r="H97" s="1192">
        <v>12501</v>
      </c>
      <c r="I97" s="1234">
        <v>0</v>
      </c>
      <c r="J97" s="1197"/>
    </row>
    <row r="98" spans="1:10" ht="12.75">
      <c r="A98" s="1191" t="s">
        <v>708</v>
      </c>
      <c r="B98" s="1173" t="s">
        <v>99</v>
      </c>
      <c r="C98" s="1173"/>
      <c r="D98" s="1173"/>
      <c r="E98" s="1173"/>
      <c r="F98" s="1173"/>
      <c r="G98" s="1192">
        <v>633</v>
      </c>
      <c r="H98" s="1192">
        <v>12502</v>
      </c>
      <c r="I98" s="1234"/>
      <c r="J98" s="1197"/>
    </row>
    <row r="99" spans="1:10" ht="17.25" customHeight="1">
      <c r="A99" s="1191" t="s">
        <v>710</v>
      </c>
      <c r="B99" s="1173" t="s">
        <v>767</v>
      </c>
      <c r="C99" s="1173"/>
      <c r="D99" s="1173"/>
      <c r="E99" s="1173"/>
      <c r="F99" s="1173"/>
      <c r="G99" s="1192">
        <v>634</v>
      </c>
      <c r="H99" s="1192">
        <v>12503</v>
      </c>
      <c r="I99" s="1196">
        <v>2021.27962</v>
      </c>
      <c r="J99" s="1197"/>
    </row>
    <row r="100" spans="1:10" ht="19.5" customHeight="1">
      <c r="A100" s="1191" t="s">
        <v>746</v>
      </c>
      <c r="B100" s="1173" t="s">
        <v>768</v>
      </c>
      <c r="C100" s="1173"/>
      <c r="D100" s="1173"/>
      <c r="E100" s="1173"/>
      <c r="F100" s="1173"/>
      <c r="G100" s="1192" t="s">
        <v>769</v>
      </c>
      <c r="H100" s="1192">
        <v>12504</v>
      </c>
      <c r="I100" s="1196">
        <v>0</v>
      </c>
      <c r="J100" s="1197"/>
    </row>
    <row r="101" spans="1:10" ht="20.25" customHeight="1">
      <c r="A101" s="1189" t="s">
        <v>770</v>
      </c>
      <c r="B101" s="1190" t="s">
        <v>771</v>
      </c>
      <c r="C101" s="1190"/>
      <c r="D101" s="1190"/>
      <c r="E101" s="1190"/>
      <c r="F101" s="1190"/>
      <c r="G101" s="1192"/>
      <c r="H101" s="1192">
        <v>12600</v>
      </c>
      <c r="I101" s="1230">
        <v>1653796.2555158625</v>
      </c>
      <c r="J101" s="1187">
        <v>0</v>
      </c>
    </row>
    <row r="102" spans="1:10" ht="12.75">
      <c r="A102" s="1198"/>
      <c r="B102" s="1199" t="s">
        <v>772</v>
      </c>
      <c r="C102" s="1200"/>
      <c r="D102" s="1200"/>
      <c r="E102" s="1200"/>
      <c r="F102" s="1200"/>
      <c r="G102" s="1200"/>
      <c r="H102" s="1200"/>
      <c r="I102" s="1201" t="s">
        <v>696</v>
      </c>
      <c r="J102" s="1202" t="s">
        <v>697</v>
      </c>
    </row>
    <row r="103" spans="1:10" ht="12.75">
      <c r="A103" s="1203">
        <v>1</v>
      </c>
      <c r="B103" s="1193" t="s">
        <v>773</v>
      </c>
      <c r="C103" s="1193"/>
      <c r="D103" s="1193"/>
      <c r="E103" s="1193"/>
      <c r="F103" s="1193"/>
      <c r="G103" s="1193"/>
      <c r="H103" s="1193">
        <v>14000</v>
      </c>
      <c r="I103" s="1193">
        <v>150</v>
      </c>
      <c r="J103" s="1197"/>
    </row>
    <row r="104" spans="1:10" ht="12.75">
      <c r="A104" s="1203">
        <v>2</v>
      </c>
      <c r="B104" s="1193" t="s">
        <v>774</v>
      </c>
      <c r="C104" s="1193"/>
      <c r="D104" s="1193"/>
      <c r="E104" s="1193"/>
      <c r="F104" s="1193"/>
      <c r="G104" s="1193"/>
      <c r="H104" s="1193">
        <v>15000</v>
      </c>
      <c r="I104" s="1193"/>
      <c r="J104" s="1197"/>
    </row>
    <row r="105" spans="1:10" ht="12.75">
      <c r="A105" s="1204" t="s">
        <v>699</v>
      </c>
      <c r="B105" s="1192" t="s">
        <v>775</v>
      </c>
      <c r="C105" s="1192"/>
      <c r="D105" s="1192"/>
      <c r="E105" s="1192"/>
      <c r="F105" s="1192"/>
      <c r="G105" s="1193"/>
      <c r="H105" s="1192">
        <v>15001</v>
      </c>
      <c r="I105" s="1187">
        <v>190.95033634000004</v>
      </c>
      <c r="J105" s="1187">
        <v>0</v>
      </c>
    </row>
    <row r="106" spans="1:10" ht="12.75">
      <c r="A106" s="1204"/>
      <c r="B106" s="1239" t="s">
        <v>776</v>
      </c>
      <c r="C106" s="1239"/>
      <c r="D106" s="1239"/>
      <c r="E106" s="1239"/>
      <c r="F106" s="1239"/>
      <c r="G106" s="1193"/>
      <c r="H106" s="1192">
        <v>150011</v>
      </c>
      <c r="I106" s="1187">
        <v>190950.33634000004</v>
      </c>
      <c r="J106" s="1187"/>
    </row>
    <row r="107" spans="1:10" ht="12.75">
      <c r="A107" s="1205" t="s">
        <v>708</v>
      </c>
      <c r="B107" s="1192" t="s">
        <v>777</v>
      </c>
      <c r="C107" s="1192"/>
      <c r="D107" s="1192"/>
      <c r="E107" s="1192"/>
      <c r="F107" s="1192"/>
      <c r="G107" s="1193"/>
      <c r="H107" s="1192">
        <v>15002</v>
      </c>
      <c r="I107" s="1193"/>
      <c r="J107" s="1197"/>
    </row>
    <row r="108" spans="1:10" ht="13.5" thickBot="1">
      <c r="A108" s="1206"/>
      <c r="B108" s="1240" t="s">
        <v>778</v>
      </c>
      <c r="C108" s="1240"/>
      <c r="D108" s="1240"/>
      <c r="E108" s="1240"/>
      <c r="F108" s="1240"/>
      <c r="G108" s="1207"/>
      <c r="H108" s="1208">
        <v>150021</v>
      </c>
      <c r="I108" s="1207">
        <v>-15922.56632</v>
      </c>
      <c r="J108" s="1209"/>
    </row>
    <row r="109" spans="1:10" ht="12.75">
      <c r="A109" s="1227"/>
      <c r="B109" s="1228"/>
      <c r="C109" s="1228"/>
      <c r="D109" s="1228"/>
      <c r="E109" s="1228"/>
      <c r="F109" s="1228"/>
      <c r="G109" s="1210"/>
      <c r="H109" s="1229"/>
      <c r="I109" s="1210"/>
      <c r="J109" s="1210"/>
    </row>
    <row r="110" spans="1:10" ht="12.75">
      <c r="A110" s="1074"/>
      <c r="B110" s="1074"/>
      <c r="C110" s="1074"/>
      <c r="D110" s="1074"/>
      <c r="E110" s="1074"/>
      <c r="F110" s="1074"/>
      <c r="G110" s="1074"/>
      <c r="H110" s="1074"/>
      <c r="I110" s="1210" t="s">
        <v>722</v>
      </c>
      <c r="J110" s="1210"/>
    </row>
  </sheetData>
  <mergeCells count="43">
    <mergeCell ref="A6:J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A68:J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9:F89"/>
    <mergeCell ref="B90:F90"/>
    <mergeCell ref="B91:F91"/>
    <mergeCell ref="B85:F85"/>
    <mergeCell ref="B86:F86"/>
    <mergeCell ref="B87:F87"/>
    <mergeCell ref="B88:F88"/>
  </mergeCells>
  <printOptions/>
  <pageMargins left="0.75" right="0.75" top="1" bottom="1" header="0.5" footer="0.5"/>
  <pageSetup horizontalDpi="600" verticalDpi="600" orientation="portrait" paperSize="9" scale="85" r:id="rId1"/>
</worksheet>
</file>

<file path=xl/worksheets/sheet32.xml><?xml version="1.0" encoding="utf-8"?>
<worksheet xmlns="http://schemas.openxmlformats.org/spreadsheetml/2006/main" xmlns:r="http://schemas.openxmlformats.org/officeDocument/2006/relationships">
  <dimension ref="A1:L65"/>
  <sheetViews>
    <sheetView zoomScalePageLayoutView="0" workbookViewId="0" topLeftCell="A1">
      <selection activeCell="N2" sqref="N2"/>
    </sheetView>
  </sheetViews>
  <sheetFormatPr defaultColWidth="9.140625" defaultRowHeight="12.75"/>
  <cols>
    <col min="2" max="2" width="12.57421875" style="0" customWidth="1"/>
    <col min="3" max="3" width="12.421875" style="0" customWidth="1"/>
    <col min="4" max="4" width="12.57421875" style="0" customWidth="1"/>
    <col min="5" max="5" width="10.00390625" style="0" customWidth="1"/>
    <col min="6" max="6" width="4.28125" style="0" customWidth="1"/>
    <col min="7" max="7" width="4.421875" style="0" customWidth="1"/>
    <col min="8" max="8" width="16.7109375" style="0" customWidth="1"/>
    <col min="9" max="9" width="3.8515625" style="0" customWidth="1"/>
    <col min="10" max="10" width="19.7109375" style="0" customWidth="1"/>
  </cols>
  <sheetData>
    <row r="1" spans="6:9" ht="12.75">
      <c r="F1" s="28"/>
      <c r="G1" s="1235"/>
      <c r="H1" s="1235"/>
      <c r="I1" s="1040"/>
    </row>
    <row r="2" spans="1:10" ht="12.75">
      <c r="A2" s="1041" t="s">
        <v>614</v>
      </c>
      <c r="E2" s="28"/>
      <c r="F2" s="1042"/>
      <c r="G2" s="1241" t="s">
        <v>615</v>
      </c>
      <c r="H2" s="1241"/>
      <c r="I2" s="1044"/>
      <c r="J2" s="1045"/>
    </row>
    <row r="3" spans="1:10" ht="12.75">
      <c r="A3" s="1041" t="s">
        <v>616</v>
      </c>
      <c r="E3" s="28"/>
      <c r="F3" s="1042"/>
      <c r="G3" s="1242" t="s">
        <v>617</v>
      </c>
      <c r="H3" s="1242" t="s">
        <v>807</v>
      </c>
      <c r="I3" s="1046"/>
      <c r="J3" s="1042"/>
    </row>
    <row r="4" spans="5:10" ht="12.75">
      <c r="E4" s="28"/>
      <c r="F4" s="1042"/>
      <c r="G4" s="1243"/>
      <c r="H4" s="1243"/>
      <c r="I4" s="1048"/>
      <c r="J4" s="1049"/>
    </row>
    <row r="5" spans="1:9" ht="12.75">
      <c r="A5" s="1047"/>
      <c r="E5" s="28"/>
      <c r="F5" s="28"/>
      <c r="I5" s="1040"/>
    </row>
    <row r="6" spans="1:9" ht="12.75">
      <c r="A6" s="1050" t="s">
        <v>618</v>
      </c>
      <c r="B6" s="1051" t="s">
        <v>619</v>
      </c>
      <c r="C6" s="1051"/>
      <c r="D6" s="1051"/>
      <c r="E6" s="1045"/>
      <c r="F6" s="28"/>
      <c r="G6" s="1052"/>
      <c r="H6" s="1044" t="s">
        <v>620</v>
      </c>
      <c r="I6" s="1053"/>
    </row>
    <row r="7" spans="1:9" ht="12.75">
      <c r="A7" s="1054" t="s">
        <v>621</v>
      </c>
      <c r="B7" s="1051"/>
      <c r="C7" s="1051" t="str">
        <f>KONTROLL!C2</f>
        <v>ALUMIL ALBANIA SHPK</v>
      </c>
      <c r="D7" s="1051"/>
      <c r="E7" s="1042"/>
      <c r="F7" s="28"/>
      <c r="G7" s="1054"/>
      <c r="H7" s="1048" t="s">
        <v>622</v>
      </c>
      <c r="I7" s="1055"/>
    </row>
    <row r="8" spans="1:9" ht="12.75">
      <c r="A8" s="1054" t="s">
        <v>623</v>
      </c>
      <c r="B8" s="1051" t="s">
        <v>624</v>
      </c>
      <c r="C8" s="1051"/>
      <c r="D8" s="1051"/>
      <c r="E8" s="1042"/>
      <c r="F8" s="28"/>
      <c r="G8" s="1056"/>
      <c r="H8" s="1048">
        <v>2010</v>
      </c>
      <c r="I8" s="1057"/>
    </row>
    <row r="9" spans="1:9" ht="12.75">
      <c r="A9" s="1056"/>
      <c r="B9" s="1047"/>
      <c r="C9" s="1047"/>
      <c r="D9" s="1047"/>
      <c r="E9" s="1049"/>
      <c r="F9" s="28"/>
      <c r="G9" s="1056"/>
      <c r="H9" s="1047"/>
      <c r="I9" s="1046"/>
    </row>
    <row r="10" spans="1:9" ht="12.75">
      <c r="A10" s="1043"/>
      <c r="B10" s="28"/>
      <c r="C10" s="28"/>
      <c r="D10" s="28"/>
      <c r="E10" s="28"/>
      <c r="F10" s="28"/>
      <c r="I10" s="1040"/>
    </row>
    <row r="11" spans="1:10" ht="12.75">
      <c r="A11" s="1058"/>
      <c r="B11" s="1059" t="s">
        <v>625</v>
      </c>
      <c r="C11" s="1058"/>
      <c r="D11" s="1058"/>
      <c r="E11" s="1058"/>
      <c r="F11" s="1058"/>
      <c r="G11" s="1060" t="s">
        <v>626</v>
      </c>
      <c r="H11" s="1061"/>
      <c r="I11" s="1062"/>
      <c r="J11" s="1063" t="s">
        <v>627</v>
      </c>
    </row>
    <row r="12" spans="1:10" ht="12.75">
      <c r="A12" s="1059" t="s">
        <v>628</v>
      </c>
      <c r="B12" s="1058"/>
      <c r="C12" s="1058"/>
      <c r="D12" s="1058"/>
      <c r="E12" s="1058"/>
      <c r="F12" s="1058"/>
      <c r="G12" s="1064">
        <v>1</v>
      </c>
      <c r="H12" s="1065">
        <v>1773303953.37</v>
      </c>
      <c r="I12" s="1064">
        <v>2</v>
      </c>
      <c r="J12" s="1066">
        <v>1773303953.37</v>
      </c>
    </row>
    <row r="13" spans="1:10" ht="12.75">
      <c r="A13" t="s">
        <v>1</v>
      </c>
      <c r="G13" s="1067">
        <v>3</v>
      </c>
      <c r="H13" s="1068">
        <v>1653796899.3458629</v>
      </c>
      <c r="I13" s="1067">
        <v>4</v>
      </c>
      <c r="J13" s="1069">
        <v>1653796899.3458629</v>
      </c>
    </row>
    <row r="14" spans="1:10" ht="12.75">
      <c r="A14" s="1070" t="s">
        <v>629</v>
      </c>
      <c r="G14" s="1071"/>
      <c r="H14" s="1072"/>
      <c r="I14" s="1067">
        <v>5</v>
      </c>
      <c r="J14" s="1069">
        <v>45659307.64</v>
      </c>
    </row>
    <row r="15" spans="1:10" ht="12.75">
      <c r="A15" s="1" t="s">
        <v>630</v>
      </c>
      <c r="G15" s="1071"/>
      <c r="H15" s="1072"/>
      <c r="I15" s="1067">
        <v>6</v>
      </c>
      <c r="J15" s="1073">
        <v>0</v>
      </c>
    </row>
    <row r="16" spans="1:10" ht="12.75">
      <c r="A16" s="1" t="s">
        <v>631</v>
      </c>
      <c r="G16" s="1071"/>
      <c r="H16" s="1072"/>
      <c r="I16" s="1067">
        <v>7</v>
      </c>
      <c r="J16" s="1073">
        <v>0</v>
      </c>
    </row>
    <row r="17" spans="1:10" ht="12.75">
      <c r="A17" s="1074" t="s">
        <v>632</v>
      </c>
      <c r="G17" s="1075"/>
      <c r="H17" s="1076"/>
      <c r="I17" s="1077">
        <v>8</v>
      </c>
      <c r="J17" s="1078">
        <v>0</v>
      </c>
    </row>
    <row r="18" spans="1:10" ht="12.75">
      <c r="A18" s="1" t="s">
        <v>633</v>
      </c>
      <c r="G18" s="1079"/>
      <c r="H18" s="1080"/>
      <c r="I18" s="1081"/>
      <c r="J18" s="1082">
        <v>0</v>
      </c>
    </row>
    <row r="19" spans="1:10" ht="12.75">
      <c r="A19" s="1" t="s">
        <v>634</v>
      </c>
      <c r="G19" s="1071"/>
      <c r="H19" s="1072"/>
      <c r="I19" s="1067">
        <v>9</v>
      </c>
      <c r="J19" s="1073">
        <v>0</v>
      </c>
    </row>
    <row r="20" spans="1:10" ht="12.75">
      <c r="A20" s="1074" t="s">
        <v>635</v>
      </c>
      <c r="G20" s="1071"/>
      <c r="H20" s="1072"/>
      <c r="I20" s="1067">
        <v>10</v>
      </c>
      <c r="J20" s="1073">
        <v>0</v>
      </c>
    </row>
    <row r="21" spans="1:10" ht="12.75">
      <c r="A21" s="1" t="s">
        <v>636</v>
      </c>
      <c r="G21" s="1071"/>
      <c r="H21" s="1072"/>
      <c r="I21" s="1067">
        <v>11</v>
      </c>
      <c r="J21" s="1073">
        <v>0</v>
      </c>
    </row>
    <row r="22" spans="1:10" ht="12.75">
      <c r="A22" s="1074" t="s">
        <v>637</v>
      </c>
      <c r="G22" s="1075"/>
      <c r="H22" s="1076"/>
      <c r="I22" s="1077">
        <v>12</v>
      </c>
      <c r="J22" s="1078">
        <v>0</v>
      </c>
    </row>
    <row r="23" spans="1:10" ht="12.75">
      <c r="A23" s="1074" t="s">
        <v>638</v>
      </c>
      <c r="G23" s="1079"/>
      <c r="H23" s="1080"/>
      <c r="I23" s="1081"/>
      <c r="J23" s="1082">
        <v>0</v>
      </c>
    </row>
    <row r="24" spans="1:10" ht="12.75">
      <c r="A24" s="1074" t="s">
        <v>639</v>
      </c>
      <c r="G24" s="1083"/>
      <c r="H24" s="1084"/>
      <c r="I24" s="1085">
        <v>13</v>
      </c>
      <c r="J24" s="1086">
        <v>3688552.42</v>
      </c>
    </row>
    <row r="25" spans="1:10" ht="12.75">
      <c r="A25" s="1" t="s">
        <v>640</v>
      </c>
      <c r="G25" s="1071"/>
      <c r="H25" s="1072"/>
      <c r="I25" s="1067">
        <v>14</v>
      </c>
      <c r="J25" s="1073">
        <v>0</v>
      </c>
    </row>
    <row r="26" spans="1:10" ht="12.75">
      <c r="A26" s="1" t="s">
        <v>641</v>
      </c>
      <c r="G26" s="1075"/>
      <c r="H26" s="1076"/>
      <c r="I26" s="1077">
        <v>15</v>
      </c>
      <c r="J26" s="1078">
        <v>0</v>
      </c>
    </row>
    <row r="27" spans="1:10" ht="12.75">
      <c r="A27" s="1" t="s">
        <v>642</v>
      </c>
      <c r="G27" s="1079"/>
      <c r="H27" s="1080"/>
      <c r="I27" s="1081"/>
      <c r="J27" s="1082">
        <v>0</v>
      </c>
    </row>
    <row r="28" spans="1:10" ht="12.75">
      <c r="A28" s="1" t="s">
        <v>643</v>
      </c>
      <c r="G28" s="1071"/>
      <c r="H28" s="1072"/>
      <c r="I28" s="1067">
        <v>16</v>
      </c>
      <c r="J28" s="1069">
        <v>0</v>
      </c>
    </row>
    <row r="29" spans="1:10" ht="12.75">
      <c r="A29" s="1" t="s">
        <v>644</v>
      </c>
      <c r="G29" s="1079"/>
      <c r="H29" s="1080"/>
      <c r="I29" s="1081">
        <v>17</v>
      </c>
      <c r="J29" s="1082">
        <v>0</v>
      </c>
    </row>
    <row r="30" spans="1:10" ht="12.75">
      <c r="A30" s="1" t="s">
        <v>645</v>
      </c>
      <c r="G30" s="1083"/>
      <c r="H30" s="1084"/>
      <c r="I30" s="1085">
        <v>18</v>
      </c>
      <c r="J30" s="1087">
        <v>0</v>
      </c>
    </row>
    <row r="31" spans="1:10" ht="12.75">
      <c r="A31" s="1" t="s">
        <v>646</v>
      </c>
      <c r="G31" s="1071"/>
      <c r="H31" s="1072"/>
      <c r="I31" s="1081">
        <v>19</v>
      </c>
      <c r="J31" s="1087">
        <v>0</v>
      </c>
    </row>
    <row r="32" spans="1:10" ht="12.75">
      <c r="A32" s="1" t="s">
        <v>647</v>
      </c>
      <c r="G32" s="1083"/>
      <c r="H32" s="1084"/>
      <c r="I32" s="1085">
        <v>20</v>
      </c>
      <c r="J32" s="1087">
        <v>41970755.22</v>
      </c>
    </row>
    <row r="33" spans="1:10" ht="12.75">
      <c r="A33" s="1" t="s">
        <v>648</v>
      </c>
      <c r="G33" s="1075"/>
      <c r="H33" s="1076"/>
      <c r="I33" s="1077">
        <v>21</v>
      </c>
      <c r="J33" s="1078">
        <v>0</v>
      </c>
    </row>
    <row r="34" spans="1:10" ht="12.75">
      <c r="A34" s="1" t="s">
        <v>649</v>
      </c>
      <c r="G34" s="1083"/>
      <c r="H34" s="1084"/>
      <c r="I34" s="1085"/>
      <c r="J34" s="1088">
        <v>0</v>
      </c>
    </row>
    <row r="35" spans="1:10" ht="12.75">
      <c r="A35" s="1" t="s">
        <v>650</v>
      </c>
      <c r="G35" s="1071"/>
      <c r="H35" s="1072"/>
      <c r="I35" s="1067">
        <v>22</v>
      </c>
      <c r="J35" s="1073">
        <v>0</v>
      </c>
    </row>
    <row r="36" spans="1:10" ht="12.75">
      <c r="A36" s="1" t="s">
        <v>651</v>
      </c>
      <c r="G36" s="1075"/>
      <c r="H36" s="1076"/>
      <c r="I36" s="1077">
        <v>23</v>
      </c>
      <c r="J36" s="1078">
        <v>0</v>
      </c>
    </row>
    <row r="37" spans="1:10" ht="12.75">
      <c r="A37" s="1" t="s">
        <v>652</v>
      </c>
      <c r="G37" s="1079"/>
      <c r="H37" s="1080"/>
      <c r="I37" s="1081"/>
      <c r="J37" s="1082">
        <v>0</v>
      </c>
    </row>
    <row r="38" spans="1:10" ht="12.75">
      <c r="A38" s="1074" t="s">
        <v>653</v>
      </c>
      <c r="G38" s="1071"/>
      <c r="H38" s="1072"/>
      <c r="I38" s="1067">
        <v>24</v>
      </c>
      <c r="J38" s="1073">
        <v>0</v>
      </c>
    </row>
    <row r="39" spans="1:10" ht="12.75">
      <c r="A39" s="1089" t="s">
        <v>654</v>
      </c>
      <c r="B39" s="1058"/>
      <c r="C39" s="1058"/>
      <c r="D39" s="1058"/>
      <c r="E39" s="1058"/>
      <c r="F39" s="1058"/>
      <c r="G39" s="1090"/>
      <c r="H39" s="1091">
        <v>0</v>
      </c>
      <c r="I39" s="1064"/>
      <c r="J39" s="1091">
        <v>0</v>
      </c>
    </row>
    <row r="40" spans="1:10" ht="12.75">
      <c r="A40" s="1041" t="s">
        <v>655</v>
      </c>
      <c r="G40" s="1067">
        <v>25</v>
      </c>
      <c r="H40" s="1068">
        <v>0</v>
      </c>
      <c r="I40" s="1067">
        <v>26</v>
      </c>
      <c r="J40" s="1068"/>
    </row>
    <row r="41" spans="1:10" ht="12.75">
      <c r="A41" s="1041" t="s">
        <v>656</v>
      </c>
      <c r="G41" s="1067">
        <v>27</v>
      </c>
      <c r="H41" s="1068">
        <v>119507054.02413702</v>
      </c>
      <c r="I41" s="1067">
        <v>28</v>
      </c>
      <c r="J41" s="1068">
        <v>165166361.664137</v>
      </c>
    </row>
    <row r="42" spans="1:10" ht="12.75">
      <c r="A42" s="1" t="s">
        <v>657</v>
      </c>
      <c r="G42" s="1083"/>
      <c r="H42" s="1084"/>
      <c r="I42" s="1085">
        <v>29</v>
      </c>
      <c r="J42" s="1092">
        <v>0</v>
      </c>
    </row>
    <row r="43" spans="1:10" ht="12.75">
      <c r="A43" s="1" t="s">
        <v>658</v>
      </c>
      <c r="F43" s="28"/>
      <c r="G43" s="1071"/>
      <c r="H43" s="1072"/>
      <c r="I43" s="1067">
        <v>30</v>
      </c>
      <c r="J43" s="1069">
        <v>0</v>
      </c>
    </row>
    <row r="44" spans="1:10" ht="12.75">
      <c r="A44" s="1074" t="s">
        <v>659</v>
      </c>
      <c r="F44" s="28"/>
      <c r="G44" s="1083"/>
      <c r="H44" s="1093"/>
      <c r="I44" s="1085">
        <v>31</v>
      </c>
      <c r="J44" s="1069">
        <v>0</v>
      </c>
    </row>
    <row r="45" spans="1:10" ht="12.75">
      <c r="A45" s="1041" t="s">
        <v>660</v>
      </c>
      <c r="F45" s="28"/>
      <c r="G45" s="1067">
        <v>32</v>
      </c>
      <c r="H45" s="1069">
        <v>0</v>
      </c>
      <c r="I45" s="1067">
        <v>33</v>
      </c>
      <c r="J45" s="1069">
        <v>0</v>
      </c>
    </row>
    <row r="46" spans="1:10" ht="12.75">
      <c r="A46" s="1041" t="s">
        <v>661</v>
      </c>
      <c r="F46" s="28"/>
      <c r="G46" s="1071"/>
      <c r="H46" s="1072"/>
      <c r="I46" s="1067">
        <v>34</v>
      </c>
      <c r="J46" s="1069">
        <v>0</v>
      </c>
    </row>
    <row r="47" spans="1:10" ht="12.75">
      <c r="A47" s="1041" t="s">
        <v>662</v>
      </c>
      <c r="F47" s="28"/>
      <c r="G47" s="1083"/>
      <c r="H47" s="1093"/>
      <c r="I47" s="1085">
        <v>35</v>
      </c>
      <c r="J47" s="1086">
        <v>165166361.664137</v>
      </c>
    </row>
    <row r="48" spans="1:10" ht="12.75">
      <c r="A48" s="1041" t="s">
        <v>663</v>
      </c>
      <c r="F48" s="28"/>
      <c r="G48" s="1071"/>
      <c r="H48" s="1072"/>
      <c r="I48" s="1067">
        <v>36</v>
      </c>
      <c r="J48" s="1069">
        <v>16516636.1664137</v>
      </c>
    </row>
    <row r="49" spans="1:10" ht="12.75">
      <c r="A49" s="1041" t="s">
        <v>664</v>
      </c>
      <c r="F49" s="28"/>
      <c r="G49" s="1085">
        <v>37</v>
      </c>
      <c r="H49" s="1094">
        <v>0</v>
      </c>
      <c r="I49" s="1095">
        <v>38</v>
      </c>
      <c r="J49" s="1069">
        <v>0</v>
      </c>
    </row>
    <row r="50" spans="1:10" ht="12.75">
      <c r="A50" s="1041" t="s">
        <v>665</v>
      </c>
      <c r="F50" s="28"/>
      <c r="G50" s="1071"/>
      <c r="H50" s="1096"/>
      <c r="I50" s="1097">
        <v>39</v>
      </c>
      <c r="J50" s="1069">
        <v>102990417.85772333</v>
      </c>
    </row>
    <row r="51" spans="1:10" ht="12.75">
      <c r="A51" s="1041" t="s">
        <v>666</v>
      </c>
      <c r="F51" s="28"/>
      <c r="G51" s="1071"/>
      <c r="H51" s="1096"/>
      <c r="I51" s="1097">
        <v>40</v>
      </c>
      <c r="J51" s="1069">
        <v>0</v>
      </c>
    </row>
    <row r="52" spans="1:10" ht="12.75">
      <c r="A52" s="1041" t="s">
        <v>667</v>
      </c>
      <c r="F52" s="28"/>
      <c r="G52" s="1071"/>
      <c r="H52" s="1096"/>
      <c r="I52" s="1097">
        <v>41</v>
      </c>
      <c r="J52" s="1069">
        <v>0</v>
      </c>
    </row>
    <row r="53" spans="1:10" ht="12.75">
      <c r="A53" s="1041" t="s">
        <v>668</v>
      </c>
      <c r="F53" s="28"/>
      <c r="G53" s="1079"/>
      <c r="H53" s="1098"/>
      <c r="I53" s="1099">
        <v>42</v>
      </c>
      <c r="J53" s="1069">
        <v>0</v>
      </c>
    </row>
    <row r="54" spans="1:10" ht="12.75">
      <c r="A54" s="1041" t="s">
        <v>669</v>
      </c>
      <c r="F54" s="28"/>
      <c r="G54" s="1079"/>
      <c r="H54" s="1098"/>
      <c r="I54" s="1099">
        <v>43</v>
      </c>
      <c r="J54" s="1069">
        <v>0</v>
      </c>
    </row>
    <row r="55" spans="1:10" ht="15">
      <c r="A55" s="1100" t="s">
        <v>670</v>
      </c>
      <c r="B55" s="1058"/>
      <c r="C55" s="1058"/>
      <c r="D55" s="1058"/>
      <c r="E55" s="1058"/>
      <c r="F55" s="1101"/>
      <c r="G55" s="1090"/>
      <c r="H55" s="1102"/>
      <c r="I55" s="1103"/>
      <c r="J55" s="1104"/>
    </row>
    <row r="56" spans="1:12" ht="12.75">
      <c r="A56" s="1041" t="s">
        <v>671</v>
      </c>
      <c r="F56" s="28"/>
      <c r="G56" s="1067">
        <v>44</v>
      </c>
      <c r="H56" s="1068">
        <v>97068961.66801</v>
      </c>
      <c r="I56" s="1097">
        <v>45</v>
      </c>
      <c r="J56" s="1105">
        <v>87165314</v>
      </c>
      <c r="L56" s="1221"/>
    </row>
    <row r="57" spans="1:10" ht="12.75">
      <c r="A57" s="1074" t="s">
        <v>672</v>
      </c>
      <c r="F57" s="28"/>
      <c r="G57" s="1067">
        <v>46</v>
      </c>
      <c r="H57" s="1068">
        <v>87072733.21801</v>
      </c>
      <c r="I57" s="1097">
        <v>47</v>
      </c>
      <c r="J57" s="1105">
        <v>81862156</v>
      </c>
    </row>
    <row r="58" spans="1:10" ht="12.75">
      <c r="A58" s="1" t="s">
        <v>673</v>
      </c>
      <c r="F58" s="28"/>
      <c r="G58" s="1067">
        <v>48</v>
      </c>
      <c r="H58" s="1068">
        <v>61920</v>
      </c>
      <c r="I58" s="1097">
        <v>49</v>
      </c>
      <c r="J58" s="1105">
        <v>61920</v>
      </c>
    </row>
    <row r="59" spans="1:10" ht="12.75">
      <c r="A59" s="1" t="s">
        <v>674</v>
      </c>
      <c r="F59" s="28"/>
      <c r="G59" s="1081">
        <v>50</v>
      </c>
      <c r="H59" s="1106">
        <v>1778037</v>
      </c>
      <c r="I59" s="1099">
        <v>51</v>
      </c>
      <c r="J59" s="1105">
        <v>910737</v>
      </c>
    </row>
    <row r="60" spans="1:10" ht="12.75">
      <c r="A60" s="1" t="s">
        <v>675</v>
      </c>
      <c r="F60" s="28"/>
      <c r="G60" s="1067">
        <v>52</v>
      </c>
      <c r="H60" s="1068">
        <v>8156271.45</v>
      </c>
      <c r="I60" s="1097">
        <v>53</v>
      </c>
      <c r="J60" s="1105">
        <v>4330501</v>
      </c>
    </row>
    <row r="61" spans="1:10" ht="14.25">
      <c r="A61" s="1041" t="s">
        <v>676</v>
      </c>
      <c r="F61" s="28"/>
      <c r="G61" s="1079"/>
      <c r="H61" s="1107"/>
      <c r="I61" s="1099">
        <v>54</v>
      </c>
      <c r="J61" s="1105">
        <v>0</v>
      </c>
    </row>
    <row r="62" spans="1:10" ht="12.75">
      <c r="A62" s="1041"/>
      <c r="F62" s="28"/>
      <c r="G62" s="1108"/>
      <c r="H62" s="1109"/>
      <c r="I62" s="1108"/>
      <c r="J62" s="1108"/>
    </row>
    <row r="63" spans="6:10" ht="14.25">
      <c r="F63" s="28"/>
      <c r="G63" s="1109"/>
      <c r="H63" s="28"/>
      <c r="I63" s="1046"/>
      <c r="J63" s="1110"/>
    </row>
    <row r="64" spans="1:10" ht="14.25">
      <c r="A64" s="1111" t="s">
        <v>677</v>
      </c>
      <c r="F64" s="28"/>
      <c r="G64" s="28"/>
      <c r="H64" s="28"/>
      <c r="I64" s="1046"/>
      <c r="J64" s="1110"/>
    </row>
    <row r="65" spans="1:10" ht="14.25">
      <c r="A65" s="1047"/>
      <c r="B65" s="1047"/>
      <c r="C65" s="1047"/>
      <c r="D65" s="1047"/>
      <c r="E65" s="1047"/>
      <c r="F65" s="1047"/>
      <c r="G65" s="1047"/>
      <c r="H65" s="1047"/>
      <c r="I65" s="1048"/>
      <c r="J65" s="1112"/>
    </row>
  </sheetData>
  <sheetProtection/>
  <printOptions/>
  <pageMargins left="0.75" right="0.75" top="1" bottom="1" header="0.5" footer="0.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M88"/>
  <sheetViews>
    <sheetView zoomScalePageLayoutView="0" workbookViewId="0" topLeftCell="A1">
      <pane xSplit="3" ySplit="5" topLeftCell="E6" activePane="bottomRight" state="frozen"/>
      <selection pane="topLeft" activeCell="A1" sqref="A1"/>
      <selection pane="topRight" activeCell="D1" sqref="D1"/>
      <selection pane="bottomLeft" activeCell="A6" sqref="A6"/>
      <selection pane="bottomRight" activeCell="M9" sqref="M9:M27"/>
    </sheetView>
  </sheetViews>
  <sheetFormatPr defaultColWidth="9.140625" defaultRowHeight="12.75"/>
  <cols>
    <col min="1" max="1" width="2.8515625" style="0" customWidth="1"/>
    <col min="2" max="2" width="42.140625" style="0" customWidth="1"/>
    <col min="3" max="3" width="8.7109375" style="0" customWidth="1"/>
    <col min="4" max="4" width="27.28125" style="0" customWidth="1"/>
    <col min="5" max="5" width="31.28125" style="0" customWidth="1"/>
    <col min="6" max="6" width="33.57421875" style="0" customWidth="1"/>
    <col min="7" max="7" width="34.7109375" style="0" customWidth="1"/>
    <col min="8" max="8" width="31.00390625" style="0" customWidth="1"/>
    <col min="9" max="9" width="3.140625" style="0" customWidth="1"/>
    <col min="10" max="10" width="33.8515625" style="0" customWidth="1"/>
    <col min="13" max="13" width="16.7109375" style="0" customWidth="1"/>
  </cols>
  <sheetData>
    <row r="1" spans="2:10" ht="14.25" thickBot="1">
      <c r="B1" s="669"/>
      <c r="C1" s="669"/>
      <c r="D1" s="536" t="str">
        <f>MENU!B1</f>
        <v>ALM</v>
      </c>
      <c r="E1" s="679"/>
      <c r="F1" s="679"/>
      <c r="G1" s="679"/>
      <c r="H1" s="679"/>
      <c r="I1" s="680"/>
      <c r="J1" s="681"/>
    </row>
    <row r="2" spans="2:10" ht="13.5">
      <c r="B2" s="673"/>
      <c r="C2" s="673"/>
      <c r="D2" s="536" t="str">
        <f>MENU!B2</f>
        <v>ALUMIL ALBANIA SHPK</v>
      </c>
      <c r="E2" s="344"/>
      <c r="F2" s="344"/>
      <c r="G2" s="344"/>
      <c r="H2" s="344"/>
      <c r="I2" s="682"/>
      <c r="J2" s="683"/>
    </row>
    <row r="3" spans="2:10" ht="13.5">
      <c r="B3" s="673"/>
      <c r="C3" s="673"/>
      <c r="D3" s="545" t="str">
        <f>MENU!B3</f>
        <v>01/01/2010 -31/12/2010</v>
      </c>
      <c r="E3" s="344"/>
      <c r="F3" s="344"/>
      <c r="G3" s="344"/>
      <c r="H3" s="344"/>
      <c r="I3" s="682"/>
      <c r="J3" s="683"/>
    </row>
    <row r="4" spans="2:10" ht="13.5">
      <c r="B4" s="673"/>
      <c r="C4" s="673"/>
      <c r="D4" s="545" t="str">
        <f>MENU!B4</f>
        <v>ALL</v>
      </c>
      <c r="E4" s="344"/>
      <c r="F4" s="344"/>
      <c r="G4" s="344"/>
      <c r="H4" s="344"/>
      <c r="I4" s="682"/>
      <c r="J4" s="683"/>
    </row>
    <row r="5" spans="2:10" ht="13.5">
      <c r="B5" s="673"/>
      <c r="C5" s="673"/>
      <c r="D5" s="545" t="str">
        <f>MENU!B5</f>
        <v>Renata Fejzaj</v>
      </c>
      <c r="E5" s="344"/>
      <c r="F5" s="344"/>
      <c r="G5" s="344"/>
      <c r="H5" s="344"/>
      <c r="I5" s="682"/>
      <c r="J5" s="683"/>
    </row>
    <row r="6" spans="2:10" ht="13.5">
      <c r="B6" s="111"/>
      <c r="C6" s="684"/>
      <c r="D6" s="685"/>
      <c r="E6" s="685"/>
      <c r="F6" s="685"/>
      <c r="G6" s="685"/>
      <c r="H6" s="685"/>
      <c r="I6" s="686"/>
      <c r="J6" s="683"/>
    </row>
    <row r="7" spans="1:10" ht="29.25">
      <c r="A7" s="188"/>
      <c r="B7" s="111"/>
      <c r="C7" s="684"/>
      <c r="D7" s="642"/>
      <c r="E7" s="642"/>
      <c r="F7" s="642"/>
      <c r="G7" s="642"/>
      <c r="H7" s="687"/>
      <c r="I7" s="682"/>
      <c r="J7" s="683"/>
    </row>
    <row r="8" spans="2:10" ht="13.5">
      <c r="B8" s="111"/>
      <c r="C8" s="684"/>
      <c r="D8" s="687"/>
      <c r="E8" s="687"/>
      <c r="F8" s="687"/>
      <c r="G8" s="687"/>
      <c r="H8" s="687"/>
      <c r="I8" s="682"/>
      <c r="J8" s="683"/>
    </row>
    <row r="9" spans="2:10" ht="14.25" thickBot="1">
      <c r="B9" s="688"/>
      <c r="C9" s="689"/>
      <c r="D9" s="690"/>
      <c r="E9" s="690"/>
      <c r="F9" s="690"/>
      <c r="G9" s="690"/>
      <c r="H9" s="690"/>
      <c r="I9" s="686"/>
      <c r="J9" s="683"/>
    </row>
    <row r="10" spans="1:10" ht="22.5" customHeight="1" thickBot="1">
      <c r="A10" s="800"/>
      <c r="B10" s="807" t="s">
        <v>2</v>
      </c>
      <c r="C10" s="693" t="s">
        <v>0</v>
      </c>
      <c r="D10" s="831" t="str">
        <f>"PERIUDHA "&amp;'TE DHENA'!$G$18&amp;"-"&amp;'TE DHENA'!$J$18</f>
        <v>PERIUDHA 01/01/2010-31/12/2010</v>
      </c>
      <c r="E10" s="830" t="s">
        <v>421</v>
      </c>
      <c r="F10" s="830" t="s">
        <v>422</v>
      </c>
      <c r="G10" s="830" t="s">
        <v>423</v>
      </c>
      <c r="H10" s="831" t="str">
        <f>"PERIUDHA "&amp;'TE DHENA'!$G$18&amp;"-"&amp;'TE DHENA'!$J$18</f>
        <v>PERIUDHA 01/01/2010-31/12/2010</v>
      </c>
      <c r="I10" s="694"/>
      <c r="J10" s="821" t="str">
        <f>VLOOKUP('TE DHENA'!D18,DATA!$B$3:$K$7,9,FALSE)&amp;VLOOKUP('TE DHENA'!C18-1,DATA!$B$3:$G$16,6,FALSE)&amp;" - 31/12/"&amp;VLOOKUP('TE DHENA'!C18-1,DATA!$B$3:$G$16,6,FALSE)</f>
        <v>01/01/2009 - 31/12/2009</v>
      </c>
    </row>
    <row r="11" spans="1:10" ht="9.75" customHeight="1" thickBot="1">
      <c r="A11" s="801" t="s">
        <v>3</v>
      </c>
      <c r="B11" s="801" t="s">
        <v>11</v>
      </c>
      <c r="C11" s="3"/>
      <c r="D11" s="2"/>
      <c r="E11" s="2"/>
      <c r="F11" s="2"/>
      <c r="G11" s="2"/>
      <c r="H11" s="2"/>
      <c r="I11" s="2"/>
      <c r="J11" s="808"/>
    </row>
    <row r="12" spans="1:13" ht="9.75" customHeight="1" thickBot="1">
      <c r="A12" s="802">
        <v>1</v>
      </c>
      <c r="B12" s="809" t="s">
        <v>4</v>
      </c>
      <c r="C12" s="652">
        <v>7</v>
      </c>
      <c r="D12" s="999">
        <v>88191842.55</v>
      </c>
      <c r="E12" s="695"/>
      <c r="F12" s="695"/>
      <c r="G12" s="6">
        <v>0</v>
      </c>
      <c r="H12" s="1113">
        <v>88191842.55</v>
      </c>
      <c r="I12" s="8"/>
      <c r="J12" s="1116">
        <v>92718441.47999999</v>
      </c>
      <c r="M12" s="912"/>
    </row>
    <row r="13" spans="1:10" ht="9.75" customHeight="1">
      <c r="A13" s="802">
        <v>2</v>
      </c>
      <c r="B13" s="809" t="s">
        <v>5</v>
      </c>
      <c r="C13" s="9"/>
      <c r="D13" s="999"/>
      <c r="E13" s="695"/>
      <c r="F13" s="695"/>
      <c r="G13" s="6">
        <v>0</v>
      </c>
      <c r="H13" s="1113">
        <v>0</v>
      </c>
      <c r="I13" s="8"/>
      <c r="J13" s="1116">
        <v>0</v>
      </c>
    </row>
    <row r="14" spans="1:10" ht="9.75" customHeight="1">
      <c r="A14" s="802"/>
      <c r="B14" s="801" t="s">
        <v>6</v>
      </c>
      <c r="C14" s="9"/>
      <c r="D14" s="999"/>
      <c r="E14" s="6"/>
      <c r="F14" s="6"/>
      <c r="G14" s="6"/>
      <c r="H14" s="1113"/>
      <c r="I14" s="8"/>
      <c r="J14" s="1116"/>
    </row>
    <row r="15" spans="1:10" ht="9.75" customHeight="1" thickBot="1">
      <c r="A15" s="802">
        <v>3</v>
      </c>
      <c r="B15" s="809" t="s">
        <v>10</v>
      </c>
      <c r="C15" s="186"/>
      <c r="D15" s="999"/>
      <c r="E15" s="6"/>
      <c r="F15" s="6"/>
      <c r="G15" s="6"/>
      <c r="H15" s="1113"/>
      <c r="I15" s="8"/>
      <c r="J15" s="1116"/>
    </row>
    <row r="16" spans="1:13" ht="9.75" customHeight="1" thickBot="1">
      <c r="A16" s="802"/>
      <c r="B16" s="811" t="s">
        <v>244</v>
      </c>
      <c r="C16" s="652">
        <v>5</v>
      </c>
      <c r="D16" s="999">
        <v>220558612.6</v>
      </c>
      <c r="E16" s="695"/>
      <c r="F16" s="695"/>
      <c r="G16" s="6">
        <v>0</v>
      </c>
      <c r="H16" s="1113">
        <v>220558612.6</v>
      </c>
      <c r="I16" s="8"/>
      <c r="J16" s="1116">
        <v>83786639.93</v>
      </c>
      <c r="M16" s="912"/>
    </row>
    <row r="17" spans="1:13" ht="9.75" customHeight="1" thickBot="1">
      <c r="A17" s="802"/>
      <c r="B17" s="811" t="s">
        <v>245</v>
      </c>
      <c r="C17" s="652">
        <v>6</v>
      </c>
      <c r="D17" s="999">
        <v>103381792.91200002</v>
      </c>
      <c r="E17" s="695"/>
      <c r="F17" s="695"/>
      <c r="G17" s="6">
        <v>0</v>
      </c>
      <c r="H17" s="1113">
        <v>103381792.91200002</v>
      </c>
      <c r="I17" s="8"/>
      <c r="J17" s="1116">
        <v>71678157.91</v>
      </c>
      <c r="M17" s="912"/>
    </row>
    <row r="18" spans="1:10" ht="9.75" customHeight="1" thickBot="1">
      <c r="A18" s="802"/>
      <c r="B18" s="801" t="s">
        <v>7</v>
      </c>
      <c r="C18" s="9"/>
      <c r="D18" s="999"/>
      <c r="E18" s="6"/>
      <c r="F18" s="6"/>
      <c r="G18" s="6"/>
      <c r="H18" s="1113"/>
      <c r="I18" s="8"/>
      <c r="J18" s="1116"/>
    </row>
    <row r="19" spans="1:13" ht="9.75" customHeight="1" thickBot="1">
      <c r="A19" s="802">
        <v>4</v>
      </c>
      <c r="B19" s="809" t="s">
        <v>8</v>
      </c>
      <c r="C19" s="652">
        <v>4</v>
      </c>
      <c r="D19" s="999">
        <v>557935423.6700001</v>
      </c>
      <c r="E19" s="695"/>
      <c r="F19" s="695"/>
      <c r="G19" s="6">
        <v>0</v>
      </c>
      <c r="H19" s="1113">
        <v>557935423.6700001</v>
      </c>
      <c r="I19" s="8"/>
      <c r="J19" s="1116">
        <v>429278828.90000004</v>
      </c>
      <c r="M19" s="912"/>
    </row>
    <row r="20" spans="1:10" ht="9.75" customHeight="1" thickBot="1">
      <c r="A20" s="802"/>
      <c r="B20" s="801" t="s">
        <v>9</v>
      </c>
      <c r="C20" s="9"/>
      <c r="D20" s="999"/>
      <c r="E20" s="6"/>
      <c r="F20" s="6"/>
      <c r="G20" s="6"/>
      <c r="H20" s="8"/>
      <c r="I20" s="8"/>
      <c r="J20" s="810"/>
    </row>
    <row r="21" spans="1:10" ht="9.75" customHeight="1" thickBot="1">
      <c r="A21" s="802"/>
      <c r="B21" s="824" t="s">
        <v>282</v>
      </c>
      <c r="C21" s="652" t="s">
        <v>689</v>
      </c>
      <c r="D21" s="999">
        <v>990365</v>
      </c>
      <c r="E21" s="695"/>
      <c r="F21" s="695"/>
      <c r="G21" s="6">
        <v>0</v>
      </c>
      <c r="H21" s="8">
        <v>990365</v>
      </c>
      <c r="I21" s="8"/>
      <c r="J21" s="810"/>
    </row>
    <row r="22" spans="1:10" ht="9.75" customHeight="1" thickBot="1">
      <c r="A22" s="802">
        <v>6</v>
      </c>
      <c r="B22" s="809" t="s">
        <v>12</v>
      </c>
      <c r="C22" s="9"/>
      <c r="D22" s="999"/>
      <c r="E22" s="695"/>
      <c r="F22" s="695"/>
      <c r="G22" s="6">
        <v>0</v>
      </c>
      <c r="H22" s="8">
        <v>0</v>
      </c>
      <c r="I22" s="8"/>
      <c r="J22" s="810"/>
    </row>
    <row r="23" spans="1:13" ht="9.75" customHeight="1" thickBot="1">
      <c r="A23" s="802">
        <v>7</v>
      </c>
      <c r="B23" s="809" t="s">
        <v>13</v>
      </c>
      <c r="C23" s="746">
        <v>6.1</v>
      </c>
      <c r="D23" s="999">
        <v>0</v>
      </c>
      <c r="E23" s="695"/>
      <c r="F23" s="695"/>
      <c r="G23" s="6">
        <v>0</v>
      </c>
      <c r="H23" s="8">
        <v>0</v>
      </c>
      <c r="I23" s="8"/>
      <c r="J23" s="810">
        <v>0</v>
      </c>
      <c r="M23" s="912"/>
    </row>
    <row r="24" spans="1:10" ht="9.75" customHeight="1">
      <c r="A24" s="803"/>
      <c r="B24" s="812" t="s">
        <v>14</v>
      </c>
      <c r="C24" s="10"/>
      <c r="D24" s="1000">
        <v>971058036.7320001</v>
      </c>
      <c r="E24" s="794">
        <v>0</v>
      </c>
      <c r="F24" s="794">
        <v>0</v>
      </c>
      <c r="G24" s="794">
        <v>0</v>
      </c>
      <c r="H24" s="794">
        <v>971058036.7320001</v>
      </c>
      <c r="I24" s="834"/>
      <c r="J24" s="835">
        <v>677462068.22</v>
      </c>
    </row>
    <row r="25" spans="1:10" ht="9.75" customHeight="1">
      <c r="A25" s="797"/>
      <c r="B25" s="797"/>
      <c r="C25" s="9"/>
      <c r="D25" s="999"/>
      <c r="E25" s="6"/>
      <c r="F25" s="6"/>
      <c r="G25" s="6"/>
      <c r="H25" s="8"/>
      <c r="I25" s="8"/>
      <c r="J25" s="810"/>
    </row>
    <row r="26" spans="1:10" ht="9.75" customHeight="1" thickBot="1">
      <c r="A26" s="801" t="s">
        <v>15</v>
      </c>
      <c r="B26" s="801" t="s">
        <v>16</v>
      </c>
      <c r="C26" s="9"/>
      <c r="D26" s="999"/>
      <c r="E26" s="6"/>
      <c r="F26" s="6"/>
      <c r="G26" s="6"/>
      <c r="H26" s="8">
        <v>0</v>
      </c>
      <c r="I26" s="8"/>
      <c r="J26" s="810"/>
    </row>
    <row r="27" spans="1:13" ht="9.75" customHeight="1" thickBot="1">
      <c r="A27" s="797">
        <v>1</v>
      </c>
      <c r="B27" s="809" t="s">
        <v>17</v>
      </c>
      <c r="C27" s="652">
        <v>19</v>
      </c>
      <c r="D27" s="999">
        <v>44057600</v>
      </c>
      <c r="E27" s="695"/>
      <c r="F27" s="695"/>
      <c r="G27" s="6">
        <v>0</v>
      </c>
      <c r="H27" s="8">
        <v>44057600</v>
      </c>
      <c r="I27" s="8"/>
      <c r="J27" s="810">
        <v>2621600</v>
      </c>
      <c r="M27" s="912"/>
    </row>
    <row r="28" spans="1:10" ht="9.75" customHeight="1" thickBot="1">
      <c r="A28" s="797"/>
      <c r="B28" s="801" t="s">
        <v>18</v>
      </c>
      <c r="C28" s="9"/>
      <c r="D28" s="999"/>
      <c r="E28" s="6"/>
      <c r="F28" s="6"/>
      <c r="G28" s="6"/>
      <c r="H28" s="8"/>
      <c r="I28" s="8"/>
      <c r="J28" s="810"/>
    </row>
    <row r="29" spans="1:13" ht="9.75" customHeight="1" thickBot="1">
      <c r="A29" s="797">
        <v>2</v>
      </c>
      <c r="B29" s="809" t="s">
        <v>19</v>
      </c>
      <c r="C29" s="652">
        <v>2</v>
      </c>
      <c r="D29" s="999">
        <v>1372995972.7903507</v>
      </c>
      <c r="E29" s="695"/>
      <c r="F29" s="695"/>
      <c r="G29" s="6">
        <v>0</v>
      </c>
      <c r="H29" s="1113">
        <v>1372995972.7903507</v>
      </c>
      <c r="I29" s="8"/>
      <c r="J29" s="1116">
        <v>1283724412.786213</v>
      </c>
      <c r="M29" s="912"/>
    </row>
    <row r="30" spans="1:10" ht="9.75" customHeight="1">
      <c r="A30" s="797"/>
      <c r="B30" s="801" t="s">
        <v>6</v>
      </c>
      <c r="C30" s="9"/>
      <c r="D30" s="999"/>
      <c r="E30" s="6"/>
      <c r="F30" s="6"/>
      <c r="G30" s="6"/>
      <c r="H30" s="8"/>
      <c r="I30" s="8"/>
      <c r="J30" s="810"/>
    </row>
    <row r="31" spans="1:10" ht="9.75" customHeight="1" thickBot="1">
      <c r="A31" s="797">
        <v>3</v>
      </c>
      <c r="B31" s="809" t="s">
        <v>20</v>
      </c>
      <c r="C31" s="9"/>
      <c r="D31" s="999"/>
      <c r="E31" s="695"/>
      <c r="F31" s="695"/>
      <c r="G31" s="6">
        <v>0</v>
      </c>
      <c r="H31" s="8">
        <v>0</v>
      </c>
      <c r="I31" s="8"/>
      <c r="J31" s="810"/>
    </row>
    <row r="32" spans="1:13" ht="9.75" customHeight="1" thickBot="1">
      <c r="A32" s="797">
        <v>4</v>
      </c>
      <c r="B32" s="809" t="s">
        <v>21</v>
      </c>
      <c r="C32" s="652">
        <v>3</v>
      </c>
      <c r="D32" s="999">
        <v>193320</v>
      </c>
      <c r="E32" s="695"/>
      <c r="F32" s="695"/>
      <c r="G32" s="6">
        <v>0</v>
      </c>
      <c r="H32" s="8">
        <v>193320</v>
      </c>
      <c r="I32" s="8"/>
      <c r="J32" s="810">
        <v>255240</v>
      </c>
      <c r="M32" s="912"/>
    </row>
    <row r="33" spans="1:10" ht="9.75" customHeight="1">
      <c r="A33" s="797"/>
      <c r="B33" s="801" t="s">
        <v>9</v>
      </c>
      <c r="C33" s="9"/>
      <c r="D33" s="999"/>
      <c r="E33" s="6"/>
      <c r="F33" s="6"/>
      <c r="G33" s="6"/>
      <c r="H33" s="8"/>
      <c r="I33" s="8"/>
      <c r="J33" s="810"/>
    </row>
    <row r="34" spans="1:10" ht="9.75" customHeight="1" thickBot="1">
      <c r="A34" s="797">
        <v>5</v>
      </c>
      <c r="B34" s="809" t="s">
        <v>22</v>
      </c>
      <c r="C34" s="9"/>
      <c r="D34" s="999"/>
      <c r="E34" s="695"/>
      <c r="F34" s="695"/>
      <c r="G34" s="6">
        <v>0</v>
      </c>
      <c r="H34" s="8">
        <v>0</v>
      </c>
      <c r="I34" s="8"/>
      <c r="J34" s="810"/>
    </row>
    <row r="35" spans="1:10" ht="9.75" customHeight="1" thickBot="1">
      <c r="A35" s="797">
        <v>6</v>
      </c>
      <c r="B35" s="809" t="s">
        <v>23</v>
      </c>
      <c r="C35" s="652">
        <v>14</v>
      </c>
      <c r="D35" s="999">
        <v>0</v>
      </c>
      <c r="E35" s="695"/>
      <c r="F35" s="695"/>
      <c r="G35" s="6">
        <v>0</v>
      </c>
      <c r="H35" s="8">
        <v>0</v>
      </c>
      <c r="I35" s="8"/>
      <c r="J35" s="810">
        <v>0</v>
      </c>
    </row>
    <row r="36" spans="1:10" ht="9.75" customHeight="1" thickBot="1">
      <c r="A36" s="798"/>
      <c r="B36" s="813" t="s">
        <v>24</v>
      </c>
      <c r="C36" s="836"/>
      <c r="D36" s="1001">
        <v>1417246892.7903507</v>
      </c>
      <c r="E36" s="837">
        <v>0</v>
      </c>
      <c r="F36" s="837">
        <v>0</v>
      </c>
      <c r="G36" s="837">
        <v>0</v>
      </c>
      <c r="H36" s="837">
        <v>1417246892.7903507</v>
      </c>
      <c r="I36" s="838"/>
      <c r="J36" s="839">
        <v>1286601252.786213</v>
      </c>
    </row>
    <row r="37" spans="1:10" ht="19.5" customHeight="1" thickBot="1">
      <c r="A37" s="800"/>
      <c r="B37" s="814" t="s">
        <v>25</v>
      </c>
      <c r="C37" s="840"/>
      <c r="D37" s="1002">
        <v>2388304929.522351</v>
      </c>
      <c r="E37" s="841">
        <v>0</v>
      </c>
      <c r="F37" s="841">
        <v>0</v>
      </c>
      <c r="G37" s="841">
        <v>0</v>
      </c>
      <c r="H37" s="841">
        <v>2388304929.522351</v>
      </c>
      <c r="I37" s="842"/>
      <c r="J37" s="841">
        <v>1964063321.006213</v>
      </c>
    </row>
    <row r="38" spans="1:10" ht="9.75" customHeight="1">
      <c r="A38" s="797"/>
      <c r="B38" s="913"/>
      <c r="C38" s="914"/>
      <c r="D38" s="1003"/>
      <c r="E38" s="915"/>
      <c r="F38" s="915"/>
      <c r="G38" s="915"/>
      <c r="H38" s="915"/>
      <c r="I38" s="915"/>
      <c r="J38" s="916"/>
    </row>
    <row r="39" spans="1:10" ht="9.75" customHeight="1">
      <c r="A39" s="797"/>
      <c r="B39" s="801" t="s">
        <v>26</v>
      </c>
      <c r="C39" s="9"/>
      <c r="D39" s="1004"/>
      <c r="E39" s="11"/>
      <c r="F39" s="11"/>
      <c r="G39" s="11"/>
      <c r="H39" s="11"/>
      <c r="I39" s="11"/>
      <c r="J39" s="815"/>
    </row>
    <row r="40" spans="1:10" ht="9.75" customHeight="1">
      <c r="A40" s="797"/>
      <c r="B40" s="797"/>
      <c r="C40" s="9"/>
      <c r="D40" s="1004"/>
      <c r="E40" s="11"/>
      <c r="F40" s="11"/>
      <c r="G40" s="11"/>
      <c r="H40" s="11"/>
      <c r="I40" s="11"/>
      <c r="J40" s="815"/>
    </row>
    <row r="41" spans="1:10" ht="9.75" customHeight="1">
      <c r="A41" s="801" t="s">
        <v>3</v>
      </c>
      <c r="B41" s="801" t="s">
        <v>27</v>
      </c>
      <c r="C41" s="9"/>
      <c r="D41" s="1004"/>
      <c r="E41" s="11"/>
      <c r="F41" s="11"/>
      <c r="G41" s="11"/>
      <c r="H41" s="11"/>
      <c r="I41" s="11"/>
      <c r="J41" s="815"/>
    </row>
    <row r="42" spans="1:10" ht="9.75" customHeight="1" thickBot="1">
      <c r="A42" s="797">
        <v>1</v>
      </c>
      <c r="B42" s="797" t="s">
        <v>28</v>
      </c>
      <c r="C42" s="9"/>
      <c r="D42" s="1004"/>
      <c r="E42" s="695"/>
      <c r="F42" s="695"/>
      <c r="G42" s="6">
        <v>0</v>
      </c>
      <c r="H42" s="8">
        <v>0</v>
      </c>
      <c r="I42" s="6"/>
      <c r="J42" s="815"/>
    </row>
    <row r="43" spans="1:13" ht="9.75" customHeight="1" thickBot="1">
      <c r="A43" s="797">
        <v>2</v>
      </c>
      <c r="B43" s="797" t="s">
        <v>29</v>
      </c>
      <c r="C43" s="652">
        <v>10</v>
      </c>
      <c r="D43" s="1004">
        <v>0</v>
      </c>
      <c r="E43" s="695"/>
      <c r="F43" s="695"/>
      <c r="G43" s="6">
        <v>0</v>
      </c>
      <c r="H43" s="8">
        <v>0</v>
      </c>
      <c r="I43" s="6"/>
      <c r="J43" s="815">
        <v>60147123.41</v>
      </c>
      <c r="M43" s="912"/>
    </row>
    <row r="44" spans="1:10" ht="9.75" customHeight="1">
      <c r="A44" s="797"/>
      <c r="B44" s="801" t="s">
        <v>6</v>
      </c>
      <c r="C44" s="9"/>
      <c r="D44" s="1004"/>
      <c r="E44" s="11"/>
      <c r="F44" s="11"/>
      <c r="G44" s="11"/>
      <c r="H44" s="6"/>
      <c r="I44" s="6"/>
      <c r="J44" s="815"/>
    </row>
    <row r="45" spans="1:10" ht="9.75" customHeight="1" thickBot="1">
      <c r="A45" s="797">
        <v>3</v>
      </c>
      <c r="B45" s="797" t="s">
        <v>30</v>
      </c>
      <c r="C45" s="9"/>
      <c r="D45" s="1004"/>
      <c r="E45" s="11"/>
      <c r="F45" s="11"/>
      <c r="G45" s="11"/>
      <c r="H45" s="6">
        <v>0</v>
      </c>
      <c r="I45" s="6"/>
      <c r="J45" s="815"/>
    </row>
    <row r="46" spans="1:13" ht="9.75" customHeight="1" thickBot="1">
      <c r="A46" s="797"/>
      <c r="B46" s="811" t="s">
        <v>246</v>
      </c>
      <c r="C46" s="652">
        <v>12</v>
      </c>
      <c r="D46" s="1004">
        <v>584459903.4571</v>
      </c>
      <c r="E46" s="695"/>
      <c r="F46" s="695"/>
      <c r="G46" s="6">
        <v>0</v>
      </c>
      <c r="H46" s="8">
        <v>584459903.4571</v>
      </c>
      <c r="I46" s="6"/>
      <c r="J46" s="815">
        <v>190115513.33</v>
      </c>
      <c r="M46" s="912"/>
    </row>
    <row r="47" spans="1:13" ht="9.75" customHeight="1" thickBot="1">
      <c r="A47" s="797"/>
      <c r="B47" s="811" t="s">
        <v>247</v>
      </c>
      <c r="C47" s="652">
        <v>16</v>
      </c>
      <c r="D47" s="1004">
        <v>8681432.75</v>
      </c>
      <c r="E47" s="695"/>
      <c r="F47" s="695"/>
      <c r="G47" s="6">
        <v>0</v>
      </c>
      <c r="H47" s="8">
        <v>8681432.75</v>
      </c>
      <c r="I47" s="6"/>
      <c r="J47" s="815">
        <v>3892890.5</v>
      </c>
      <c r="M47" s="912"/>
    </row>
    <row r="48" spans="1:10" ht="9.75" customHeight="1" thickBot="1">
      <c r="A48" s="797"/>
      <c r="B48" s="811" t="s">
        <v>265</v>
      </c>
      <c r="C48" s="652">
        <v>17</v>
      </c>
      <c r="D48" s="1004">
        <v>5481862.1664137095</v>
      </c>
      <c r="E48" s="695"/>
      <c r="F48" s="695"/>
      <c r="G48" s="6">
        <v>0</v>
      </c>
      <c r="H48" s="1113">
        <v>5481862.1664137095</v>
      </c>
      <c r="I48" s="6"/>
      <c r="J48" s="815">
        <v>0.006999978795647621</v>
      </c>
    </row>
    <row r="49" spans="1:10" ht="9.75" customHeight="1" thickBot="1">
      <c r="A49" s="797"/>
      <c r="B49" s="811" t="s">
        <v>138</v>
      </c>
      <c r="C49" s="652">
        <v>18</v>
      </c>
      <c r="D49" s="1004"/>
      <c r="E49" s="695"/>
      <c r="F49" s="695"/>
      <c r="G49" s="6">
        <v>0</v>
      </c>
      <c r="H49" s="8">
        <v>0</v>
      </c>
      <c r="I49" s="6"/>
      <c r="J49" s="815"/>
    </row>
    <row r="50" spans="1:10" ht="9.75" customHeight="1" thickBot="1">
      <c r="A50" s="797"/>
      <c r="B50" s="801" t="s">
        <v>7</v>
      </c>
      <c r="C50" s="9"/>
      <c r="D50" s="1004"/>
      <c r="E50" s="11"/>
      <c r="F50" s="11"/>
      <c r="G50" s="11"/>
      <c r="H50" s="6"/>
      <c r="I50" s="6"/>
      <c r="J50" s="815"/>
    </row>
    <row r="51" spans="1:13" ht="9.75" customHeight="1" thickBot="1">
      <c r="A51" s="797">
        <v>4</v>
      </c>
      <c r="B51" s="797" t="s">
        <v>31</v>
      </c>
      <c r="C51" s="652">
        <v>15</v>
      </c>
      <c r="D51" s="1004">
        <v>0</v>
      </c>
      <c r="E51" s="695"/>
      <c r="F51" s="695"/>
      <c r="G51" s="6">
        <v>0</v>
      </c>
      <c r="H51" s="8">
        <v>0</v>
      </c>
      <c r="I51" s="6"/>
      <c r="J51" s="1039"/>
      <c r="M51" s="912"/>
    </row>
    <row r="52" spans="1:10" ht="9.75" customHeight="1" thickBot="1">
      <c r="A52" s="797">
        <v>5</v>
      </c>
      <c r="B52" s="809" t="s">
        <v>32</v>
      </c>
      <c r="C52" s="652">
        <v>11</v>
      </c>
      <c r="D52" s="1004">
        <v>0</v>
      </c>
      <c r="E52" s="695"/>
      <c r="F52" s="695"/>
      <c r="G52" s="6">
        <v>0</v>
      </c>
      <c r="H52" s="8">
        <v>0</v>
      </c>
      <c r="I52" s="6"/>
      <c r="J52" s="815">
        <v>0</v>
      </c>
    </row>
    <row r="53" spans="1:10" ht="9.75" customHeight="1">
      <c r="A53" s="804"/>
      <c r="B53" s="812" t="s">
        <v>33</v>
      </c>
      <c r="C53" s="10"/>
      <c r="D53" s="1000">
        <v>598623198.3735137</v>
      </c>
      <c r="E53" s="794">
        <v>0</v>
      </c>
      <c r="F53" s="794">
        <v>0</v>
      </c>
      <c r="G53" s="794">
        <v>0</v>
      </c>
      <c r="H53" s="794">
        <v>598623198.3735137</v>
      </c>
      <c r="I53" s="7"/>
      <c r="J53" s="835">
        <v>254155527.24699998</v>
      </c>
    </row>
    <row r="54" spans="1:10" ht="9.75" customHeight="1">
      <c r="A54" s="805"/>
      <c r="B54" s="805"/>
      <c r="C54" s="9"/>
      <c r="D54" s="1004"/>
      <c r="E54" s="11"/>
      <c r="F54" s="11"/>
      <c r="G54" s="11"/>
      <c r="H54" s="11"/>
      <c r="I54" s="11"/>
      <c r="J54" s="815"/>
    </row>
    <row r="55" spans="1:10" ht="9.75" customHeight="1" thickBot="1">
      <c r="A55" s="801" t="s">
        <v>15</v>
      </c>
      <c r="B55" s="801" t="s">
        <v>34</v>
      </c>
      <c r="C55" s="9"/>
      <c r="D55" s="1004"/>
      <c r="E55" s="11"/>
      <c r="F55" s="11"/>
      <c r="G55" s="11"/>
      <c r="H55" s="6"/>
      <c r="I55" s="6"/>
      <c r="J55" s="815"/>
    </row>
    <row r="56" spans="1:13" ht="9.75" customHeight="1" thickBot="1">
      <c r="A56" s="797">
        <v>1</v>
      </c>
      <c r="B56" s="797" t="s">
        <v>35</v>
      </c>
      <c r="C56" s="652">
        <v>10</v>
      </c>
      <c r="D56" s="1004">
        <v>0</v>
      </c>
      <c r="E56" s="695"/>
      <c r="F56" s="695"/>
      <c r="G56" s="6">
        <v>0</v>
      </c>
      <c r="H56" s="8">
        <v>0</v>
      </c>
      <c r="I56" s="6"/>
      <c r="J56" s="815">
        <v>0</v>
      </c>
      <c r="M56" s="912"/>
    </row>
    <row r="57" spans="1:10" ht="9.75" customHeight="1">
      <c r="A57" s="797"/>
      <c r="B57" s="801" t="s">
        <v>18</v>
      </c>
      <c r="C57" s="9"/>
      <c r="D57" s="1004"/>
      <c r="E57" s="11"/>
      <c r="F57" s="11"/>
      <c r="G57" s="11"/>
      <c r="H57" s="6"/>
      <c r="I57" s="6"/>
      <c r="J57" s="815"/>
    </row>
    <row r="58" spans="1:10" ht="9.75" customHeight="1" thickBot="1">
      <c r="A58" s="797">
        <v>2</v>
      </c>
      <c r="B58" s="797" t="s">
        <v>36</v>
      </c>
      <c r="C58" s="9"/>
      <c r="D58" s="1004"/>
      <c r="E58" s="695"/>
      <c r="F58" s="695"/>
      <c r="G58" s="6">
        <v>0</v>
      </c>
      <c r="H58" s="8">
        <v>0</v>
      </c>
      <c r="I58" s="6"/>
      <c r="J58" s="815"/>
    </row>
    <row r="59" spans="1:10" ht="9.75" customHeight="1" thickBot="1">
      <c r="A59" s="797">
        <v>3</v>
      </c>
      <c r="B59" s="809" t="s">
        <v>37</v>
      </c>
      <c r="C59" s="652">
        <v>11</v>
      </c>
      <c r="D59" s="1004"/>
      <c r="E59" s="695"/>
      <c r="F59" s="695"/>
      <c r="G59" s="6">
        <v>0</v>
      </c>
      <c r="H59" s="8">
        <v>0</v>
      </c>
      <c r="I59" s="6"/>
      <c r="J59" s="815"/>
    </row>
    <row r="60" spans="1:13" ht="9.75" customHeight="1" thickBot="1">
      <c r="A60" s="797">
        <v>4</v>
      </c>
      <c r="B60" s="797" t="s">
        <v>31</v>
      </c>
      <c r="C60" s="652">
        <v>15</v>
      </c>
      <c r="D60" s="1004">
        <v>54431617.92999999</v>
      </c>
      <c r="E60" s="695"/>
      <c r="F60" s="695"/>
      <c r="G60" s="6">
        <v>0</v>
      </c>
      <c r="H60" s="8">
        <v>54431617.92999999</v>
      </c>
      <c r="I60" s="6"/>
      <c r="J60" s="815">
        <v>78638463.74</v>
      </c>
      <c r="M60" s="912"/>
    </row>
    <row r="61" spans="1:10" ht="9.75" customHeight="1">
      <c r="A61" s="804"/>
      <c r="B61" s="812" t="s">
        <v>38</v>
      </c>
      <c r="C61" s="10"/>
      <c r="D61" s="1000">
        <v>54431617.92999999</v>
      </c>
      <c r="E61" s="7">
        <v>0</v>
      </c>
      <c r="F61" s="7">
        <v>0</v>
      </c>
      <c r="G61" s="7"/>
      <c r="H61" s="7">
        <v>54431617.92999999</v>
      </c>
      <c r="I61" s="7"/>
      <c r="J61" s="835">
        <v>78638463.74</v>
      </c>
    </row>
    <row r="62" spans="1:10" ht="9.75" customHeight="1">
      <c r="A62" s="797"/>
      <c r="B62" s="801"/>
      <c r="C62" s="9"/>
      <c r="D62" s="1004"/>
      <c r="E62" s="11"/>
      <c r="F62" s="11"/>
      <c r="G62" s="11"/>
      <c r="H62" s="11"/>
      <c r="I62" s="11"/>
      <c r="J62" s="815"/>
    </row>
    <row r="63" spans="1:10" ht="9.75" customHeight="1" thickBot="1">
      <c r="A63" s="801" t="s">
        <v>39</v>
      </c>
      <c r="B63" s="801" t="s">
        <v>40</v>
      </c>
      <c r="C63" s="9"/>
      <c r="D63" s="1004"/>
      <c r="E63" s="11"/>
      <c r="F63" s="11"/>
      <c r="G63" s="11"/>
      <c r="H63" s="6"/>
      <c r="I63" s="6"/>
      <c r="J63" s="815"/>
    </row>
    <row r="64" spans="1:13" ht="9.75" customHeight="1" thickBot="1">
      <c r="A64" s="797">
        <v>1</v>
      </c>
      <c r="B64" s="809" t="s">
        <v>41</v>
      </c>
      <c r="C64" s="652">
        <v>8</v>
      </c>
      <c r="D64" s="1004">
        <v>1481601000</v>
      </c>
      <c r="E64" s="695"/>
      <c r="F64" s="695"/>
      <c r="G64" s="6">
        <v>0</v>
      </c>
      <c r="H64" s="8">
        <v>1481601000</v>
      </c>
      <c r="I64" s="6"/>
      <c r="J64" s="815">
        <v>1481601000</v>
      </c>
      <c r="M64" s="912"/>
    </row>
    <row r="65" spans="1:10" ht="9.75" customHeight="1" thickBot="1">
      <c r="A65" s="797">
        <v>2</v>
      </c>
      <c r="B65" s="809" t="s">
        <v>50</v>
      </c>
      <c r="C65" s="9"/>
      <c r="D65" s="1004"/>
      <c r="E65" s="695"/>
      <c r="F65" s="695"/>
      <c r="G65" s="6">
        <v>0</v>
      </c>
      <c r="H65" s="8">
        <v>0</v>
      </c>
      <c r="I65" s="6"/>
      <c r="J65" s="815"/>
    </row>
    <row r="66" spans="1:13" ht="9.75" customHeight="1" thickBot="1">
      <c r="A66" s="797">
        <v>3</v>
      </c>
      <c r="B66" s="809" t="s">
        <v>266</v>
      </c>
      <c r="C66" s="652">
        <v>9</v>
      </c>
      <c r="D66" s="1004">
        <v>7623316</v>
      </c>
      <c r="E66" s="695"/>
      <c r="F66" s="695"/>
      <c r="G66" s="6">
        <v>0</v>
      </c>
      <c r="H66" s="8">
        <v>7623316</v>
      </c>
      <c r="I66" s="6"/>
      <c r="J66" s="815">
        <v>3781651</v>
      </c>
      <c r="M66" s="912"/>
    </row>
    <row r="67" spans="1:13" ht="9.75" customHeight="1" thickBot="1">
      <c r="A67" s="797">
        <v>6</v>
      </c>
      <c r="B67" s="809" t="s">
        <v>44</v>
      </c>
      <c r="C67" s="9"/>
      <c r="D67" s="1004">
        <v>142045014.3029998</v>
      </c>
      <c r="E67" s="695"/>
      <c r="F67" s="695"/>
      <c r="G67" s="6">
        <v>0</v>
      </c>
      <c r="H67" s="8">
        <v>142045014.3029998</v>
      </c>
      <c r="I67" s="6"/>
      <c r="J67" s="815">
        <v>69053361</v>
      </c>
      <c r="M67" s="912"/>
    </row>
    <row r="68" spans="1:10" ht="9.75" customHeight="1" thickBot="1">
      <c r="A68" s="797">
        <v>7</v>
      </c>
      <c r="B68" s="809" t="s">
        <v>45</v>
      </c>
      <c r="C68" s="652">
        <v>1</v>
      </c>
      <c r="D68" s="1004">
        <v>103980782.85772339</v>
      </c>
      <c r="E68" s="695"/>
      <c r="F68" s="695"/>
      <c r="G68" s="6">
        <v>0</v>
      </c>
      <c r="H68" s="8">
        <v>103980782.85772339</v>
      </c>
      <c r="I68" s="6"/>
      <c r="J68" s="815">
        <v>76833318.25921279</v>
      </c>
    </row>
    <row r="69" spans="1:10" ht="9.75" customHeight="1">
      <c r="A69" s="804"/>
      <c r="B69" s="812" t="s">
        <v>46</v>
      </c>
      <c r="C69" s="4"/>
      <c r="D69" s="1000">
        <v>1735250113.1607232</v>
      </c>
      <c r="E69" s="794">
        <v>0</v>
      </c>
      <c r="F69" s="794">
        <v>0</v>
      </c>
      <c r="G69" s="794">
        <v>0</v>
      </c>
      <c r="H69" s="794">
        <v>1735250113.1607232</v>
      </c>
      <c r="I69" s="7"/>
      <c r="J69" s="835">
        <v>1631269330.2592127</v>
      </c>
    </row>
    <row r="70" spans="1:10" ht="9.75" customHeight="1" thickBot="1">
      <c r="A70" s="797"/>
      <c r="B70" s="797"/>
      <c r="C70" s="3"/>
      <c r="D70" s="1004"/>
      <c r="E70" s="881"/>
      <c r="F70" s="881"/>
      <c r="G70" s="881"/>
      <c r="H70" s="881"/>
      <c r="I70" s="11"/>
      <c r="J70" s="879"/>
    </row>
    <row r="71" spans="1:10" ht="19.5" customHeight="1" thickBot="1">
      <c r="A71" s="806"/>
      <c r="B71" s="816" t="s">
        <v>47</v>
      </c>
      <c r="C71" s="696"/>
      <c r="D71" s="1005">
        <v>2388304929.464237</v>
      </c>
      <c r="E71" s="875">
        <v>0</v>
      </c>
      <c r="F71" s="875">
        <v>0</v>
      </c>
      <c r="G71" s="875">
        <v>0</v>
      </c>
      <c r="H71" s="875">
        <v>2388304929.464237</v>
      </c>
      <c r="I71" s="697"/>
      <c r="J71" s="880">
        <v>1964063321.2462127</v>
      </c>
    </row>
    <row r="72" spans="1:10" ht="9.75" customHeight="1">
      <c r="A72" s="1"/>
      <c r="B72" s="797"/>
      <c r="C72" s="817"/>
      <c r="D72" s="878">
        <v>0.05811357498168945</v>
      </c>
      <c r="E72" s="876">
        <v>0</v>
      </c>
      <c r="F72" s="877">
        <v>0</v>
      </c>
      <c r="G72" s="877">
        <v>0</v>
      </c>
      <c r="H72" s="1117">
        <v>0.05811357498168945</v>
      </c>
      <c r="I72" s="818"/>
      <c r="J72" s="926">
        <v>-0.23999977111816406</v>
      </c>
    </row>
    <row r="73" spans="2:10" ht="9.75" customHeight="1">
      <c r="B73" s="157"/>
      <c r="C73" s="28"/>
      <c r="D73" s="28"/>
      <c r="E73" s="28"/>
      <c r="F73" s="28"/>
      <c r="G73" s="28"/>
      <c r="H73" s="28"/>
      <c r="I73" s="28"/>
      <c r="J73" s="158"/>
    </row>
    <row r="74" spans="2:10" ht="9.75" customHeight="1">
      <c r="B74" s="111"/>
      <c r="C74" s="684"/>
      <c r="D74" s="344"/>
      <c r="E74" s="344"/>
      <c r="F74" s="344"/>
      <c r="G74" s="344"/>
      <c r="H74" s="344"/>
      <c r="I74" s="682"/>
      <c r="J74" s="683"/>
    </row>
    <row r="75" spans="2:10" ht="9.75" customHeight="1">
      <c r="B75" s="111"/>
      <c r="C75" s="684"/>
      <c r="D75" s="344"/>
      <c r="E75" s="344"/>
      <c r="F75" s="344"/>
      <c r="G75" s="344"/>
      <c r="H75" s="344"/>
      <c r="I75" s="682"/>
      <c r="J75" s="683"/>
    </row>
    <row r="76" spans="2:10" ht="9.75" customHeight="1">
      <c r="B76" s="111"/>
      <c r="C76" s="684"/>
      <c r="D76" s="344"/>
      <c r="E76" s="344"/>
      <c r="F76" s="344"/>
      <c r="G76" s="344"/>
      <c r="H76" s="344"/>
      <c r="I76" s="682"/>
      <c r="J76" s="683"/>
    </row>
    <row r="77" spans="2:10" ht="9.75" customHeight="1">
      <c r="B77" s="111"/>
      <c r="C77" s="684"/>
      <c r="D77" s="344"/>
      <c r="E77" s="344"/>
      <c r="F77" s="344"/>
      <c r="G77" s="344"/>
      <c r="H77" s="344"/>
      <c r="I77" s="682"/>
      <c r="J77" s="683"/>
    </row>
    <row r="78" spans="2:10" ht="9.75" customHeight="1">
      <c r="B78" s="111"/>
      <c r="C78" s="684"/>
      <c r="D78" s="344"/>
      <c r="E78" s="344"/>
      <c r="F78" s="344"/>
      <c r="G78" s="344"/>
      <c r="H78" s="344"/>
      <c r="I78" s="682"/>
      <c r="J78" s="683"/>
    </row>
    <row r="79" spans="2:10" ht="9.75" customHeight="1">
      <c r="B79" s="111"/>
      <c r="C79" s="684"/>
      <c r="D79" s="344"/>
      <c r="E79" s="344"/>
      <c r="F79" s="344"/>
      <c r="G79" s="344"/>
      <c r="H79" s="344"/>
      <c r="I79" s="682"/>
      <c r="J79" s="683"/>
    </row>
    <row r="80" spans="2:10" ht="13.5">
      <c r="B80" s="111"/>
      <c r="C80" s="684"/>
      <c r="D80" s="344"/>
      <c r="E80" s="344"/>
      <c r="F80" s="344"/>
      <c r="G80" s="344"/>
      <c r="H80" s="344"/>
      <c r="I80" s="682"/>
      <c r="J80" s="683"/>
    </row>
    <row r="81" spans="2:10" ht="13.5">
      <c r="B81" s="111"/>
      <c r="C81" s="684"/>
      <c r="D81" s="344"/>
      <c r="E81" s="344"/>
      <c r="F81" s="344"/>
      <c r="G81" s="344"/>
      <c r="H81" s="344"/>
      <c r="I81" s="682"/>
      <c r="J81" s="683"/>
    </row>
    <row r="82" spans="2:10" ht="13.5">
      <c r="B82" s="698"/>
      <c r="C82" s="699"/>
      <c r="D82" s="700"/>
      <c r="E82" s="700"/>
      <c r="F82" s="700"/>
      <c r="G82" s="700"/>
      <c r="H82" s="700"/>
      <c r="I82" s="701"/>
      <c r="J82" s="702"/>
    </row>
    <row r="83" spans="2:10" ht="13.5">
      <c r="B83" s="698"/>
      <c r="C83" s="699"/>
      <c r="D83" s="700"/>
      <c r="E83" s="700"/>
      <c r="F83" s="700"/>
      <c r="G83" s="700"/>
      <c r="H83" s="700"/>
      <c r="I83" s="701"/>
      <c r="J83" s="702"/>
    </row>
    <row r="84" spans="2:10" ht="13.5">
      <c r="B84" s="703"/>
      <c r="C84" s="704"/>
      <c r="D84" s="344"/>
      <c r="E84" s="344"/>
      <c r="F84" s="344"/>
      <c r="G84" s="344"/>
      <c r="H84" s="344"/>
      <c r="I84" s="682"/>
      <c r="J84" s="683"/>
    </row>
    <row r="85" spans="2:10" ht="14.25" thickBot="1">
      <c r="B85" s="705"/>
      <c r="C85" s="706"/>
      <c r="D85" s="707"/>
      <c r="E85" s="707"/>
      <c r="F85" s="707"/>
      <c r="G85" s="707"/>
      <c r="H85" s="707"/>
      <c r="I85" s="708"/>
      <c r="J85" s="709"/>
    </row>
    <row r="86" ht="12.75">
      <c r="D86" s="5"/>
    </row>
    <row r="87" ht="12.75">
      <c r="D87" s="5"/>
    </row>
    <row r="88" spans="3:6" ht="12.75">
      <c r="C88" s="1"/>
      <c r="D88" s="1" t="s">
        <v>49</v>
      </c>
      <c r="E88" s="1"/>
      <c r="F88" s="1" t="s">
        <v>48</v>
      </c>
    </row>
  </sheetData>
  <sheetProtection/>
  <hyperlinks>
    <hyperlink ref="C12" location="'1_REVENUES_EXPENSES'!B12" display="1a"/>
    <hyperlink ref="C16" location="'1_REVENUES_EXPENSES'!B12" display="1a"/>
    <hyperlink ref="C17" location="'1_REVENUES_EXPENSES'!B12" display="1a"/>
    <hyperlink ref="C19" location="'1_REVENUES_EXPENSES'!B12" display="1a"/>
    <hyperlink ref="C23" location="'1_REVENUES_EXPENSES'!B12" display="1a"/>
    <hyperlink ref="C27" location="'1_REVENUES_EXPENSES'!B12" display="1a"/>
    <hyperlink ref="C29" location="'1_REVENUES_EXPENSES'!B12" display="1a"/>
    <hyperlink ref="C32" location="'1_REVENUES_EXPENSES'!B12" display="1a"/>
    <hyperlink ref="C35" location="'1_REVENUES_EXPENSES'!B12" display="1a"/>
    <hyperlink ref="C43" location="'1_REVENUES_EXPENSES'!B12" display="1a"/>
    <hyperlink ref="C46" location="'1_REVENUES_EXPENSES'!B12" display="1a"/>
    <hyperlink ref="C47" location="'1_REVENUES_EXPENSES'!B12" display="1a"/>
    <hyperlink ref="C48" location="'1_REVENUES_EXPENSES'!B12" display="1a"/>
    <hyperlink ref="C49" location="'1_REVENUES_EXPENSES'!B12" display="1a"/>
    <hyperlink ref="C51" location="'1_REVENUES_EXPENSES'!B12" display="1a"/>
    <hyperlink ref="C52" location="'1_REVENUES_EXPENSES'!B12" display="1a"/>
    <hyperlink ref="C56" location="'1_REVENUES_EXPENSES'!B12" display="1a"/>
    <hyperlink ref="C59" location="'1_REVENUES_EXPENSES'!B12" display="1a"/>
    <hyperlink ref="C60" location="'1_REVENUES_EXPENSES'!B12" display="1a"/>
    <hyperlink ref="C64" location="'1_REVENUES_EXPENSES'!B12" display="1a"/>
    <hyperlink ref="C66" location="'1_REVENUES_EXPENSES'!B12" display="1a"/>
    <hyperlink ref="C68" location="'1_REVENUES_EXPENSES'!B12" display="1a"/>
  </hyperlinks>
  <printOptions/>
  <pageMargins left="0.4" right="0.28" top="0.29" bottom="0.19" header="0.5" footer="0.22"/>
  <pageSetup horizontalDpi="600" verticalDpi="600" orientation="landscape" paperSize="9" scale="52" r:id="rId2"/>
  <drawing r:id="rId1"/>
</worksheet>
</file>

<file path=xl/worksheets/sheet5.xml><?xml version="1.0" encoding="utf-8"?>
<worksheet xmlns="http://schemas.openxmlformats.org/spreadsheetml/2006/main" xmlns:r="http://schemas.openxmlformats.org/officeDocument/2006/relationships">
  <dimension ref="A1:K60"/>
  <sheetViews>
    <sheetView zoomScalePageLayoutView="0" workbookViewId="0" topLeftCell="A16">
      <selection activeCell="M20" sqref="M20"/>
    </sheetView>
  </sheetViews>
  <sheetFormatPr defaultColWidth="9.140625" defaultRowHeight="12.75"/>
  <cols>
    <col min="1" max="1" width="44.57421875" style="0" customWidth="1"/>
    <col min="2" max="2" width="7.57421875" style="0" customWidth="1"/>
    <col min="3" max="3" width="29.421875" style="0" customWidth="1"/>
    <col min="4" max="6" width="18.7109375" style="0" customWidth="1"/>
    <col min="7" max="7" width="24.28125" style="0" customWidth="1"/>
    <col min="8" max="8" width="21.421875" style="0" customWidth="1"/>
    <col min="10" max="10" width="12.7109375" style="0" customWidth="1"/>
    <col min="11" max="11" width="18.00390625" style="0" customWidth="1"/>
  </cols>
  <sheetData>
    <row r="1" spans="1:10" ht="13.5">
      <c r="A1" s="335"/>
      <c r="B1" s="542"/>
      <c r="C1" s="352" t="str">
        <f>Bilanci!D1</f>
        <v>ALM</v>
      </c>
      <c r="D1" s="621"/>
      <c r="E1" s="621"/>
      <c r="F1" s="621"/>
      <c r="G1" s="621"/>
      <c r="H1" s="621"/>
      <c r="I1" s="622"/>
      <c r="J1" s="322"/>
    </row>
    <row r="2" spans="1:10" ht="13.5">
      <c r="A2" s="336"/>
      <c r="B2" s="323"/>
      <c r="C2" s="353" t="str">
        <f>Bilanci!D2</f>
        <v>ALUMIL ALBANIA SHPK</v>
      </c>
      <c r="D2" s="56"/>
      <c r="E2" s="56"/>
      <c r="F2" s="56"/>
      <c r="G2" s="56"/>
      <c r="H2" s="56"/>
      <c r="I2" s="250"/>
      <c r="J2" s="106"/>
    </row>
    <row r="3" spans="1:10" ht="13.5">
      <c r="A3" s="336"/>
      <c r="B3" s="323"/>
      <c r="C3" s="353" t="str">
        <f>Bilanci!D3</f>
        <v>01/01/2010 -31/12/2010</v>
      </c>
      <c r="D3" s="56"/>
      <c r="E3" s="56"/>
      <c r="F3" s="56"/>
      <c r="G3" s="56"/>
      <c r="H3" s="56"/>
      <c r="I3" s="250"/>
      <c r="J3" s="106"/>
    </row>
    <row r="4" spans="1:10" ht="13.5">
      <c r="A4" s="336"/>
      <c r="B4" s="323"/>
      <c r="C4" s="353" t="str">
        <f>Bilanci!D4</f>
        <v>ALL</v>
      </c>
      <c r="D4" s="56"/>
      <c r="E4" s="56"/>
      <c r="F4" s="56"/>
      <c r="G4" s="56"/>
      <c r="H4" s="56"/>
      <c r="I4" s="250"/>
      <c r="J4" s="106"/>
    </row>
    <row r="5" spans="1:10" ht="13.5">
      <c r="A5" s="336"/>
      <c r="B5" s="323"/>
      <c r="C5" s="353" t="str">
        <f>Bilanci!D5</f>
        <v>Renata Fejzaj</v>
      </c>
      <c r="D5" s="56"/>
      <c r="E5" s="56"/>
      <c r="F5" s="56"/>
      <c r="G5" s="56"/>
      <c r="H5" s="56"/>
      <c r="I5" s="250"/>
      <c r="J5" s="106"/>
    </row>
    <row r="6" spans="1:10" ht="13.5">
      <c r="A6" s="623"/>
      <c r="B6" s="624"/>
      <c r="C6" s="57"/>
      <c r="D6" s="57"/>
      <c r="E6" s="57"/>
      <c r="F6" s="57"/>
      <c r="G6" s="57"/>
      <c r="H6" s="57"/>
      <c r="I6" s="132"/>
      <c r="J6" s="106"/>
    </row>
    <row r="7" spans="1:10" ht="13.5">
      <c r="A7" s="623"/>
      <c r="B7" s="624"/>
      <c r="C7" s="57"/>
      <c r="D7" s="57"/>
      <c r="E7" s="57"/>
      <c r="F7" s="57"/>
      <c r="G7" s="57"/>
      <c r="H7" s="57"/>
      <c r="I7" s="132"/>
      <c r="J7" s="106"/>
    </row>
    <row r="8" spans="1:10" ht="13.5">
      <c r="A8" s="623"/>
      <c r="B8" s="624"/>
      <c r="C8" s="57"/>
      <c r="D8" s="57"/>
      <c r="E8" s="57"/>
      <c r="F8" s="57"/>
      <c r="G8" s="57"/>
      <c r="H8" s="57"/>
      <c r="I8" s="132"/>
      <c r="J8" s="106"/>
    </row>
    <row r="9" spans="1:10" ht="8.25" customHeight="1">
      <c r="A9" s="623"/>
      <c r="B9" s="624"/>
      <c r="C9" s="625"/>
      <c r="D9" s="625"/>
      <c r="E9" s="625"/>
      <c r="F9" s="625"/>
      <c r="G9" s="625"/>
      <c r="H9" s="57"/>
      <c r="I9" s="132"/>
      <c r="J9" s="106"/>
    </row>
    <row r="10" spans="1:10" ht="13.5">
      <c r="A10" s="623"/>
      <c r="B10" s="624"/>
      <c r="C10" s="57"/>
      <c r="D10" s="57"/>
      <c r="E10" s="57"/>
      <c r="F10" s="57"/>
      <c r="G10" s="57"/>
      <c r="H10" s="57"/>
      <c r="I10" s="132"/>
      <c r="J10" s="106"/>
    </row>
    <row r="11" spans="1:10" ht="13.5">
      <c r="A11" s="623"/>
      <c r="B11" s="624"/>
      <c r="C11" s="57"/>
      <c r="D11" s="57"/>
      <c r="E11" s="57"/>
      <c r="F11" s="57"/>
      <c r="G11" s="57"/>
      <c r="H11" s="57"/>
      <c r="I11" s="132"/>
      <c r="J11" s="106"/>
    </row>
    <row r="12" spans="1:10" ht="14.25" thickBot="1">
      <c r="A12" s="623"/>
      <c r="B12" s="624"/>
      <c r="C12" s="57"/>
      <c r="D12" s="57"/>
      <c r="E12" s="57"/>
      <c r="F12" s="57"/>
      <c r="G12" s="57"/>
      <c r="H12" s="57"/>
      <c r="I12" s="132"/>
      <c r="J12" s="106"/>
    </row>
    <row r="13" spans="1:10" ht="27.75" thickBot="1">
      <c r="A13" s="814" t="s">
        <v>51</v>
      </c>
      <c r="B13" s="636" t="s">
        <v>0</v>
      </c>
      <c r="C13" s="829" t="str">
        <f>"PERIUDHA "&amp;'TE DHENA'!$G$18&amp;"-"&amp;'TE DHENA'!$J$18</f>
        <v>PERIUDHA 01/01/2010-31/12/2010</v>
      </c>
      <c r="D13" s="830" t="s">
        <v>421</v>
      </c>
      <c r="E13" s="830" t="s">
        <v>422</v>
      </c>
      <c r="F13" s="830" t="s">
        <v>423</v>
      </c>
      <c r="G13" s="831" t="str">
        <f>"PERIUDHA "&amp;'TE DHENA'!$G$18&amp;"-"&amp;'TE DHENA'!$J$18</f>
        <v>PERIUDHA 01/01/2010-31/12/2010</v>
      </c>
      <c r="H13" s="821" t="str">
        <f>VLOOKUP('TE DHENA'!D$18,DATA!$B$3:$K$7,9,FALSE)&amp;VLOOKUP('TE DHENA'!C$18-1,DATA!$B$3:$G$16,6,FALSE)&amp;" - 31/12/"&amp;VLOOKUP('TE DHENA'!C$18-1,DATA!$B$3:$G$16,6,FALSE)</f>
        <v>01/01/2009 - 31/12/2009</v>
      </c>
      <c r="I13" s="28"/>
      <c r="J13" s="158"/>
    </row>
    <row r="14" spans="1:10" ht="13.5" thickBot="1">
      <c r="A14" s="801"/>
      <c r="B14" s="3"/>
      <c r="C14" s="2"/>
      <c r="D14" s="795"/>
      <c r="E14" s="795"/>
      <c r="F14" s="795"/>
      <c r="G14" s="795"/>
      <c r="H14" s="796"/>
      <c r="I14" s="28"/>
      <c r="J14" s="158"/>
    </row>
    <row r="15" spans="1:11" ht="13.5" thickBot="1">
      <c r="A15" s="809" t="s">
        <v>52</v>
      </c>
      <c r="B15" s="651" t="s">
        <v>391</v>
      </c>
      <c r="C15" s="1126">
        <v>1746666674.9899998</v>
      </c>
      <c r="D15" s="832"/>
      <c r="E15" s="832"/>
      <c r="F15" s="792">
        <v>0</v>
      </c>
      <c r="G15" s="1120">
        <v>1746666674.9899998</v>
      </c>
      <c r="H15" s="1122">
        <v>1575698462.69</v>
      </c>
      <c r="I15" s="28"/>
      <c r="J15" s="158"/>
      <c r="K15" s="912"/>
    </row>
    <row r="16" spans="1:11" ht="13.5" thickBot="1">
      <c r="A16" s="809" t="s">
        <v>54</v>
      </c>
      <c r="B16" s="651" t="s">
        <v>392</v>
      </c>
      <c r="C16" s="1126">
        <v>1239057166.4400003</v>
      </c>
      <c r="D16" s="832"/>
      <c r="E16" s="832"/>
      <c r="F16" s="792">
        <v>0</v>
      </c>
      <c r="G16" s="1120">
        <v>1239057166.4400003</v>
      </c>
      <c r="H16" s="1122">
        <v>1093657480.5500002</v>
      </c>
      <c r="I16" s="28"/>
      <c r="J16" s="158"/>
      <c r="K16" s="912"/>
    </row>
    <row r="17" spans="1:11" ht="13.5" thickBot="1">
      <c r="A17" s="812" t="s">
        <v>55</v>
      </c>
      <c r="B17" s="10"/>
      <c r="C17" s="1127">
        <v>507609508.5499995</v>
      </c>
      <c r="D17" s="793">
        <v>0</v>
      </c>
      <c r="E17" s="793">
        <v>0</v>
      </c>
      <c r="F17" s="793">
        <v>0</v>
      </c>
      <c r="G17" s="1131">
        <v>507609508.5499995</v>
      </c>
      <c r="H17" s="1123">
        <v>482040982.13999987</v>
      </c>
      <c r="I17" s="28"/>
      <c r="J17" s="158"/>
      <c r="K17" s="912"/>
    </row>
    <row r="18" spans="1:11" ht="13.5" thickBot="1">
      <c r="A18" s="809" t="s">
        <v>53</v>
      </c>
      <c r="B18" s="651" t="s">
        <v>393</v>
      </c>
      <c r="C18" s="1126">
        <v>26572512.48</v>
      </c>
      <c r="D18" s="832"/>
      <c r="E18" s="832"/>
      <c r="F18" s="792">
        <v>0</v>
      </c>
      <c r="G18" s="1120">
        <v>26572512.48</v>
      </c>
      <c r="H18" s="1122">
        <v>27252429.78</v>
      </c>
      <c r="I18" s="28"/>
      <c r="J18" s="158"/>
      <c r="K18" s="912"/>
    </row>
    <row r="19" spans="1:10" ht="13.5" thickBot="1">
      <c r="A19" s="809"/>
      <c r="B19" s="635"/>
      <c r="C19" s="1126"/>
      <c r="D19" s="792"/>
      <c r="E19" s="792"/>
      <c r="F19" s="792"/>
      <c r="G19" s="1120"/>
      <c r="H19" s="1122"/>
      <c r="I19" s="28"/>
      <c r="J19" s="158"/>
    </row>
    <row r="20" spans="1:11" ht="13.5" thickBot="1">
      <c r="A20" s="809" t="s">
        <v>58</v>
      </c>
      <c r="B20" s="651" t="s">
        <v>394</v>
      </c>
      <c r="C20" s="1126">
        <v>152082607.03</v>
      </c>
      <c r="D20" s="832"/>
      <c r="E20" s="832"/>
      <c r="F20" s="792">
        <v>0</v>
      </c>
      <c r="G20" s="1120">
        <v>152082607.03</v>
      </c>
      <c r="H20" s="1122">
        <v>113339741.26999998</v>
      </c>
      <c r="I20" s="28"/>
      <c r="J20" s="158"/>
      <c r="K20" s="912"/>
    </row>
    <row r="21" spans="1:11" ht="13.5" thickBot="1">
      <c r="A21" s="809" t="s">
        <v>56</v>
      </c>
      <c r="B21" s="651" t="s">
        <v>395</v>
      </c>
      <c r="C21" s="1126">
        <v>161358744.5</v>
      </c>
      <c r="D21" s="832"/>
      <c r="E21" s="832"/>
      <c r="F21" s="792">
        <v>0</v>
      </c>
      <c r="G21" s="1120">
        <v>161358744.5</v>
      </c>
      <c r="H21" s="1122">
        <v>149978529</v>
      </c>
      <c r="I21" s="28"/>
      <c r="J21" s="158"/>
      <c r="K21" s="912"/>
    </row>
    <row r="22" spans="1:11" ht="13.5" thickBot="1">
      <c r="A22" s="809" t="s">
        <v>57</v>
      </c>
      <c r="B22" s="651" t="s">
        <v>396</v>
      </c>
      <c r="C22" s="1126">
        <v>97068961.61586241</v>
      </c>
      <c r="D22" s="832"/>
      <c r="E22" s="832"/>
      <c r="F22" s="792">
        <v>0</v>
      </c>
      <c r="G22" s="1120">
        <v>97068961.61586241</v>
      </c>
      <c r="H22" s="1122">
        <v>106324564.33378705</v>
      </c>
      <c r="I22" s="28"/>
      <c r="J22" s="158"/>
      <c r="K22" s="912"/>
    </row>
    <row r="23" spans="1:11" ht="13.5" thickBot="1">
      <c r="A23" s="809" t="s">
        <v>59</v>
      </c>
      <c r="B23" s="651" t="s">
        <v>397</v>
      </c>
      <c r="C23" s="1126">
        <v>3653313.38</v>
      </c>
      <c r="D23" s="832"/>
      <c r="E23" s="832"/>
      <c r="F23" s="792">
        <v>0</v>
      </c>
      <c r="G23" s="1120">
        <v>3653313.38</v>
      </c>
      <c r="H23" s="1122">
        <v>-48607701.56999999</v>
      </c>
      <c r="I23" s="28"/>
      <c r="J23" s="158"/>
      <c r="K23" s="912"/>
    </row>
    <row r="24" spans="1:10" ht="12.75">
      <c r="A24" s="812" t="s">
        <v>1</v>
      </c>
      <c r="B24" s="10"/>
      <c r="C24" s="1128">
        <v>414163626.5258624</v>
      </c>
      <c r="D24" s="794">
        <v>0</v>
      </c>
      <c r="E24" s="794">
        <v>0</v>
      </c>
      <c r="F24" s="794">
        <v>0</v>
      </c>
      <c r="G24" s="1000">
        <v>414163626.5258624</v>
      </c>
      <c r="H24" s="1124">
        <v>418250536.17378706</v>
      </c>
      <c r="I24" s="28"/>
      <c r="J24" s="158"/>
    </row>
    <row r="25" spans="1:10" ht="12.75">
      <c r="A25" s="797"/>
      <c r="B25" s="9"/>
      <c r="C25" s="1126"/>
      <c r="D25" s="792"/>
      <c r="E25" s="792"/>
      <c r="F25" s="792"/>
      <c r="G25" s="1120"/>
      <c r="H25" s="1122"/>
      <c r="I25" s="28"/>
      <c r="J25" s="158"/>
    </row>
    <row r="26" spans="1:10" ht="12.75">
      <c r="A26" s="823" t="s">
        <v>60</v>
      </c>
      <c r="B26" s="10"/>
      <c r="C26" s="1127">
        <v>120018394.5041371</v>
      </c>
      <c r="D26" s="793">
        <v>0</v>
      </c>
      <c r="E26" s="793">
        <v>0</v>
      </c>
      <c r="F26" s="793">
        <v>0</v>
      </c>
      <c r="G26" s="1121">
        <v>120018394.5041371</v>
      </c>
      <c r="H26" s="1123">
        <v>91042875.74621278</v>
      </c>
      <c r="I26" s="28"/>
      <c r="J26" s="158"/>
    </row>
    <row r="27" spans="1:10" ht="13.5" thickBot="1">
      <c r="A27" s="809"/>
      <c r="B27" s="9"/>
      <c r="C27" s="1126"/>
      <c r="D27" s="792"/>
      <c r="E27" s="792"/>
      <c r="F27" s="792"/>
      <c r="G27" s="1120"/>
      <c r="H27" s="1122"/>
      <c r="I27" s="28"/>
      <c r="J27" s="158"/>
    </row>
    <row r="28" spans="1:10" ht="13.5" thickBot="1">
      <c r="A28" s="824" t="s">
        <v>61</v>
      </c>
      <c r="B28" s="651" t="s">
        <v>398</v>
      </c>
      <c r="C28" s="1126">
        <v>576106.38</v>
      </c>
      <c r="D28" s="832"/>
      <c r="E28" s="832"/>
      <c r="F28" s="792">
        <v>0</v>
      </c>
      <c r="G28" s="1120">
        <v>576106.38</v>
      </c>
      <c r="H28" s="1122">
        <v>4600776.46</v>
      </c>
      <c r="I28" s="28"/>
      <c r="J28" s="158"/>
    </row>
    <row r="29" spans="1:10" ht="13.5" thickBot="1">
      <c r="A29" s="809" t="s">
        <v>62</v>
      </c>
      <c r="B29" s="651" t="s">
        <v>398</v>
      </c>
      <c r="C29" s="1126">
        <v>64765.9</v>
      </c>
      <c r="D29" s="832"/>
      <c r="E29" s="832"/>
      <c r="F29" s="792">
        <v>0</v>
      </c>
      <c r="G29" s="1120">
        <v>64765.9</v>
      </c>
      <c r="H29" s="1122">
        <v>75963.84</v>
      </c>
      <c r="I29" s="28"/>
      <c r="J29" s="158"/>
    </row>
    <row r="30" spans="1:10" ht="12.75">
      <c r="A30" s="812" t="s">
        <v>63</v>
      </c>
      <c r="B30" s="10"/>
      <c r="C30" s="1127">
        <v>511340.48</v>
      </c>
      <c r="D30" s="793">
        <v>0</v>
      </c>
      <c r="E30" s="793">
        <v>0</v>
      </c>
      <c r="F30" s="793">
        <v>0</v>
      </c>
      <c r="G30" s="1121">
        <v>511340.48</v>
      </c>
      <c r="H30" s="1123">
        <v>4524812.62</v>
      </c>
      <c r="I30" s="28"/>
      <c r="J30" s="158"/>
    </row>
    <row r="31" spans="1:10" ht="12.75">
      <c r="A31" s="809"/>
      <c r="B31" s="9"/>
      <c r="C31" s="1129"/>
      <c r="D31" s="792"/>
      <c r="E31" s="792"/>
      <c r="F31" s="792"/>
      <c r="G31" s="1120"/>
      <c r="H31" s="1122"/>
      <c r="I31" s="28"/>
      <c r="J31" s="158"/>
    </row>
    <row r="32" spans="1:10" ht="13.5" thickBot="1">
      <c r="A32" s="825" t="s">
        <v>64</v>
      </c>
      <c r="B32" s="10"/>
      <c r="C32" s="1127">
        <v>119507054.0241371</v>
      </c>
      <c r="D32" s="793">
        <v>0</v>
      </c>
      <c r="E32" s="793">
        <v>0</v>
      </c>
      <c r="F32" s="793">
        <v>0</v>
      </c>
      <c r="G32" s="1121">
        <v>119507054.0241371</v>
      </c>
      <c r="H32" s="1123">
        <v>86518063.12621278</v>
      </c>
      <c r="I32" s="28"/>
      <c r="J32" s="158"/>
    </row>
    <row r="33" spans="1:10" ht="13.5" thickBot="1">
      <c r="A33" s="824" t="s">
        <v>688</v>
      </c>
      <c r="B33" s="652" t="s">
        <v>689</v>
      </c>
      <c r="C33" s="1126">
        <v>990365</v>
      </c>
      <c r="D33" s="792"/>
      <c r="E33" s="792"/>
      <c r="F33" s="792"/>
      <c r="G33" s="1120">
        <v>990365</v>
      </c>
      <c r="H33" s="1122"/>
      <c r="I33" s="28"/>
      <c r="J33" s="158"/>
    </row>
    <row r="34" spans="1:10" ht="13.5" thickBot="1">
      <c r="A34" s="809" t="s">
        <v>65</v>
      </c>
      <c r="B34" s="652">
        <v>17</v>
      </c>
      <c r="C34" s="1126">
        <v>16516636.16641371</v>
      </c>
      <c r="D34" s="832"/>
      <c r="E34" s="832"/>
      <c r="F34" s="792">
        <v>0</v>
      </c>
      <c r="G34" s="1120">
        <v>16516636.16641371</v>
      </c>
      <c r="H34" s="1122">
        <v>9684744.866999978</v>
      </c>
      <c r="I34" s="28"/>
      <c r="J34" s="158"/>
    </row>
    <row r="35" spans="1:10" ht="13.5" thickBot="1">
      <c r="A35" s="809"/>
      <c r="B35" s="9"/>
      <c r="C35" s="1129"/>
      <c r="D35" s="792"/>
      <c r="E35" s="792"/>
      <c r="F35" s="792"/>
      <c r="G35" s="792"/>
      <c r="H35" s="1122"/>
      <c r="I35" s="28"/>
      <c r="J35" s="158"/>
    </row>
    <row r="36" spans="1:10" ht="19.5" customHeight="1" thickBot="1">
      <c r="A36" s="826" t="s">
        <v>66</v>
      </c>
      <c r="B36" s="637"/>
      <c r="C36" s="1130">
        <v>103980782.85772339</v>
      </c>
      <c r="D36" s="833">
        <v>0</v>
      </c>
      <c r="E36" s="833">
        <v>0</v>
      </c>
      <c r="F36" s="833">
        <v>0</v>
      </c>
      <c r="G36" s="1002">
        <v>103980782.85772339</v>
      </c>
      <c r="H36" s="1125">
        <v>76833318.25921279</v>
      </c>
      <c r="I36" s="28"/>
      <c r="J36" s="158"/>
    </row>
    <row r="37" spans="1:10" ht="12.75">
      <c r="A37" s="797"/>
      <c r="B37" s="817"/>
      <c r="C37" s="817"/>
      <c r="D37" s="817"/>
      <c r="E37" s="817"/>
      <c r="F37" s="817"/>
      <c r="G37" s="817"/>
      <c r="H37" s="817"/>
      <c r="I37" s="28"/>
      <c r="J37" s="158"/>
    </row>
    <row r="38" spans="1:10" ht="12.75">
      <c r="A38" s="797"/>
      <c r="B38" s="817"/>
      <c r="C38" s="817"/>
      <c r="D38" s="817"/>
      <c r="E38" s="817"/>
      <c r="F38" s="817"/>
      <c r="G38" s="817"/>
      <c r="H38" s="817"/>
      <c r="I38" s="28"/>
      <c r="J38" s="158"/>
    </row>
    <row r="39" spans="1:10" ht="12.75">
      <c r="A39" s="797"/>
      <c r="B39" s="817"/>
      <c r="C39" s="924" t="s">
        <v>49</v>
      </c>
      <c r="D39" s="822"/>
      <c r="E39" s="924" t="s">
        <v>48</v>
      </c>
      <c r="F39" s="822"/>
      <c r="G39" s="817"/>
      <c r="H39" s="817"/>
      <c r="I39" s="28"/>
      <c r="J39" s="158"/>
    </row>
    <row r="40" spans="1:10" ht="12.75">
      <c r="A40" s="157"/>
      <c r="B40" s="28"/>
      <c r="C40" s="925" t="s">
        <v>796</v>
      </c>
      <c r="D40" s="925"/>
      <c r="E40" s="925" t="s">
        <v>538</v>
      </c>
      <c r="F40" s="28"/>
      <c r="G40" s="28"/>
      <c r="H40" s="28"/>
      <c r="I40" s="28"/>
      <c r="J40" s="158"/>
    </row>
    <row r="41" spans="1:10" ht="16.5">
      <c r="A41" s="626" t="s">
        <v>385</v>
      </c>
      <c r="B41" s="627"/>
      <c r="C41" s="65"/>
      <c r="D41" s="65"/>
      <c r="E41" s="65"/>
      <c r="F41" s="65"/>
      <c r="G41" s="65"/>
      <c r="H41" s="65"/>
      <c r="I41" s="250"/>
      <c r="J41" s="106"/>
    </row>
    <row r="42" spans="1:10" ht="24.75" customHeight="1">
      <c r="A42" s="827" t="s">
        <v>386</v>
      </c>
      <c r="B42" s="628"/>
      <c r="C42" s="1132">
        <v>97068961.61586241</v>
      </c>
      <c r="D42" s="65"/>
      <c r="E42" s="65"/>
      <c r="F42" s="65"/>
      <c r="G42" s="65"/>
      <c r="H42" s="65"/>
      <c r="I42" s="250"/>
      <c r="J42" s="72"/>
    </row>
    <row r="43" spans="1:10" ht="27">
      <c r="A43" s="828" t="s">
        <v>387</v>
      </c>
      <c r="B43" s="628"/>
      <c r="C43" s="630" t="s">
        <v>351</v>
      </c>
      <c r="D43" s="65"/>
      <c r="E43" s="65"/>
      <c r="F43" s="65"/>
      <c r="G43" s="65"/>
      <c r="H43" s="65"/>
      <c r="I43" s="250"/>
      <c r="J43" s="631"/>
    </row>
    <row r="44" spans="1:10" ht="13.5">
      <c r="A44" s="828" t="s">
        <v>388</v>
      </c>
      <c r="B44" s="628"/>
      <c r="C44" s="632">
        <v>0.1</v>
      </c>
      <c r="D44" s="56"/>
      <c r="E44" s="56"/>
      <c r="F44" s="56"/>
      <c r="G44" s="56"/>
      <c r="H44" s="56"/>
      <c r="I44" s="250"/>
      <c r="J44" s="106"/>
    </row>
    <row r="45" spans="1:10" ht="40.5">
      <c r="A45" s="828" t="s">
        <v>389</v>
      </c>
      <c r="B45" s="628"/>
      <c r="C45" s="629"/>
      <c r="D45" s="56"/>
      <c r="E45" s="56"/>
      <c r="F45" s="56"/>
      <c r="G45" s="56"/>
      <c r="H45" s="56"/>
      <c r="I45" s="250"/>
      <c r="J45" s="106"/>
    </row>
    <row r="46" spans="1:10" ht="24">
      <c r="A46" s="827" t="s">
        <v>390</v>
      </c>
      <c r="B46" s="628"/>
      <c r="C46" s="633" t="s">
        <v>536</v>
      </c>
      <c r="D46" s="629">
        <v>14997730.5</v>
      </c>
      <c r="E46" s="56"/>
      <c r="F46" s="56"/>
      <c r="G46" s="56"/>
      <c r="H46" s="56"/>
      <c r="I46" s="250"/>
      <c r="J46" s="106"/>
    </row>
    <row r="47" spans="1:10" ht="13.5">
      <c r="A47" s="55"/>
      <c r="B47" s="70"/>
      <c r="C47" s="56"/>
      <c r="D47" s="56"/>
      <c r="E47" s="56"/>
      <c r="F47" s="56"/>
      <c r="G47" s="56"/>
      <c r="H47" s="56"/>
      <c r="I47" s="250"/>
      <c r="J47" s="106"/>
    </row>
    <row r="48" spans="1:10" ht="13.5">
      <c r="A48" s="55"/>
      <c r="B48" s="70"/>
      <c r="C48" s="56"/>
      <c r="D48" s="56"/>
      <c r="E48" s="56"/>
      <c r="F48" s="56"/>
      <c r="G48" s="56"/>
      <c r="H48" s="56"/>
      <c r="I48" s="250"/>
      <c r="J48" s="106"/>
    </row>
    <row r="49" spans="1:10" ht="13.5">
      <c r="A49" s="55"/>
      <c r="B49" s="70"/>
      <c r="C49" s="56"/>
      <c r="D49" s="56"/>
      <c r="E49" s="56"/>
      <c r="F49" s="56"/>
      <c r="G49" s="56"/>
      <c r="H49" s="56"/>
      <c r="I49" s="250"/>
      <c r="J49" s="106"/>
    </row>
    <row r="50" spans="1:10" ht="13.5">
      <c r="A50" s="55"/>
      <c r="B50" s="70"/>
      <c r="C50" s="56"/>
      <c r="D50" s="56"/>
      <c r="E50" s="56"/>
      <c r="F50" s="56"/>
      <c r="G50" s="56"/>
      <c r="H50" s="56"/>
      <c r="I50" s="250"/>
      <c r="J50" s="106"/>
    </row>
    <row r="51" spans="1:10" ht="13.5">
      <c r="A51" s="55"/>
      <c r="B51" s="70"/>
      <c r="C51" s="56"/>
      <c r="D51" s="56"/>
      <c r="E51" s="56"/>
      <c r="F51" s="56"/>
      <c r="G51" s="56"/>
      <c r="H51" s="56"/>
      <c r="I51" s="250"/>
      <c r="J51" s="106"/>
    </row>
    <row r="52" spans="1:10" ht="13.5">
      <c r="A52" s="55"/>
      <c r="B52" s="70"/>
      <c r="C52" s="56"/>
      <c r="D52" s="56"/>
      <c r="E52" s="56"/>
      <c r="F52" s="56"/>
      <c r="G52" s="56"/>
      <c r="H52" s="56"/>
      <c r="I52" s="250"/>
      <c r="J52" s="106"/>
    </row>
    <row r="53" spans="1:10" ht="13.5">
      <c r="A53" s="55"/>
      <c r="B53" s="70"/>
      <c r="C53" s="56"/>
      <c r="D53" s="56"/>
      <c r="E53" s="56"/>
      <c r="F53" s="56"/>
      <c r="G53" s="56"/>
      <c r="H53" s="56"/>
      <c r="I53" s="250"/>
      <c r="J53" s="106"/>
    </row>
    <row r="54" spans="1:10" ht="13.5">
      <c r="A54" s="55"/>
      <c r="B54" s="70"/>
      <c r="C54" s="56"/>
      <c r="D54" s="56"/>
      <c r="E54" s="56"/>
      <c r="F54" s="56"/>
      <c r="G54" s="56"/>
      <c r="H54" s="56"/>
      <c r="I54" s="250"/>
      <c r="J54" s="106"/>
    </row>
    <row r="55" spans="1:10" ht="13.5">
      <c r="A55" s="55"/>
      <c r="B55" s="70"/>
      <c r="C55" s="56"/>
      <c r="D55" s="56"/>
      <c r="E55" s="56"/>
      <c r="F55" s="56"/>
      <c r="G55" s="56"/>
      <c r="H55" s="56"/>
      <c r="I55" s="250"/>
      <c r="J55" s="106"/>
    </row>
    <row r="56" spans="1:10" ht="14.25" thickBot="1">
      <c r="A56" s="75"/>
      <c r="B56" s="76"/>
      <c r="C56" s="77"/>
      <c r="D56" s="77"/>
      <c r="E56" s="77"/>
      <c r="F56" s="77"/>
      <c r="G56" s="77"/>
      <c r="H56" s="77"/>
      <c r="I56" s="634"/>
      <c r="J56" s="350"/>
    </row>
    <row r="57" spans="1:8" ht="12.75">
      <c r="A57" s="14"/>
      <c r="B57" s="14"/>
      <c r="C57" s="14"/>
      <c r="D57" s="14"/>
      <c r="E57" s="14"/>
      <c r="F57" s="14"/>
      <c r="G57" s="14"/>
      <c r="H57" s="14"/>
    </row>
    <row r="58" spans="1:8" ht="12.75">
      <c r="A58" s="14"/>
      <c r="B58" s="14"/>
      <c r="C58" s="14"/>
      <c r="D58" s="14"/>
      <c r="E58" s="14"/>
      <c r="F58" s="14"/>
      <c r="G58" s="14"/>
      <c r="H58" s="14"/>
    </row>
    <row r="59" spans="1:8" ht="12.75">
      <c r="A59" s="14"/>
      <c r="B59" s="14"/>
      <c r="C59" s="14"/>
      <c r="D59" s="14"/>
      <c r="E59" s="14"/>
      <c r="F59" s="14"/>
      <c r="G59" s="14"/>
      <c r="H59" s="14"/>
    </row>
    <row r="60" spans="1:8" ht="12.75">
      <c r="A60" s="14"/>
      <c r="B60" s="14"/>
      <c r="C60" s="14"/>
      <c r="D60" s="14"/>
      <c r="E60" s="14"/>
      <c r="F60" s="14"/>
      <c r="G60" s="14"/>
      <c r="H60" s="14"/>
    </row>
  </sheetData>
  <sheetProtection/>
  <hyperlinks>
    <hyperlink ref="B15" location="'1_REVENUES_EXPENSES'!B12" display="1a"/>
    <hyperlink ref="B16" location="'1_REVENUES_EXPENSES'!B37" display="1c"/>
    <hyperlink ref="B18" location="'1_REVENUES_EXPENSES'!B27" display="1b"/>
    <hyperlink ref="B20" location="'1_REVENUES_EXPENSES'!C52" display="1d"/>
    <hyperlink ref="B21" location="'1_REVENUES_EXPENSES'!C67" display="1e"/>
    <hyperlink ref="B22" location="'1_REVENUES_EXPENSES'!C77" display="1f"/>
    <hyperlink ref="B23" location="'1_REVENUES_EXPENSES'!C83" display="1g"/>
    <hyperlink ref="B28" location="'1_REVENUES_EXPENSES'!B90" display="1h"/>
    <hyperlink ref="B29" location="'1_REVENUES_EXPENSES'!B90" display="1h"/>
  </hyperlinks>
  <printOptions/>
  <pageMargins left="0.29" right="0.2" top="0.24" bottom="0.5" header="0.29" footer="0.5"/>
  <pageSetup horizontalDpi="600" verticalDpi="600" orientation="landscape" scale="65" r:id="rId4"/>
  <drawing r:id="rId3"/>
  <legacyDrawing r:id="rId2"/>
  <oleObjects>
    <oleObject progId="Visio.Drawing.11" shapeId="169881" r:id="rId1"/>
  </oleObjects>
</worksheet>
</file>

<file path=xl/worksheets/sheet6.xml><?xml version="1.0" encoding="utf-8"?>
<worksheet xmlns="http://schemas.openxmlformats.org/spreadsheetml/2006/main" xmlns:r="http://schemas.openxmlformats.org/officeDocument/2006/relationships">
  <dimension ref="A1:E154"/>
  <sheetViews>
    <sheetView zoomScalePageLayoutView="0" workbookViewId="0" topLeftCell="A97">
      <selection activeCell="D148" sqref="D148"/>
    </sheetView>
  </sheetViews>
  <sheetFormatPr defaultColWidth="9.140625" defaultRowHeight="12.75"/>
  <cols>
    <col min="1" max="1" width="4.00390625" style="0" customWidth="1"/>
    <col min="2" max="2" width="46.00390625" style="0" customWidth="1"/>
    <col min="3" max="3" width="33.140625" style="0" customWidth="1"/>
    <col min="4" max="4" width="32.57421875" style="0" customWidth="1"/>
  </cols>
  <sheetData>
    <row r="1" spans="1:5" ht="13.5">
      <c r="A1" s="335"/>
      <c r="B1" s="653"/>
      <c r="C1" s="352" t="str">
        <f>'FITIM HUMBJE'!C1</f>
        <v>ALM</v>
      </c>
      <c r="D1" s="638"/>
      <c r="E1" s="204"/>
    </row>
    <row r="2" spans="1:5" ht="13.5">
      <c r="A2" s="336"/>
      <c r="B2" s="643"/>
      <c r="C2" s="353" t="str">
        <f>'FITIM HUMBJE'!C2</f>
        <v>ALUMIL ALBANIA SHPK</v>
      </c>
      <c r="D2" s="639"/>
      <c r="E2" s="158"/>
    </row>
    <row r="3" spans="1:5" ht="13.5">
      <c r="A3" s="336"/>
      <c r="B3" s="643"/>
      <c r="C3" s="353" t="str">
        <f>'FITIM HUMBJE'!C3</f>
        <v>01/01/2010 -31/12/2010</v>
      </c>
      <c r="D3" s="639"/>
      <c r="E3" s="158"/>
    </row>
    <row r="4" spans="1:5" ht="13.5">
      <c r="A4" s="336"/>
      <c r="B4" s="643"/>
      <c r="C4" s="353" t="str">
        <f>'FITIM HUMBJE'!C4</f>
        <v>ALL</v>
      </c>
      <c r="D4" s="639"/>
      <c r="E4" s="158"/>
    </row>
    <row r="5" spans="1:5" ht="13.5">
      <c r="A5" s="336"/>
      <c r="B5" s="324"/>
      <c r="C5" s="353" t="str">
        <f>'FITIM HUMBJE'!C5</f>
        <v>Renata Fejzaj</v>
      </c>
      <c r="D5" s="639"/>
      <c r="E5" s="158"/>
    </row>
    <row r="6" spans="1:5" ht="13.5">
      <c r="A6" s="654"/>
      <c r="B6" s="639"/>
      <c r="C6" s="639"/>
      <c r="D6" s="639"/>
      <c r="E6" s="158"/>
    </row>
    <row r="7" spans="1:5" ht="13.5">
      <c r="A7" s="654"/>
      <c r="B7" s="639"/>
      <c r="C7" s="639"/>
      <c r="D7" s="639"/>
      <c r="E7" s="158"/>
    </row>
    <row r="8" spans="1:5" ht="13.5">
      <c r="A8" s="654"/>
      <c r="B8" s="639"/>
      <c r="C8" s="639"/>
      <c r="D8" s="639"/>
      <c r="E8" s="158"/>
    </row>
    <row r="9" spans="1:5" ht="29.25">
      <c r="A9" s="655"/>
      <c r="B9" s="642"/>
      <c r="C9" s="642"/>
      <c r="D9" s="642"/>
      <c r="E9" s="158"/>
    </row>
    <row r="10" spans="1:5" ht="12.75">
      <c r="A10" s="157"/>
      <c r="B10" s="28"/>
      <c r="C10" s="28"/>
      <c r="D10" s="28"/>
      <c r="E10" s="158"/>
    </row>
    <row r="11" spans="1:5" ht="16.5">
      <c r="A11" s="656"/>
      <c r="B11" s="657" t="s">
        <v>79</v>
      </c>
      <c r="C11" s="28"/>
      <c r="D11" s="28"/>
      <c r="E11" s="158"/>
    </row>
    <row r="12" spans="1:5" ht="27">
      <c r="A12" s="656"/>
      <c r="B12" s="658"/>
      <c r="C12" s="23" t="str">
        <f>'FITIM HUMBJE'!C13</f>
        <v>PERIUDHA 01/01/2010-31/12/2010</v>
      </c>
      <c r="D12" s="23" t="str">
        <f>'FITIM HUMBJE'!H13</f>
        <v>01/01/2009 - 31/12/2009</v>
      </c>
      <c r="E12" s="158"/>
    </row>
    <row r="13" spans="1:5" ht="13.5">
      <c r="A13" s="157"/>
      <c r="B13" s="28" t="s">
        <v>67</v>
      </c>
      <c r="C13" s="1022">
        <v>1420931982.75</v>
      </c>
      <c r="D13" s="1022">
        <v>1390745443.95</v>
      </c>
      <c r="E13" s="158"/>
    </row>
    <row r="14" spans="1:5" ht="13.5">
      <c r="A14" s="157"/>
      <c r="B14" s="28" t="s">
        <v>68</v>
      </c>
      <c r="C14" s="1022">
        <v>50122299.81</v>
      </c>
      <c r="D14" s="1022">
        <v>3649537.25</v>
      </c>
      <c r="E14" s="158"/>
    </row>
    <row r="15" spans="1:5" ht="13.5">
      <c r="A15" s="157"/>
      <c r="B15" s="28" t="s">
        <v>69</v>
      </c>
      <c r="C15" s="1023"/>
      <c r="D15" s="1022"/>
      <c r="E15" s="158"/>
    </row>
    <row r="16" spans="1:5" ht="13.5">
      <c r="A16" s="157"/>
      <c r="B16" s="28" t="s">
        <v>70</v>
      </c>
      <c r="C16" s="1022">
        <v>1302955.82</v>
      </c>
      <c r="D16" s="1022">
        <v>976389</v>
      </c>
      <c r="E16" s="158"/>
    </row>
    <row r="17" spans="1:5" ht="13.5">
      <c r="A17" s="157"/>
      <c r="B17" s="28" t="s">
        <v>71</v>
      </c>
      <c r="C17" s="1022">
        <v>274309436.61</v>
      </c>
      <c r="D17" s="1022">
        <v>180327092.49</v>
      </c>
      <c r="E17" s="158"/>
    </row>
    <row r="18" spans="1:5" ht="13.5">
      <c r="A18" s="157"/>
      <c r="B18" s="28" t="s">
        <v>72</v>
      </c>
      <c r="C18" s="1022"/>
      <c r="D18" s="1022"/>
      <c r="E18" s="158"/>
    </row>
    <row r="19" spans="1:5" ht="13.5">
      <c r="A19" s="659"/>
      <c r="B19" s="34" t="s">
        <v>82</v>
      </c>
      <c r="C19" s="1024">
        <v>1746666674.9899998</v>
      </c>
      <c r="D19" s="1024">
        <v>1575698462.69</v>
      </c>
      <c r="E19" s="158"/>
    </row>
    <row r="20" spans="1:5" ht="12.75">
      <c r="A20" s="157"/>
      <c r="B20" s="28"/>
      <c r="C20" s="29"/>
      <c r="D20" s="32"/>
      <c r="E20" s="158"/>
    </row>
    <row r="21" spans="1:5" ht="13.5">
      <c r="A21" s="157"/>
      <c r="B21" s="35" t="s">
        <v>80</v>
      </c>
      <c r="C21" s="18"/>
      <c r="D21" s="33"/>
      <c r="E21" s="158"/>
    </row>
    <row r="22" spans="1:5" ht="27">
      <c r="A22" s="157"/>
      <c r="B22" s="35"/>
      <c r="C22" s="23" t="s">
        <v>803</v>
      </c>
      <c r="D22" s="23" t="s">
        <v>804</v>
      </c>
      <c r="E22" s="158"/>
    </row>
    <row r="23" spans="1:5" ht="13.5">
      <c r="A23" s="157"/>
      <c r="B23" s="28" t="s">
        <v>74</v>
      </c>
      <c r="C23" s="1022"/>
      <c r="D23" s="1022"/>
      <c r="E23" s="158"/>
    </row>
    <row r="24" spans="1:5" ht="13.5">
      <c r="A24" s="157"/>
      <c r="B24" s="28" t="s">
        <v>73</v>
      </c>
      <c r="C24" s="1022"/>
      <c r="D24" s="1022"/>
      <c r="E24" s="158"/>
    </row>
    <row r="25" spans="1:5" ht="13.5">
      <c r="A25" s="157"/>
      <c r="B25" s="28" t="s">
        <v>75</v>
      </c>
      <c r="C25" s="1022">
        <v>24206845.81</v>
      </c>
      <c r="D25" s="1022">
        <v>26674380.48</v>
      </c>
      <c r="E25" s="158"/>
    </row>
    <row r="26" spans="1:5" ht="13.5">
      <c r="A26" s="157"/>
      <c r="B26" s="28" t="s">
        <v>83</v>
      </c>
      <c r="C26" s="1022">
        <v>1824000</v>
      </c>
      <c r="D26" s="1022">
        <v>479835</v>
      </c>
      <c r="E26" s="158"/>
    </row>
    <row r="27" spans="1:5" ht="13.5">
      <c r="A27" s="157"/>
      <c r="B27" s="28" t="s">
        <v>76</v>
      </c>
      <c r="C27" s="1022">
        <v>541666.67</v>
      </c>
      <c r="D27" s="1022">
        <v>98214.29999999999</v>
      </c>
      <c r="E27" s="158"/>
    </row>
    <row r="28" spans="1:5" ht="12.75">
      <c r="A28" s="660"/>
      <c r="B28" s="19" t="s">
        <v>81</v>
      </c>
      <c r="C28" s="1024">
        <v>26572512.48</v>
      </c>
      <c r="D28" s="1024">
        <v>27252429.78</v>
      </c>
      <c r="E28" s="158"/>
    </row>
    <row r="29" spans="1:5" ht="12.75">
      <c r="A29" s="157"/>
      <c r="B29" s="5"/>
      <c r="C29" s="36"/>
      <c r="D29" s="29"/>
      <c r="E29" s="158"/>
    </row>
    <row r="30" spans="1:5" ht="16.5">
      <c r="A30" s="157"/>
      <c r="B30" s="15" t="s">
        <v>77</v>
      </c>
      <c r="C30" s="16"/>
      <c r="D30" s="29"/>
      <c r="E30" s="158"/>
    </row>
    <row r="31" spans="1:5" ht="27">
      <c r="A31" s="157"/>
      <c r="B31" s="17"/>
      <c r="C31" s="23" t="s">
        <v>803</v>
      </c>
      <c r="D31" s="23" t="s">
        <v>804</v>
      </c>
      <c r="E31" s="158"/>
    </row>
    <row r="32" spans="1:5" ht="15">
      <c r="A32" s="157"/>
      <c r="B32" s="17" t="s">
        <v>78</v>
      </c>
      <c r="C32" s="1022">
        <v>1239057166.4400003</v>
      </c>
      <c r="D32" s="1025">
        <v>1093657480.5500002</v>
      </c>
      <c r="E32" s="158"/>
    </row>
    <row r="33" spans="1:5" ht="13.5">
      <c r="A33" s="660"/>
      <c r="B33" s="13" t="str">
        <f>"Total i: "&amp;B30</f>
        <v>Total i: c) Kosto te Shitjes</v>
      </c>
      <c r="C33" s="1026">
        <v>1239057166.4400003</v>
      </c>
      <c r="D33" s="1026">
        <v>1093657480.5500002</v>
      </c>
      <c r="E33" s="158"/>
    </row>
    <row r="34" spans="1:5" ht="12.75">
      <c r="A34" s="157"/>
      <c r="B34" s="28"/>
      <c r="C34" s="29"/>
      <c r="D34" s="29"/>
      <c r="E34" s="158"/>
    </row>
    <row r="35" spans="1:5" ht="12.75">
      <c r="A35" s="157"/>
      <c r="B35" s="661" t="s">
        <v>608</v>
      </c>
      <c r="C35" s="29"/>
      <c r="D35" s="29"/>
      <c r="E35" s="158"/>
    </row>
    <row r="36" spans="1:5" ht="27">
      <c r="A36" s="157"/>
      <c r="B36" s="28"/>
      <c r="C36" s="23" t="s">
        <v>803</v>
      </c>
      <c r="D36" s="23" t="s">
        <v>804</v>
      </c>
      <c r="E36" s="158"/>
    </row>
    <row r="37" spans="1:5" ht="13.5">
      <c r="A37" s="157"/>
      <c r="B37" s="28" t="s">
        <v>85</v>
      </c>
      <c r="C37" s="1022">
        <v>25507063.89</v>
      </c>
      <c r="D37" s="1022">
        <v>18636723.4</v>
      </c>
      <c r="E37" s="158"/>
    </row>
    <row r="38" spans="1:5" ht="13.5">
      <c r="A38" s="157"/>
      <c r="B38" s="28" t="s">
        <v>86</v>
      </c>
      <c r="C38" s="1022">
        <v>3755441.14</v>
      </c>
      <c r="D38" s="1022">
        <v>1865169.56</v>
      </c>
      <c r="E38" s="158"/>
    </row>
    <row r="39" spans="1:5" ht="13.5">
      <c r="A39" s="157"/>
      <c r="B39" s="28" t="s">
        <v>84</v>
      </c>
      <c r="C39" s="1022"/>
      <c r="D39" s="1022"/>
      <c r="E39" s="158"/>
    </row>
    <row r="40" spans="1:5" ht="13.5">
      <c r="A40" s="157"/>
      <c r="B40" s="28" t="s">
        <v>87</v>
      </c>
      <c r="C40" s="1022">
        <v>7204470.5</v>
      </c>
      <c r="D40" s="1022">
        <v>7299996</v>
      </c>
      <c r="E40" s="158"/>
    </row>
    <row r="41" spans="1:5" ht="13.5">
      <c r="A41" s="157"/>
      <c r="B41" s="28" t="s">
        <v>88</v>
      </c>
      <c r="C41" s="1022">
        <v>9587725.44</v>
      </c>
      <c r="D41" s="1022">
        <v>8488899.24</v>
      </c>
      <c r="E41" s="158"/>
    </row>
    <row r="42" spans="1:5" ht="13.5">
      <c r="A42" s="157"/>
      <c r="B42" s="28" t="s">
        <v>535</v>
      </c>
      <c r="C42" s="1022">
        <v>3811474.4</v>
      </c>
      <c r="D42" s="1022">
        <v>4191000</v>
      </c>
      <c r="E42" s="158"/>
    </row>
    <row r="43" spans="1:5" ht="13.5">
      <c r="A43" s="157"/>
      <c r="B43" s="28" t="s">
        <v>89</v>
      </c>
      <c r="C43" s="1022">
        <v>0</v>
      </c>
      <c r="D43" s="1022"/>
      <c r="E43" s="158"/>
    </row>
    <row r="44" spans="1:5" ht="13.5">
      <c r="A44" s="157"/>
      <c r="B44" s="28" t="s">
        <v>90</v>
      </c>
      <c r="C44" s="1022">
        <v>5485628.66</v>
      </c>
      <c r="D44" s="1022">
        <v>6122047.29</v>
      </c>
      <c r="E44" s="158"/>
    </row>
    <row r="45" spans="1:5" ht="13.5">
      <c r="A45" s="157"/>
      <c r="B45" s="28" t="s">
        <v>91</v>
      </c>
      <c r="C45" s="1022">
        <v>18366138</v>
      </c>
      <c r="D45" s="1022">
        <v>3632802.1</v>
      </c>
      <c r="E45" s="158"/>
    </row>
    <row r="46" spans="1:5" ht="13.5">
      <c r="A46" s="157"/>
      <c r="B46" s="28" t="s">
        <v>494</v>
      </c>
      <c r="C46" s="1022">
        <v>0</v>
      </c>
      <c r="D46" s="1022"/>
      <c r="E46" s="158"/>
    </row>
    <row r="47" spans="1:5" ht="13.5">
      <c r="A47" s="157"/>
      <c r="B47" s="28" t="s">
        <v>92</v>
      </c>
      <c r="C47" s="1022">
        <v>35000</v>
      </c>
      <c r="D47" s="1022"/>
      <c r="E47" s="158"/>
    </row>
    <row r="48" spans="1:5" ht="13.5">
      <c r="A48" s="157"/>
      <c r="B48" s="28" t="s">
        <v>93</v>
      </c>
      <c r="C48" s="1022">
        <v>1929793.38</v>
      </c>
      <c r="D48" s="1022">
        <v>4575575.4</v>
      </c>
      <c r="E48" s="158"/>
    </row>
    <row r="49" spans="1:5" ht="13.5">
      <c r="A49" s="157"/>
      <c r="B49" s="28" t="s">
        <v>94</v>
      </c>
      <c r="C49" s="1022">
        <v>2412501.09</v>
      </c>
      <c r="D49" s="1022">
        <v>3124495.78</v>
      </c>
      <c r="E49" s="158"/>
    </row>
    <row r="50" spans="1:5" ht="13.5">
      <c r="A50" s="157"/>
      <c r="B50" s="28" t="s">
        <v>95</v>
      </c>
      <c r="C50" s="1022">
        <v>5040047.11</v>
      </c>
      <c r="D50" s="1022">
        <v>4290443.050000001</v>
      </c>
      <c r="E50" s="158"/>
    </row>
    <row r="51" spans="1:5" ht="13.5">
      <c r="A51" s="157"/>
      <c r="B51" s="28" t="s">
        <v>96</v>
      </c>
      <c r="C51" s="1022">
        <v>35009443.45</v>
      </c>
      <c r="D51" s="1022">
        <v>34049071</v>
      </c>
      <c r="E51" s="158"/>
    </row>
    <row r="52" spans="1:5" ht="13.5">
      <c r="A52" s="157"/>
      <c r="B52" s="28" t="s">
        <v>97</v>
      </c>
      <c r="C52" s="1022">
        <v>985513.97</v>
      </c>
      <c r="D52" s="1022">
        <v>724481.95</v>
      </c>
      <c r="E52" s="158"/>
    </row>
    <row r="53" spans="1:5" ht="13.5">
      <c r="A53" s="157"/>
      <c r="B53" s="28" t="s">
        <v>98</v>
      </c>
      <c r="C53" s="1022">
        <v>0</v>
      </c>
      <c r="D53" s="1022"/>
      <c r="E53" s="158"/>
    </row>
    <row r="54" spans="1:5" ht="13.5">
      <c r="A54" s="157"/>
      <c r="B54" s="28" t="s">
        <v>99</v>
      </c>
      <c r="C54" s="1022">
        <v>0</v>
      </c>
      <c r="D54" s="1022"/>
      <c r="E54" s="158"/>
    </row>
    <row r="55" spans="1:5" ht="13.5">
      <c r="A55" s="157"/>
      <c r="B55" s="28" t="s">
        <v>100</v>
      </c>
      <c r="C55" s="1022">
        <v>2021279.62</v>
      </c>
      <c r="D55" s="1022">
        <v>1657280</v>
      </c>
      <c r="E55" s="158"/>
    </row>
    <row r="56" spans="1:5" ht="13.5">
      <c r="A56" s="157"/>
      <c r="B56" s="28" t="s">
        <v>101</v>
      </c>
      <c r="C56" s="1022">
        <v>0</v>
      </c>
      <c r="D56" s="1022"/>
      <c r="E56" s="158"/>
    </row>
    <row r="57" spans="1:5" ht="13.5">
      <c r="A57" s="157"/>
      <c r="B57" s="28" t="s">
        <v>102</v>
      </c>
      <c r="C57" s="1022">
        <v>0</v>
      </c>
      <c r="D57" s="1022"/>
      <c r="E57" s="158"/>
    </row>
    <row r="58" spans="1:5" ht="13.5">
      <c r="A58" s="157"/>
      <c r="B58" s="28" t="s">
        <v>103</v>
      </c>
      <c r="C58" s="1022">
        <v>406250</v>
      </c>
      <c r="D58" s="1022">
        <v>776325</v>
      </c>
      <c r="E58" s="158"/>
    </row>
    <row r="59" spans="1:5" ht="13.5">
      <c r="A59" s="157"/>
      <c r="B59" s="28" t="s">
        <v>104</v>
      </c>
      <c r="C59" s="1022">
        <v>4797260.17</v>
      </c>
      <c r="D59" s="1022">
        <v>5126744.68</v>
      </c>
      <c r="E59" s="158"/>
    </row>
    <row r="60" spans="1:5" ht="13.5">
      <c r="A60" s="157"/>
      <c r="B60" s="28" t="s">
        <v>105</v>
      </c>
      <c r="C60" s="1022">
        <v>3688552.42</v>
      </c>
      <c r="D60" s="1022">
        <v>3910</v>
      </c>
      <c r="E60" s="158"/>
    </row>
    <row r="61" spans="1:5" ht="13.5">
      <c r="A61" s="157"/>
      <c r="B61" s="28" t="s">
        <v>106</v>
      </c>
      <c r="C61" s="1022">
        <v>22039023.79</v>
      </c>
      <c r="D61" s="1022">
        <v>8774776.82</v>
      </c>
      <c r="E61" s="158"/>
    </row>
    <row r="62" spans="1:5" ht="13.5">
      <c r="A62" s="660"/>
      <c r="B62" s="13" t="str">
        <f>"Total i: "&amp;B35</f>
        <v>Total i: d) Shpenzime te tjera </v>
      </c>
      <c r="C62" s="1026">
        <v>152082607.03</v>
      </c>
      <c r="D62" s="1026">
        <v>113339741.26999998</v>
      </c>
      <c r="E62" s="158"/>
    </row>
    <row r="63" spans="1:5" ht="12.75">
      <c r="A63" s="157"/>
      <c r="B63" s="28"/>
      <c r="C63" s="29"/>
      <c r="D63" s="29"/>
      <c r="E63" s="158"/>
    </row>
    <row r="64" spans="1:5" ht="12.75">
      <c r="A64" s="157"/>
      <c r="B64" s="28"/>
      <c r="C64" s="29"/>
      <c r="D64" s="29"/>
      <c r="E64" s="158"/>
    </row>
    <row r="65" spans="1:5" ht="13.5">
      <c r="A65" s="20"/>
      <c r="B65" s="26" t="s">
        <v>112</v>
      </c>
      <c r="C65" s="22"/>
      <c r="D65" s="29"/>
      <c r="E65" s="158"/>
    </row>
    <row r="66" spans="1:5" ht="27">
      <c r="A66" s="20"/>
      <c r="B66" s="17"/>
      <c r="C66" s="23" t="s">
        <v>803</v>
      </c>
      <c r="D66" s="23" t="s">
        <v>804</v>
      </c>
      <c r="E66" s="158"/>
    </row>
    <row r="67" spans="1:5" ht="13.5">
      <c r="A67" s="20"/>
      <c r="B67" s="17" t="s">
        <v>107</v>
      </c>
      <c r="C67" s="1022">
        <v>122247993</v>
      </c>
      <c r="D67" s="1022">
        <v>121186319</v>
      </c>
      <c r="E67" s="158"/>
    </row>
    <row r="68" spans="1:5" ht="27">
      <c r="A68" s="20"/>
      <c r="B68" s="17" t="s">
        <v>108</v>
      </c>
      <c r="C68" s="1022">
        <v>17489256</v>
      </c>
      <c r="D68" s="1022">
        <v>17644460</v>
      </c>
      <c r="E68" s="158"/>
    </row>
    <row r="69" spans="1:5" ht="13.5">
      <c r="A69" s="662"/>
      <c r="B69" s="13" t="s">
        <v>109</v>
      </c>
      <c r="C69" s="1026">
        <v>139737249</v>
      </c>
      <c r="D69" s="1026">
        <v>138830779</v>
      </c>
      <c r="E69" s="158"/>
    </row>
    <row r="70" spans="1:5" ht="13.5">
      <c r="A70" s="20"/>
      <c r="B70" s="17" t="s">
        <v>110</v>
      </c>
      <c r="C70" s="1022">
        <v>21621495.5</v>
      </c>
      <c r="D70" s="1022">
        <v>11147750</v>
      </c>
      <c r="E70" s="158"/>
    </row>
    <row r="71" spans="1:5" ht="27">
      <c r="A71" s="20"/>
      <c r="B71" s="17" t="s">
        <v>111</v>
      </c>
      <c r="C71" s="1022"/>
      <c r="D71" s="1022">
        <v>0</v>
      </c>
      <c r="E71" s="158"/>
    </row>
    <row r="72" spans="1:5" ht="13.5">
      <c r="A72" s="662"/>
      <c r="B72" s="13" t="str">
        <f>"Total i: "&amp;B65</f>
        <v>Total i: e) Kosto Punes</v>
      </c>
      <c r="C72" s="1026">
        <v>161358744.5</v>
      </c>
      <c r="D72" s="1026">
        <v>149978529</v>
      </c>
      <c r="E72" s="158"/>
    </row>
    <row r="73" spans="1:5" ht="12.75">
      <c r="A73" s="157"/>
      <c r="B73" s="28"/>
      <c r="C73" s="29"/>
      <c r="D73" s="36"/>
      <c r="E73" s="158"/>
    </row>
    <row r="74" spans="1:5" ht="12.75">
      <c r="A74" s="157"/>
      <c r="B74" s="28"/>
      <c r="C74" s="29"/>
      <c r="D74" s="36"/>
      <c r="E74" s="158"/>
    </row>
    <row r="75" spans="1:5" ht="12.75">
      <c r="A75" s="157"/>
      <c r="B75" s="28"/>
      <c r="C75" s="29"/>
      <c r="D75" s="36"/>
      <c r="E75" s="158"/>
    </row>
    <row r="76" spans="1:5" ht="12.75">
      <c r="A76" s="157"/>
      <c r="B76" s="28"/>
      <c r="C76" s="29"/>
      <c r="D76" s="36"/>
      <c r="E76" s="158"/>
    </row>
    <row r="77" spans="1:5" ht="13.5" thickBot="1">
      <c r="A77" s="157"/>
      <c r="B77" s="28"/>
      <c r="C77" s="29"/>
      <c r="D77" s="36"/>
      <c r="E77" s="158"/>
    </row>
    <row r="78" spans="1:5" ht="13.5">
      <c r="A78" s="157"/>
      <c r="B78" s="643"/>
      <c r="C78" s="352" t="s">
        <v>529</v>
      </c>
      <c r="D78" s="16"/>
      <c r="E78" s="158"/>
    </row>
    <row r="79" spans="1:5" ht="13.5">
      <c r="A79" s="157"/>
      <c r="B79" s="643"/>
      <c r="C79" s="353" t="s">
        <v>528</v>
      </c>
      <c r="D79" s="16"/>
      <c r="E79" s="158"/>
    </row>
    <row r="80" spans="1:5" ht="13.5">
      <c r="A80" s="157"/>
      <c r="B80" s="643"/>
      <c r="C80" s="353" t="s">
        <v>805</v>
      </c>
      <c r="D80" s="16"/>
      <c r="E80" s="158"/>
    </row>
    <row r="81" spans="1:5" ht="13.5">
      <c r="A81" s="157"/>
      <c r="B81" s="643"/>
      <c r="C81" s="353" t="s">
        <v>333</v>
      </c>
      <c r="D81" s="16"/>
      <c r="E81" s="158"/>
    </row>
    <row r="82" spans="1:5" ht="13.5">
      <c r="A82" s="157"/>
      <c r="B82" s="324"/>
      <c r="C82" s="353" t="s">
        <v>796</v>
      </c>
      <c r="D82" s="16"/>
      <c r="E82" s="158"/>
    </row>
    <row r="83" spans="1:5" ht="13.5">
      <c r="A83" s="157"/>
      <c r="B83" s="639"/>
      <c r="C83" s="639"/>
      <c r="D83" s="16"/>
      <c r="E83" s="158"/>
    </row>
    <row r="84" spans="1:5" ht="13.5">
      <c r="A84" s="157"/>
      <c r="B84" s="639"/>
      <c r="C84" s="639"/>
      <c r="D84" s="639"/>
      <c r="E84" s="158"/>
    </row>
    <row r="85" spans="1:5" ht="13.5">
      <c r="A85" s="157"/>
      <c r="B85" s="639"/>
      <c r="C85" s="639"/>
      <c r="D85" s="639"/>
      <c r="E85" s="158"/>
    </row>
    <row r="86" spans="1:5" ht="29.25">
      <c r="A86" s="157"/>
      <c r="B86" s="642"/>
      <c r="C86" s="642"/>
      <c r="D86" s="642"/>
      <c r="E86" s="158"/>
    </row>
    <row r="87" spans="1:5" ht="12.75">
      <c r="A87" s="157"/>
      <c r="B87" s="28"/>
      <c r="C87" s="29"/>
      <c r="D87" s="29"/>
      <c r="E87" s="158"/>
    </row>
    <row r="88" spans="1:5" ht="12.75">
      <c r="A88" s="157"/>
      <c r="B88" s="28"/>
      <c r="C88" s="29"/>
      <c r="D88" s="29"/>
      <c r="E88" s="158"/>
    </row>
    <row r="89" spans="1:5" ht="13.5">
      <c r="A89" s="157"/>
      <c r="B89" s="26" t="s">
        <v>113</v>
      </c>
      <c r="C89" s="29"/>
      <c r="D89" s="29"/>
      <c r="E89" s="158"/>
    </row>
    <row r="90" spans="1:5" ht="27">
      <c r="A90" s="157"/>
      <c r="B90" s="31"/>
      <c r="C90" s="23" t="s">
        <v>803</v>
      </c>
      <c r="D90" s="23" t="s">
        <v>804</v>
      </c>
      <c r="E90" s="158"/>
    </row>
    <row r="91" spans="1:5" ht="13.5">
      <c r="A91" s="157"/>
      <c r="B91" s="31" t="s">
        <v>114</v>
      </c>
      <c r="C91" s="1022">
        <v>97068961.61586241</v>
      </c>
      <c r="D91" s="1022">
        <v>106324564.33378705</v>
      </c>
      <c r="E91" s="158"/>
    </row>
    <row r="92" spans="1:5" ht="13.5">
      <c r="A92" s="157"/>
      <c r="B92" s="663" t="s">
        <v>115</v>
      </c>
      <c r="C92" s="1022"/>
      <c r="D92" s="1022">
        <v>0</v>
      </c>
      <c r="E92" s="158"/>
    </row>
    <row r="93" spans="1:5" ht="13.5">
      <c r="A93" s="157"/>
      <c r="B93" s="664" t="s">
        <v>116</v>
      </c>
      <c r="C93" s="1022"/>
      <c r="D93" s="1022">
        <v>0</v>
      </c>
      <c r="E93" s="158"/>
    </row>
    <row r="94" spans="1:5" ht="27">
      <c r="A94" s="157"/>
      <c r="B94" s="13" t="str">
        <f>"Total i: "&amp;B89</f>
        <v>Total i: f) Amortizimet dhe zhvleresimet</v>
      </c>
      <c r="C94" s="1026">
        <v>97068961.61586241</v>
      </c>
      <c r="D94" s="1026">
        <v>106324564.33378705</v>
      </c>
      <c r="E94" s="158"/>
    </row>
    <row r="95" spans="1:5" ht="12.75">
      <c r="A95" s="157"/>
      <c r="B95" s="28"/>
      <c r="C95" s="29"/>
      <c r="D95" s="29"/>
      <c r="E95" s="158"/>
    </row>
    <row r="96" spans="1:5" ht="12.75">
      <c r="A96" s="607"/>
      <c r="B96" s="5"/>
      <c r="C96" s="36"/>
      <c r="D96" s="37"/>
      <c r="E96" s="158"/>
    </row>
    <row r="97" spans="1:5" ht="33">
      <c r="A97" s="20"/>
      <c r="B97" s="15" t="s">
        <v>117</v>
      </c>
      <c r="C97" s="22"/>
      <c r="D97" s="22"/>
      <c r="E97" s="158"/>
    </row>
    <row r="98" spans="1:5" ht="27">
      <c r="A98" s="20"/>
      <c r="B98" s="17"/>
      <c r="C98" s="23" t="s">
        <v>803</v>
      </c>
      <c r="D98" s="23" t="s">
        <v>804</v>
      </c>
      <c r="E98" s="158"/>
    </row>
    <row r="99" spans="1:5" ht="27">
      <c r="A99" s="20"/>
      <c r="B99" s="17" t="s">
        <v>118</v>
      </c>
      <c r="C99" s="30">
        <v>3653313.38</v>
      </c>
      <c r="D99" s="30">
        <v>-41922101.42999999</v>
      </c>
      <c r="E99" s="158"/>
    </row>
    <row r="100" spans="1:5" ht="40.5">
      <c r="A100" s="20"/>
      <c r="B100" s="17" t="s">
        <v>119</v>
      </c>
      <c r="C100" s="30"/>
      <c r="D100" s="30">
        <v>-6685600.14</v>
      </c>
      <c r="E100" s="158"/>
    </row>
    <row r="101" spans="1:5" ht="27">
      <c r="A101" s="665"/>
      <c r="B101" s="13" t="str">
        <f>"Total i: "&amp;B97</f>
        <v>Total i: g) Kembim monedhe (fitime)/humbje</v>
      </c>
      <c r="C101" s="24">
        <v>3653313.38</v>
      </c>
      <c r="D101" s="24">
        <v>-48607701.56999999</v>
      </c>
      <c r="E101" s="158"/>
    </row>
    <row r="102" spans="1:5" ht="12.75">
      <c r="A102" s="607"/>
      <c r="B102" s="5"/>
      <c r="C102" s="5"/>
      <c r="D102" s="38"/>
      <c r="E102" s="158"/>
    </row>
    <row r="103" spans="1:5" ht="33">
      <c r="A103" s="20"/>
      <c r="B103" s="21" t="s">
        <v>120</v>
      </c>
      <c r="C103" s="22"/>
      <c r="D103" s="38"/>
      <c r="E103" s="158"/>
    </row>
    <row r="104" spans="1:5" ht="27">
      <c r="A104" s="20"/>
      <c r="B104" s="17"/>
      <c r="C104" s="23" t="s">
        <v>803</v>
      </c>
      <c r="D104" s="23" t="s">
        <v>804</v>
      </c>
      <c r="E104" s="158"/>
    </row>
    <row r="105" spans="1:5" ht="13.5">
      <c r="A105" s="20"/>
      <c r="B105" s="17" t="s">
        <v>121</v>
      </c>
      <c r="C105" s="1022">
        <v>576106.38</v>
      </c>
      <c r="D105" s="1022">
        <v>4600776.46</v>
      </c>
      <c r="E105" s="158"/>
    </row>
    <row r="106" spans="1:5" ht="13.5">
      <c r="A106" s="20"/>
      <c r="B106" s="17" t="s">
        <v>122</v>
      </c>
      <c r="C106" s="1022"/>
      <c r="D106" s="1022">
        <v>0</v>
      </c>
      <c r="E106" s="158"/>
    </row>
    <row r="107" spans="1:5" ht="13.5">
      <c r="A107" s="20"/>
      <c r="B107" s="17" t="s">
        <v>123</v>
      </c>
      <c r="C107" s="1022"/>
      <c r="D107" s="1022">
        <v>0</v>
      </c>
      <c r="E107" s="158"/>
    </row>
    <row r="108" spans="1:5" ht="13.5">
      <c r="A108" s="665"/>
      <c r="B108" s="13" t="s">
        <v>129</v>
      </c>
      <c r="C108" s="1026">
        <v>576106.38</v>
      </c>
      <c r="D108" s="1026">
        <v>4600776.46</v>
      </c>
      <c r="E108" s="158"/>
    </row>
    <row r="109" spans="1:5" ht="13.5">
      <c r="A109" s="20"/>
      <c r="B109" s="17"/>
      <c r="C109" s="1027"/>
      <c r="D109" s="1027"/>
      <c r="E109" s="158"/>
    </row>
    <row r="110" spans="1:5" ht="13.5">
      <c r="A110" s="20"/>
      <c r="B110" s="17" t="s">
        <v>124</v>
      </c>
      <c r="C110" s="1028">
        <v>64765.9</v>
      </c>
      <c r="D110" s="1028">
        <v>75963.84</v>
      </c>
      <c r="E110" s="158"/>
    </row>
    <row r="111" spans="1:5" ht="13.5">
      <c r="A111" s="20"/>
      <c r="B111" s="17" t="s">
        <v>125</v>
      </c>
      <c r="C111" s="1022"/>
      <c r="D111" s="1022">
        <v>0</v>
      </c>
      <c r="E111" s="158"/>
    </row>
    <row r="112" spans="1:5" ht="27">
      <c r="A112" s="20"/>
      <c r="B112" s="17" t="s">
        <v>126</v>
      </c>
      <c r="C112" s="1022"/>
      <c r="D112" s="1022">
        <v>0</v>
      </c>
      <c r="E112" s="158"/>
    </row>
    <row r="113" spans="1:5" ht="13.5">
      <c r="A113" s="41"/>
      <c r="B113" s="13" t="s">
        <v>128</v>
      </c>
      <c r="C113" s="1026">
        <v>64765.9</v>
      </c>
      <c r="D113" s="1026">
        <v>75963.84</v>
      </c>
      <c r="E113" s="158"/>
    </row>
    <row r="114" spans="1:5" ht="13.5">
      <c r="A114" s="20"/>
      <c r="B114" s="40"/>
      <c r="C114" s="1029"/>
      <c r="D114" s="1029"/>
      <c r="E114" s="158"/>
    </row>
    <row r="115" spans="1:5" ht="27">
      <c r="A115" s="666"/>
      <c r="B115" s="42" t="s">
        <v>127</v>
      </c>
      <c r="C115" s="1030">
        <v>-511340.48</v>
      </c>
      <c r="D115" s="1031">
        <v>-4524812.62</v>
      </c>
      <c r="E115" s="158"/>
    </row>
    <row r="116" spans="1:5" ht="12.75">
      <c r="A116" s="157"/>
      <c r="B116" s="28"/>
      <c r="C116" s="25"/>
      <c r="D116" s="25"/>
      <c r="E116" s="158"/>
    </row>
    <row r="117" spans="1:5" ht="13.5">
      <c r="A117" s="157"/>
      <c r="B117" s="667" t="s">
        <v>130</v>
      </c>
      <c r="C117" s="25"/>
      <c r="D117" s="25"/>
      <c r="E117" s="158"/>
    </row>
    <row r="118" spans="1:5" ht="13.5">
      <c r="A118" s="157"/>
      <c r="B118" s="667"/>
      <c r="C118" s="28"/>
      <c r="D118" s="28"/>
      <c r="E118" s="158"/>
    </row>
    <row r="119" spans="1:5" ht="27">
      <c r="A119" s="157"/>
      <c r="B119" s="5"/>
      <c r="C119" s="23" t="s">
        <v>803</v>
      </c>
      <c r="D119" s="23" t="s">
        <v>804</v>
      </c>
      <c r="E119" s="158"/>
    </row>
    <row r="120" spans="1:5" ht="13.5">
      <c r="A120" s="157"/>
      <c r="B120" s="17" t="s">
        <v>131</v>
      </c>
      <c r="C120" s="43">
        <v>0</v>
      </c>
      <c r="D120" s="30">
        <v>0</v>
      </c>
      <c r="E120" s="158"/>
    </row>
    <row r="121" spans="1:5" ht="13.5">
      <c r="A121" s="157"/>
      <c r="B121" s="17" t="s">
        <v>132</v>
      </c>
      <c r="C121" s="1022">
        <v>150</v>
      </c>
      <c r="D121" s="1022">
        <v>149</v>
      </c>
      <c r="E121" s="158"/>
    </row>
    <row r="122" spans="1:5" ht="13.5">
      <c r="A122" s="668"/>
      <c r="B122" s="27" t="s">
        <v>109</v>
      </c>
      <c r="C122" s="1026">
        <v>150</v>
      </c>
      <c r="D122" s="1026">
        <v>149</v>
      </c>
      <c r="E122" s="158"/>
    </row>
    <row r="123" spans="1:5" ht="12.75">
      <c r="A123" s="157"/>
      <c r="B123" s="28"/>
      <c r="C123" s="28"/>
      <c r="D123" s="28"/>
      <c r="E123" s="158"/>
    </row>
    <row r="124" spans="1:5" ht="12.75">
      <c r="A124" s="157"/>
      <c r="B124" s="28"/>
      <c r="C124" s="28"/>
      <c r="D124" s="28"/>
      <c r="E124" s="158"/>
    </row>
    <row r="125" spans="1:5" ht="13.5">
      <c r="A125" s="644"/>
      <c r="B125" s="645"/>
      <c r="C125" s="645"/>
      <c r="D125" s="645"/>
      <c r="E125" s="646"/>
    </row>
    <row r="126" spans="1:5" ht="13.5">
      <c r="A126" s="644"/>
      <c r="B126" s="641"/>
      <c r="C126" s="645"/>
      <c r="D126" s="645"/>
      <c r="E126" s="646"/>
    </row>
    <row r="127" spans="1:5" ht="13.5">
      <c r="A127" s="644"/>
      <c r="B127" s="641"/>
      <c r="C127" s="645"/>
      <c r="D127" s="645"/>
      <c r="E127" s="646"/>
    </row>
    <row r="128" spans="1:5" ht="13.5">
      <c r="A128" s="644"/>
      <c r="B128" s="641"/>
      <c r="C128" s="645"/>
      <c r="D128" s="645"/>
      <c r="E128" s="646"/>
    </row>
    <row r="129" spans="1:5" ht="13.5">
      <c r="A129" s="644"/>
      <c r="B129" s="641"/>
      <c r="C129" s="645"/>
      <c r="D129" s="645"/>
      <c r="E129" s="646"/>
    </row>
    <row r="130" spans="1:5" ht="13.5">
      <c r="A130" s="644"/>
      <c r="B130" s="641"/>
      <c r="C130" s="645"/>
      <c r="D130" s="645"/>
      <c r="E130" s="646"/>
    </row>
    <row r="131" spans="1:5" ht="13.5">
      <c r="A131" s="644"/>
      <c r="B131" s="641"/>
      <c r="C131" s="645"/>
      <c r="D131" s="645"/>
      <c r="E131" s="646"/>
    </row>
    <row r="132" spans="1:5" ht="13.5">
      <c r="A132" s="644"/>
      <c r="B132" s="641"/>
      <c r="C132" s="645"/>
      <c r="D132" s="645"/>
      <c r="E132" s="646"/>
    </row>
    <row r="133" spans="1:5" ht="13.5">
      <c r="A133" s="644"/>
      <c r="B133" s="641"/>
      <c r="C133" s="639"/>
      <c r="D133" s="639"/>
      <c r="E133" s="640"/>
    </row>
    <row r="134" spans="1:5" ht="13.5">
      <c r="A134" s="644"/>
      <c r="B134" s="641"/>
      <c r="C134" s="639"/>
      <c r="D134" s="639"/>
      <c r="E134" s="640"/>
    </row>
    <row r="135" spans="1:5" ht="13.5">
      <c r="A135" s="644"/>
      <c r="B135" s="641"/>
      <c r="C135" s="639"/>
      <c r="D135" s="639"/>
      <c r="E135" s="640"/>
    </row>
    <row r="136" spans="1:5" ht="13.5">
      <c r="A136" s="644"/>
      <c r="B136" s="641"/>
      <c r="C136" s="639"/>
      <c r="D136" s="639"/>
      <c r="E136" s="640"/>
    </row>
    <row r="137" spans="1:5" ht="13.5">
      <c r="A137" s="644"/>
      <c r="B137" s="641"/>
      <c r="C137" s="639"/>
      <c r="D137" s="639"/>
      <c r="E137" s="640"/>
    </row>
    <row r="138" spans="1:5" ht="13.5">
      <c r="A138" s="644"/>
      <c r="B138" s="641"/>
      <c r="C138" s="639"/>
      <c r="D138" s="639"/>
      <c r="E138" s="640"/>
    </row>
    <row r="139" spans="1:5" ht="14.25" thickBot="1">
      <c r="A139" s="647"/>
      <c r="B139" s="648"/>
      <c r="C139" s="649"/>
      <c r="D139" s="649"/>
      <c r="E139" s="650"/>
    </row>
    <row r="140" spans="1:4" ht="12.75">
      <c r="A140" s="14"/>
      <c r="B140" s="14"/>
      <c r="C140" s="14"/>
      <c r="D140" s="14"/>
    </row>
    <row r="141" spans="1:4" ht="12.75">
      <c r="A141" s="14"/>
      <c r="B141" s="14"/>
      <c r="C141" s="14"/>
      <c r="D141" s="14"/>
    </row>
    <row r="142" spans="1:4" ht="12.75">
      <c r="A142" s="14"/>
      <c r="B142" s="14"/>
      <c r="C142" s="14"/>
      <c r="D142" s="14"/>
    </row>
    <row r="143" spans="1:4" ht="12.75">
      <c r="A143" s="14"/>
      <c r="B143" s="14"/>
      <c r="C143" s="14"/>
      <c r="D143" s="14"/>
    </row>
    <row r="144" spans="1:4" ht="12.75">
      <c r="A144" s="14"/>
      <c r="B144" s="14"/>
      <c r="C144" s="14"/>
      <c r="D144" s="14"/>
    </row>
    <row r="145" spans="1:4" ht="12.75">
      <c r="A145" s="14"/>
      <c r="B145" s="14"/>
      <c r="C145" s="14"/>
      <c r="D145" s="14"/>
    </row>
    <row r="146" spans="1:4" ht="12.75">
      <c r="A146" s="14"/>
      <c r="B146" s="14"/>
      <c r="C146" s="14"/>
      <c r="D146" s="14"/>
    </row>
    <row r="147" spans="1:4" ht="12.75">
      <c r="A147" s="14"/>
      <c r="B147" s="14"/>
      <c r="C147" s="14"/>
      <c r="D147" s="14"/>
    </row>
    <row r="148" spans="1:4" ht="12.75">
      <c r="A148" s="14"/>
      <c r="B148" s="14"/>
      <c r="C148" s="14"/>
      <c r="D148" s="14"/>
    </row>
    <row r="149" spans="1:4" ht="12.75">
      <c r="A149" s="14"/>
      <c r="B149" s="14"/>
      <c r="C149" s="14"/>
      <c r="D149" s="14"/>
    </row>
    <row r="150" spans="1:4" ht="12.75">
      <c r="A150" s="14"/>
      <c r="B150" s="14"/>
      <c r="C150" s="14"/>
      <c r="D150" s="14"/>
    </row>
    <row r="151" spans="1:4" ht="12.75">
      <c r="A151" s="14"/>
      <c r="B151" s="14"/>
      <c r="C151" s="14"/>
      <c r="D151" s="14"/>
    </row>
    <row r="152" spans="1:4" ht="12.75">
      <c r="A152" s="14"/>
      <c r="B152" s="14"/>
      <c r="C152" s="14"/>
      <c r="D152" s="14"/>
    </row>
    <row r="153" spans="1:4" ht="12.75">
      <c r="A153" s="14"/>
      <c r="B153" s="14"/>
      <c r="C153" s="14"/>
      <c r="D153" s="14"/>
    </row>
    <row r="154" spans="1:4" ht="12.75">
      <c r="A154" s="14"/>
      <c r="B154" s="14"/>
      <c r="C154" s="14"/>
      <c r="D154" s="14"/>
    </row>
  </sheetData>
  <sheetProtection/>
  <printOptions/>
  <pageMargins left="0.63" right="1.5" top="0.52" bottom="0.48" header="0.5" footer="0.5"/>
  <pageSetup horizontalDpi="600" verticalDpi="600" orientation="portrait" scale="65" r:id="rId2"/>
  <drawing r:id="rId1"/>
</worksheet>
</file>

<file path=xl/worksheets/sheet7.xml><?xml version="1.0" encoding="utf-8"?>
<worksheet xmlns="http://schemas.openxmlformats.org/spreadsheetml/2006/main" xmlns:r="http://schemas.openxmlformats.org/officeDocument/2006/relationships">
  <dimension ref="A1:I37"/>
  <sheetViews>
    <sheetView zoomScalePageLayoutView="0" workbookViewId="0" topLeftCell="A1">
      <selection activeCell="F42" sqref="F42"/>
    </sheetView>
  </sheetViews>
  <sheetFormatPr defaultColWidth="9.140625" defaultRowHeight="12.75"/>
  <cols>
    <col min="1" max="1" width="40.8515625" style="0" customWidth="1"/>
    <col min="2" max="2" width="30.421875" style="0" customWidth="1"/>
    <col min="3" max="8" width="19.7109375" style="0" customWidth="1"/>
    <col min="9" max="9" width="22.57421875" style="0" customWidth="1"/>
  </cols>
  <sheetData>
    <row r="1" spans="1:9" ht="14.25" thickBot="1">
      <c r="A1" s="669"/>
      <c r="B1" s="536" t="str">
        <f>'Ardhura shpenzime analitike'!C1</f>
        <v>ALM</v>
      </c>
      <c r="C1" s="621"/>
      <c r="D1" s="621"/>
      <c r="E1" s="670"/>
      <c r="F1" s="621"/>
      <c r="G1" s="670"/>
      <c r="H1" s="671"/>
      <c r="I1" s="672"/>
    </row>
    <row r="2" spans="1:9" ht="14.25" thickBot="1">
      <c r="A2" s="673"/>
      <c r="B2" s="536" t="str">
        <f>'Ardhura shpenzime analitike'!C2</f>
        <v>ALUMIL ALBANIA SHPK</v>
      </c>
      <c r="C2" s="57"/>
      <c r="D2" s="57"/>
      <c r="E2" s="56"/>
      <c r="F2" s="56"/>
      <c r="G2" s="57"/>
      <c r="H2" s="56"/>
      <c r="I2" s="58"/>
    </row>
    <row r="3" spans="1:9" ht="14.25" thickBot="1">
      <c r="A3" s="673"/>
      <c r="B3" s="536" t="str">
        <f>'Ardhura shpenzime analitike'!C3</f>
        <v>01/01/2010 -31/12/2010</v>
      </c>
      <c r="C3" s="57"/>
      <c r="D3" s="57"/>
      <c r="E3" s="56"/>
      <c r="F3" s="56"/>
      <c r="G3" s="57"/>
      <c r="H3" s="56"/>
      <c r="I3" s="58"/>
    </row>
    <row r="4" spans="1:9" ht="14.25" thickBot="1">
      <c r="A4" s="673"/>
      <c r="B4" s="536" t="str">
        <f>'Ardhura shpenzime analitike'!C4</f>
        <v>ALL</v>
      </c>
      <c r="C4" s="57"/>
      <c r="D4" s="250"/>
      <c r="E4" s="250"/>
      <c r="F4" s="250"/>
      <c r="G4" s="132"/>
      <c r="H4" s="250"/>
      <c r="I4" s="674"/>
    </row>
    <row r="5" spans="1:9" ht="13.5">
      <c r="A5" s="673"/>
      <c r="B5" s="536" t="str">
        <f>'Ardhura shpenzime analitike'!C5</f>
        <v>Renata Fejzaj</v>
      </c>
      <c r="C5" s="57"/>
      <c r="D5" s="57"/>
      <c r="E5" s="56"/>
      <c r="F5" s="56"/>
      <c r="G5" s="57"/>
      <c r="H5" s="56"/>
      <c r="I5" s="58"/>
    </row>
    <row r="6" spans="1:9" ht="13.5">
      <c r="A6" s="44"/>
      <c r="B6" s="45" t="s">
        <v>141</v>
      </c>
      <c r="C6" s="48" t="s">
        <v>133</v>
      </c>
      <c r="D6" s="45" t="s">
        <v>134</v>
      </c>
      <c r="E6" s="46" t="s">
        <v>134</v>
      </c>
      <c r="F6" s="46" t="s">
        <v>134</v>
      </c>
      <c r="G6" s="47" t="s">
        <v>135</v>
      </c>
      <c r="H6" s="48" t="s">
        <v>136</v>
      </c>
      <c r="I6" s="49" t="s">
        <v>135</v>
      </c>
    </row>
    <row r="7" spans="1:9" ht="13.5">
      <c r="A7" s="44"/>
      <c r="B7" s="50" t="s">
        <v>142</v>
      </c>
      <c r="C7" s="51" t="s">
        <v>143</v>
      </c>
      <c r="D7" s="50" t="s">
        <v>144</v>
      </c>
      <c r="E7" s="52" t="s">
        <v>145</v>
      </c>
      <c r="F7" s="52" t="s">
        <v>146</v>
      </c>
      <c r="G7" s="53" t="s">
        <v>149</v>
      </c>
      <c r="H7" s="51" t="s">
        <v>147</v>
      </c>
      <c r="I7" s="54"/>
    </row>
    <row r="8" spans="1:9" ht="13.5">
      <c r="A8" s="55"/>
      <c r="B8" s="56"/>
      <c r="C8" s="56"/>
      <c r="D8" s="56"/>
      <c r="E8" s="56"/>
      <c r="F8" s="56"/>
      <c r="G8" s="57"/>
      <c r="H8" s="56"/>
      <c r="I8" s="58"/>
    </row>
    <row r="9" spans="1:9" ht="16.5">
      <c r="A9" s="59" t="s">
        <v>678</v>
      </c>
      <c r="B9" s="1006">
        <v>1481601000</v>
      </c>
      <c r="C9" s="1006">
        <v>0</v>
      </c>
      <c r="D9" s="1007">
        <v>0</v>
      </c>
      <c r="E9" s="1006">
        <v>3781651</v>
      </c>
      <c r="F9" s="1006">
        <v>0</v>
      </c>
      <c r="G9" s="1006">
        <v>3781651</v>
      </c>
      <c r="H9" s="1007">
        <v>145886679.3029998</v>
      </c>
      <c r="I9" s="1008">
        <v>1631269330.3029997</v>
      </c>
    </row>
    <row r="10" spans="1:9" ht="13.5">
      <c r="A10" s="44" t="s">
        <v>137</v>
      </c>
      <c r="B10" s="976">
        <v>0</v>
      </c>
      <c r="C10" s="976">
        <v>0</v>
      </c>
      <c r="D10" s="976">
        <v>0</v>
      </c>
      <c r="E10" s="976">
        <v>0</v>
      </c>
      <c r="F10" s="976">
        <v>0</v>
      </c>
      <c r="G10" s="1006">
        <v>0</v>
      </c>
      <c r="H10" s="1009">
        <v>103980782.85772339</v>
      </c>
      <c r="I10" s="1008">
        <v>103980782.85772339</v>
      </c>
    </row>
    <row r="11" spans="1:9" ht="13.5">
      <c r="A11" s="44" t="s">
        <v>148</v>
      </c>
      <c r="B11" s="976">
        <v>0</v>
      </c>
      <c r="C11" s="976">
        <v>0</v>
      </c>
      <c r="D11" s="976">
        <v>0</v>
      </c>
      <c r="E11" s="976">
        <v>0</v>
      </c>
      <c r="F11" s="976">
        <v>0</v>
      </c>
      <c r="G11" s="1006">
        <v>0</v>
      </c>
      <c r="H11" s="976">
        <v>0</v>
      </c>
      <c r="I11" s="1008">
        <v>0</v>
      </c>
    </row>
    <row r="12" spans="1:9" ht="13.5">
      <c r="A12" s="63" t="s">
        <v>138</v>
      </c>
      <c r="B12" s="976">
        <v>0</v>
      </c>
      <c r="C12" s="976">
        <v>0</v>
      </c>
      <c r="D12" s="976">
        <v>0</v>
      </c>
      <c r="E12" s="976">
        <v>0</v>
      </c>
      <c r="F12" s="976">
        <v>0</v>
      </c>
      <c r="G12" s="1006">
        <v>0</v>
      </c>
      <c r="H12" s="976">
        <v>0</v>
      </c>
      <c r="I12" s="1008">
        <v>0</v>
      </c>
    </row>
    <row r="13" spans="1:9" ht="13.5">
      <c r="A13" s="63" t="s">
        <v>139</v>
      </c>
      <c r="B13" s="976">
        <v>0</v>
      </c>
      <c r="C13" s="976">
        <v>0</v>
      </c>
      <c r="D13" s="976">
        <v>0</v>
      </c>
      <c r="E13" s="976">
        <v>3841665</v>
      </c>
      <c r="F13" s="976">
        <v>0</v>
      </c>
      <c r="G13" s="1006">
        <v>3841665</v>
      </c>
      <c r="H13" s="976">
        <v>-3841665</v>
      </c>
      <c r="I13" s="1008">
        <v>0</v>
      </c>
    </row>
    <row r="14" spans="1:9" ht="13.5">
      <c r="A14" s="63" t="s">
        <v>140</v>
      </c>
      <c r="B14" s="976">
        <v>0</v>
      </c>
      <c r="C14" s="976">
        <v>0</v>
      </c>
      <c r="D14" s="976">
        <v>0</v>
      </c>
      <c r="E14" s="976">
        <v>0</v>
      </c>
      <c r="F14" s="976">
        <v>0</v>
      </c>
      <c r="G14" s="1006">
        <v>0</v>
      </c>
      <c r="H14" s="1010">
        <v>0</v>
      </c>
      <c r="I14" s="1008">
        <v>0</v>
      </c>
    </row>
    <row r="15" spans="1:9" ht="17.25" thickBot="1">
      <c r="A15" s="64" t="s">
        <v>679</v>
      </c>
      <c r="B15" s="1011">
        <v>1481601000</v>
      </c>
      <c r="C15" s="1011">
        <v>0</v>
      </c>
      <c r="D15" s="1011">
        <v>0</v>
      </c>
      <c r="E15" s="1011">
        <v>7623316</v>
      </c>
      <c r="F15" s="1011">
        <v>0</v>
      </c>
      <c r="G15" s="1012">
        <v>7623316</v>
      </c>
      <c r="H15" s="1011">
        <v>246025797.16072318</v>
      </c>
      <c r="I15" s="1013">
        <v>1735250113.1607232</v>
      </c>
    </row>
    <row r="16" spans="1:9" ht="14.25" thickTop="1">
      <c r="A16" s="44"/>
      <c r="B16" s="65"/>
      <c r="C16" s="65"/>
      <c r="D16" s="65"/>
      <c r="E16" s="65"/>
      <c r="F16" s="65"/>
      <c r="G16" s="61"/>
      <c r="H16" s="65"/>
      <c r="I16" s="62"/>
    </row>
    <row r="17" spans="1:9" ht="13.5">
      <c r="A17" s="44"/>
      <c r="B17" s="65"/>
      <c r="C17" s="65"/>
      <c r="D17" s="65"/>
      <c r="E17" s="65"/>
      <c r="F17" s="65"/>
      <c r="G17" s="61"/>
      <c r="H17" s="65"/>
      <c r="I17" s="62"/>
    </row>
    <row r="18" spans="1:9" ht="16.5">
      <c r="A18" s="59" t="s">
        <v>680</v>
      </c>
      <c r="B18" s="83">
        <v>366715000</v>
      </c>
      <c r="C18" s="83">
        <v>0</v>
      </c>
      <c r="D18" s="83">
        <v>0</v>
      </c>
      <c r="E18" s="83">
        <v>3495343</v>
      </c>
      <c r="F18" s="83">
        <v>0</v>
      </c>
      <c r="G18" s="61">
        <v>3495343</v>
      </c>
      <c r="H18" s="83">
        <v>69339669</v>
      </c>
      <c r="I18" s="62">
        <v>439550012</v>
      </c>
    </row>
    <row r="19" spans="1:9" ht="13.5">
      <c r="A19" s="44" t="s">
        <v>137</v>
      </c>
      <c r="B19" s="60">
        <v>0</v>
      </c>
      <c r="C19" s="60">
        <v>0</v>
      </c>
      <c r="D19" s="60">
        <v>0</v>
      </c>
      <c r="E19" s="60">
        <v>0</v>
      </c>
      <c r="F19" s="60">
        <v>0</v>
      </c>
      <c r="G19" s="61">
        <v>0</v>
      </c>
      <c r="H19" s="60">
        <v>76833318.3029998</v>
      </c>
      <c r="I19" s="62">
        <v>76833318.3029998</v>
      </c>
    </row>
    <row r="20" spans="1:9" ht="13.5">
      <c r="A20" s="44" t="s">
        <v>148</v>
      </c>
      <c r="B20" s="976">
        <v>1114886000</v>
      </c>
      <c r="C20" s="60">
        <v>0</v>
      </c>
      <c r="D20" s="60">
        <v>0</v>
      </c>
      <c r="E20" s="60">
        <v>0</v>
      </c>
      <c r="F20" s="60">
        <v>0</v>
      </c>
      <c r="G20" s="61">
        <v>0</v>
      </c>
      <c r="H20" s="60">
        <v>0</v>
      </c>
      <c r="I20" s="62">
        <v>1114886000</v>
      </c>
    </row>
    <row r="21" spans="1:9" ht="13.5">
      <c r="A21" s="63" t="s">
        <v>138</v>
      </c>
      <c r="B21" s="60">
        <v>0</v>
      </c>
      <c r="C21" s="60">
        <v>0</v>
      </c>
      <c r="D21" s="60">
        <v>0</v>
      </c>
      <c r="E21" s="60">
        <v>0</v>
      </c>
      <c r="F21" s="60">
        <v>0</v>
      </c>
      <c r="G21" s="61">
        <v>0</v>
      </c>
      <c r="H21" s="60">
        <v>0</v>
      </c>
      <c r="I21" s="62">
        <v>0</v>
      </c>
    </row>
    <row r="22" spans="1:9" ht="13.5">
      <c r="A22" s="63" t="s">
        <v>139</v>
      </c>
      <c r="B22" s="60">
        <v>0</v>
      </c>
      <c r="C22" s="60">
        <v>0</v>
      </c>
      <c r="D22" s="60"/>
      <c r="E22" s="60">
        <v>286308</v>
      </c>
      <c r="F22" s="60">
        <v>0</v>
      </c>
      <c r="G22" s="61">
        <v>286308</v>
      </c>
      <c r="H22" s="60">
        <v>-286308</v>
      </c>
      <c r="I22" s="62">
        <v>0</v>
      </c>
    </row>
    <row r="23" spans="1:9" ht="13.5">
      <c r="A23" s="63" t="s">
        <v>140</v>
      </c>
      <c r="B23" s="60">
        <v>0</v>
      </c>
      <c r="C23" s="60">
        <v>0</v>
      </c>
      <c r="D23" s="60">
        <v>0</v>
      </c>
      <c r="E23" s="60">
        <v>0</v>
      </c>
      <c r="F23" s="60">
        <v>0</v>
      </c>
      <c r="G23" s="61">
        <v>0</v>
      </c>
      <c r="H23" s="60">
        <v>0</v>
      </c>
      <c r="I23" s="62">
        <v>0</v>
      </c>
    </row>
    <row r="24" spans="1:9" ht="17.25" thickBot="1">
      <c r="A24" s="64" t="s">
        <v>681</v>
      </c>
      <c r="B24" s="81">
        <v>1481601000</v>
      </c>
      <c r="C24" s="81">
        <v>0</v>
      </c>
      <c r="D24" s="81">
        <v>0</v>
      </c>
      <c r="E24" s="81">
        <v>3781651</v>
      </c>
      <c r="F24" s="81">
        <v>0</v>
      </c>
      <c r="G24" s="81">
        <v>3781651</v>
      </c>
      <c r="H24" s="81">
        <v>145886679.3029998</v>
      </c>
      <c r="I24" s="82">
        <v>1631269330.3029997</v>
      </c>
    </row>
    <row r="25" spans="1:9" ht="15" thickBot="1" thickTop="1">
      <c r="A25" s="66"/>
      <c r="B25" s="67"/>
      <c r="C25" s="67"/>
      <c r="D25" s="67"/>
      <c r="E25" s="67"/>
      <c r="F25" s="67"/>
      <c r="G25" s="68"/>
      <c r="H25" s="67"/>
      <c r="I25" s="69"/>
    </row>
    <row r="26" spans="1:9" ht="13.5">
      <c r="A26" s="44"/>
      <c r="B26" s="70"/>
      <c r="C26" s="65"/>
      <c r="D26" s="65"/>
      <c r="E26" s="65"/>
      <c r="F26" s="65"/>
      <c r="G26" s="71"/>
      <c r="H26" s="65"/>
      <c r="I26" s="72"/>
    </row>
    <row r="27" spans="1:9" ht="13.5">
      <c r="A27" s="55"/>
      <c r="B27" s="70"/>
      <c r="C27" s="56"/>
      <c r="D27" s="56"/>
      <c r="E27" s="56"/>
      <c r="F27" s="56"/>
      <c r="G27" s="57"/>
      <c r="H27" s="56"/>
      <c r="I27" s="73"/>
    </row>
    <row r="28" spans="1:9" ht="13.5">
      <c r="A28" s="55"/>
      <c r="B28" s="70"/>
      <c r="C28" s="56"/>
      <c r="D28" s="56"/>
      <c r="E28" s="56"/>
      <c r="F28" s="56"/>
      <c r="G28" s="57"/>
      <c r="H28" s="74"/>
      <c r="I28" s="73"/>
    </row>
    <row r="29" spans="1:9" ht="13.5">
      <c r="A29" s="55"/>
      <c r="B29" s="70"/>
      <c r="C29" s="56"/>
      <c r="D29" s="56"/>
      <c r="E29" s="56"/>
      <c r="F29" s="56"/>
      <c r="G29" s="57"/>
      <c r="H29" s="74"/>
      <c r="I29" s="73"/>
    </row>
    <row r="30" spans="1:9" ht="13.5">
      <c r="A30" s="55"/>
      <c r="B30" s="70"/>
      <c r="C30" s="56"/>
      <c r="D30" s="56"/>
      <c r="E30" s="56"/>
      <c r="F30" s="56"/>
      <c r="G30" s="57"/>
      <c r="H30" s="74"/>
      <c r="I30" s="73"/>
    </row>
    <row r="31" spans="1:9" ht="13.5">
      <c r="A31" s="55"/>
      <c r="B31" s="70"/>
      <c r="C31" s="56"/>
      <c r="D31" s="56"/>
      <c r="E31" s="56"/>
      <c r="F31" s="56"/>
      <c r="G31" s="57"/>
      <c r="H31" s="74"/>
      <c r="I31" s="73"/>
    </row>
    <row r="32" spans="1:9" ht="13.5">
      <c r="A32" s="55"/>
      <c r="B32" s="70"/>
      <c r="C32" s="56"/>
      <c r="D32" s="56"/>
      <c r="E32" s="56"/>
      <c r="F32" s="1254"/>
      <c r="G32" s="1254"/>
      <c r="H32" s="1254"/>
      <c r="I32" s="73"/>
    </row>
    <row r="33" spans="1:9" ht="13.5">
      <c r="A33" s="55"/>
      <c r="B33" s="70"/>
      <c r="C33" s="56"/>
      <c r="D33" s="56"/>
      <c r="E33" s="56"/>
      <c r="F33" s="56"/>
      <c r="G33" s="57"/>
      <c r="H33" s="74"/>
      <c r="I33" s="73"/>
    </row>
    <row r="34" spans="1:9" ht="13.5">
      <c r="A34" s="55"/>
      <c r="B34" s="70"/>
      <c r="C34" s="56"/>
      <c r="D34" s="56"/>
      <c r="E34" s="56"/>
      <c r="F34" s="56"/>
      <c r="G34" s="57"/>
      <c r="H34" s="74"/>
      <c r="I34" s="73"/>
    </row>
    <row r="35" spans="1:9" ht="13.5">
      <c r="A35" s="55"/>
      <c r="B35" s="70"/>
      <c r="C35" s="56"/>
      <c r="D35" s="56"/>
      <c r="E35" s="56"/>
      <c r="F35" s="56"/>
      <c r="G35" s="57"/>
      <c r="H35" s="74"/>
      <c r="I35" s="73"/>
    </row>
    <row r="36" spans="1:9" ht="13.5">
      <c r="A36" s="55"/>
      <c r="B36" s="70"/>
      <c r="C36" s="56"/>
      <c r="D36" s="56"/>
      <c r="E36" s="56"/>
      <c r="F36" s="56"/>
      <c r="G36" s="57"/>
      <c r="H36" s="74"/>
      <c r="I36" s="73"/>
    </row>
    <row r="37" spans="1:9" ht="14.25" thickBot="1">
      <c r="A37" s="75"/>
      <c r="B37" s="76"/>
      <c r="C37" s="77"/>
      <c r="D37" s="77"/>
      <c r="E37" s="77"/>
      <c r="F37" s="77"/>
      <c r="G37" s="78"/>
      <c r="H37" s="79"/>
      <c r="I37" s="80"/>
    </row>
  </sheetData>
  <sheetProtection/>
  <mergeCells count="1">
    <mergeCell ref="F32:H32"/>
  </mergeCells>
  <printOptions/>
  <pageMargins left="0.75" right="0.41" top="0.64" bottom="1" header="0.5" footer="0.5"/>
  <pageSetup horizontalDpi="600" verticalDpi="600" orientation="landscape" scale="60" r:id="rId2"/>
  <drawing r:id="rId1"/>
</worksheet>
</file>

<file path=xl/worksheets/sheet8.xml><?xml version="1.0" encoding="utf-8"?>
<worksheet xmlns="http://schemas.openxmlformats.org/spreadsheetml/2006/main" xmlns:r="http://schemas.openxmlformats.org/officeDocument/2006/relationships">
  <dimension ref="A1:S57"/>
  <sheetViews>
    <sheetView zoomScalePageLayoutView="0" workbookViewId="0" topLeftCell="A16">
      <selection activeCell="H11" sqref="H11:S54"/>
    </sheetView>
  </sheetViews>
  <sheetFormatPr defaultColWidth="9.140625" defaultRowHeight="12.75"/>
  <cols>
    <col min="1" max="1" width="3.28125" style="0" customWidth="1"/>
    <col min="2" max="2" width="48.7109375" style="0" customWidth="1"/>
    <col min="3" max="3" width="26.00390625" style="0" customWidth="1"/>
    <col min="4" max="4" width="25.140625" style="0" customWidth="1"/>
    <col min="5" max="5" width="17.7109375" style="0" customWidth="1"/>
    <col min="14" max="14" width="19.140625" style="0" customWidth="1"/>
    <col min="15" max="15" width="17.8515625" style="0" customWidth="1"/>
    <col min="16" max="16" width="18.00390625" style="0" customWidth="1"/>
    <col min="17" max="17" width="16.28125" style="0" customWidth="1"/>
    <col min="18" max="18" width="15.57421875" style="0" customWidth="1"/>
  </cols>
  <sheetData>
    <row r="1" spans="2:9" ht="13.5" thickBot="1">
      <c r="B1" s="202"/>
      <c r="C1" s="203"/>
      <c r="D1" s="203"/>
      <c r="E1" s="204"/>
      <c r="F1" s="28"/>
      <c r="G1" s="28"/>
      <c r="H1" s="28"/>
      <c r="I1" s="28"/>
    </row>
    <row r="2" spans="2:9" ht="14.25" thickBot="1">
      <c r="B2" s="335"/>
      <c r="C2" s="536" t="str">
        <f>KAPITALET!B1</f>
        <v>ALM</v>
      </c>
      <c r="D2" s="56"/>
      <c r="E2" s="73"/>
      <c r="F2" s="57"/>
      <c r="G2" s="56"/>
      <c r="H2" s="57"/>
      <c r="I2" s="105"/>
    </row>
    <row r="3" spans="2:9" ht="14.25" thickBot="1">
      <c r="B3" s="336"/>
      <c r="C3" s="536" t="str">
        <f>KAPITALET!B2</f>
        <v>ALUMIL ALBANIA SHPK</v>
      </c>
      <c r="D3" s="57"/>
      <c r="E3" s="58"/>
      <c r="F3" s="56"/>
      <c r="G3" s="56"/>
      <c r="H3" s="57"/>
      <c r="I3" s="56"/>
    </row>
    <row r="4" spans="2:9" ht="14.25" thickBot="1">
      <c r="B4" s="336"/>
      <c r="C4" s="536" t="str">
        <f>KAPITALET!B3</f>
        <v>01/01/2010 -31/12/2010</v>
      </c>
      <c r="D4" s="57"/>
      <c r="E4" s="58"/>
      <c r="F4" s="56"/>
      <c r="G4" s="56"/>
      <c r="H4" s="57"/>
      <c r="I4" s="56"/>
    </row>
    <row r="5" spans="2:9" ht="14.25" thickBot="1">
      <c r="B5" s="336"/>
      <c r="C5" s="536" t="str">
        <f>KAPITALET!B4</f>
        <v>ALL</v>
      </c>
      <c r="D5" s="57"/>
      <c r="E5" s="674"/>
      <c r="F5" s="250"/>
      <c r="G5" s="250"/>
      <c r="H5" s="132"/>
      <c r="I5" s="250"/>
    </row>
    <row r="6" spans="2:9" ht="13.5">
      <c r="B6" s="336"/>
      <c r="C6" s="536" t="str">
        <f>KAPITALET!B5</f>
        <v>Renata Fejzaj</v>
      </c>
      <c r="D6" s="57"/>
      <c r="E6" s="58"/>
      <c r="F6" s="56"/>
      <c r="G6" s="56"/>
      <c r="H6" s="57"/>
      <c r="I6" s="56"/>
    </row>
    <row r="7" spans="2:5" ht="12.75">
      <c r="B7" s="157"/>
      <c r="C7" s="28"/>
      <c r="D7" s="28"/>
      <c r="E7" s="158"/>
    </row>
    <row r="8" spans="2:7" ht="13.5">
      <c r="B8" s="157"/>
      <c r="C8" s="57"/>
      <c r="D8" s="56"/>
      <c r="E8" s="73"/>
      <c r="F8" s="57"/>
      <c r="G8" s="56"/>
    </row>
    <row r="9" spans="2:7" ht="13.5">
      <c r="B9" s="157"/>
      <c r="C9" s="57"/>
      <c r="D9" s="56"/>
      <c r="E9" s="73"/>
      <c r="F9" s="57"/>
      <c r="G9" s="56"/>
    </row>
    <row r="10" spans="2:7" ht="14.25" thickBot="1">
      <c r="B10" s="157"/>
      <c r="C10" s="250"/>
      <c r="D10" s="250"/>
      <c r="E10" s="674"/>
      <c r="F10" s="132"/>
      <c r="G10" s="250"/>
    </row>
    <row r="11" spans="2:5" ht="27" customHeight="1" thickBot="1">
      <c r="B11" s="675" t="s">
        <v>613</v>
      </c>
      <c r="C11" s="23" t="str">
        <f>'Ardhura shpenzime analitike'!C36</f>
        <v>PERIUDHA 01/01/2010-31/12/2010</v>
      </c>
      <c r="D11" s="23" t="str">
        <f>'Ardhura shpenzime analitike'!D36</f>
        <v>01/01/2009 - 31/12/2009</v>
      </c>
      <c r="E11" s="158"/>
    </row>
    <row r="12" spans="2:5" ht="12.75">
      <c r="B12" s="157"/>
      <c r="C12" s="28"/>
      <c r="D12" s="28"/>
      <c r="E12" s="158"/>
    </row>
    <row r="13" spans="2:17" ht="12.75">
      <c r="B13" s="676"/>
      <c r="C13" s="28"/>
      <c r="D13" s="28"/>
      <c r="E13" s="158"/>
      <c r="O13" s="998"/>
      <c r="P13" s="998"/>
      <c r="Q13" s="998"/>
    </row>
    <row r="14" spans="2:19" ht="12.75">
      <c r="B14" s="676" t="s">
        <v>399</v>
      </c>
      <c r="C14" s="917"/>
      <c r="D14" s="917"/>
      <c r="E14" s="158"/>
      <c r="N14" s="998"/>
      <c r="P14" s="912"/>
      <c r="R14" s="998"/>
      <c r="S14" s="912"/>
    </row>
    <row r="15" spans="2:19" ht="12.75">
      <c r="B15" s="157" t="s">
        <v>609</v>
      </c>
      <c r="C15" s="1034">
        <v>1599520799.5679996</v>
      </c>
      <c r="D15" s="1034">
        <v>1516499896.45</v>
      </c>
      <c r="E15" s="158"/>
      <c r="N15" s="998"/>
      <c r="P15" s="912"/>
      <c r="R15" s="998"/>
      <c r="S15" s="912"/>
    </row>
    <row r="16" spans="2:19" ht="12.75">
      <c r="B16" s="157" t="s">
        <v>610</v>
      </c>
      <c r="C16" s="1034">
        <v>-1360894287.4164865</v>
      </c>
      <c r="D16" s="1034">
        <v>-2506698252.982</v>
      </c>
      <c r="E16" s="158"/>
      <c r="N16" s="912"/>
      <c r="P16" s="912"/>
      <c r="R16" s="998"/>
      <c r="S16" s="912"/>
    </row>
    <row r="17" spans="2:19" ht="12.75">
      <c r="B17" s="157" t="s">
        <v>611</v>
      </c>
      <c r="C17" s="1034">
        <v>238626512.1515131</v>
      </c>
      <c r="D17" s="1034">
        <v>-990198356.5319998</v>
      </c>
      <c r="E17" s="158"/>
      <c r="N17" s="912"/>
      <c r="P17" s="912"/>
      <c r="R17" s="998"/>
      <c r="S17" s="912"/>
    </row>
    <row r="18" spans="2:5" ht="12.75">
      <c r="B18" s="157" t="s">
        <v>400</v>
      </c>
      <c r="C18" s="1034">
        <v>-576106.38</v>
      </c>
      <c r="D18" s="1034">
        <v>-4600776.46</v>
      </c>
      <c r="E18" s="158"/>
    </row>
    <row r="19" spans="2:17" ht="12.75">
      <c r="B19" s="157" t="s">
        <v>612</v>
      </c>
      <c r="C19" s="1034">
        <v>-10797100</v>
      </c>
      <c r="D19" s="1034">
        <v>-3180253.86</v>
      </c>
      <c r="E19" s="158"/>
      <c r="O19" s="998"/>
      <c r="Q19" s="998"/>
    </row>
    <row r="20" spans="2:16" ht="12.75">
      <c r="B20" s="659" t="s">
        <v>401</v>
      </c>
      <c r="C20" s="1035">
        <v>227253305.7715131</v>
      </c>
      <c r="D20" s="1036">
        <v>-997979386.8519999</v>
      </c>
      <c r="E20" s="158"/>
      <c r="N20" s="998"/>
      <c r="P20" s="912"/>
    </row>
    <row r="21" spans="2:16" ht="12.75">
      <c r="B21" s="157"/>
      <c r="C21" s="1037"/>
      <c r="D21" s="1037"/>
      <c r="E21" s="158"/>
      <c r="N21" s="998"/>
      <c r="P21" s="912"/>
    </row>
    <row r="22" spans="2:16" ht="12.75">
      <c r="B22" s="676" t="s">
        <v>402</v>
      </c>
      <c r="C22" s="1037"/>
      <c r="D22" s="1037"/>
      <c r="E22" s="158"/>
      <c r="N22" s="912"/>
      <c r="P22" s="912"/>
    </row>
    <row r="23" spans="2:5" ht="12.75">
      <c r="B23" s="157" t="s">
        <v>403</v>
      </c>
      <c r="C23" s="1034">
        <v>-41436000</v>
      </c>
      <c r="D23" s="1034">
        <v>-2621600</v>
      </c>
      <c r="E23" s="158"/>
    </row>
    <row r="24" spans="2:17" ht="12.75">
      <c r="B24" s="157" t="s">
        <v>404</v>
      </c>
      <c r="C24" s="1034">
        <v>-190950336.34000003</v>
      </c>
      <c r="D24" s="1034">
        <v>-29083866.630000003</v>
      </c>
      <c r="E24" s="158"/>
      <c r="N24" s="912"/>
      <c r="O24" s="912"/>
      <c r="P24" s="912"/>
      <c r="Q24" s="912"/>
    </row>
    <row r="25" spans="2:16" ht="12.75">
      <c r="B25" s="157" t="s">
        <v>405</v>
      </c>
      <c r="C25" s="1034">
        <v>541666.67</v>
      </c>
      <c r="D25" s="1034">
        <v>98214.3</v>
      </c>
      <c r="E25" s="158"/>
      <c r="N25" s="912"/>
      <c r="P25" s="912"/>
    </row>
    <row r="26" spans="2:5" ht="12.75">
      <c r="B26" s="157" t="s">
        <v>407</v>
      </c>
      <c r="C26" s="1034">
        <v>64765.9</v>
      </c>
      <c r="D26" s="1034">
        <v>75963.84</v>
      </c>
      <c r="E26" s="158"/>
    </row>
    <row r="27" spans="2:16" ht="12.75">
      <c r="B27" s="157" t="s">
        <v>406</v>
      </c>
      <c r="C27" s="1034">
        <v>0</v>
      </c>
      <c r="D27" s="1034">
        <v>0</v>
      </c>
      <c r="E27" s="158"/>
      <c r="N27" s="912"/>
      <c r="O27" s="912"/>
      <c r="P27" s="912"/>
    </row>
    <row r="28" spans="2:17" ht="12.75">
      <c r="B28" s="659" t="s">
        <v>408</v>
      </c>
      <c r="C28" s="1035">
        <v>-231779903.77000004</v>
      </c>
      <c r="D28" s="1035">
        <v>-31531288.490000002</v>
      </c>
      <c r="E28" s="158"/>
      <c r="N28" s="912"/>
      <c r="P28" s="912"/>
      <c r="Q28" s="912"/>
    </row>
    <row r="29" spans="2:5" ht="12.75">
      <c r="B29" s="157"/>
      <c r="C29" s="1037"/>
      <c r="D29" s="1037"/>
      <c r="E29" s="158"/>
    </row>
    <row r="30" spans="2:16" ht="12.75">
      <c r="B30" s="676" t="s">
        <v>539</v>
      </c>
      <c r="C30" s="1037"/>
      <c r="D30" s="1037"/>
      <c r="E30" s="158"/>
      <c r="N30" s="1119"/>
      <c r="O30" s="912"/>
      <c r="P30" s="912"/>
    </row>
    <row r="31" spans="2:16" ht="12.75">
      <c r="B31" s="157" t="s">
        <v>409</v>
      </c>
      <c r="C31" s="1034">
        <v>0</v>
      </c>
      <c r="D31" s="1034">
        <v>1114886000</v>
      </c>
      <c r="E31" s="158"/>
      <c r="N31" s="1119"/>
      <c r="P31" s="912"/>
    </row>
    <row r="32" spans="2:5" ht="12.75">
      <c r="B32" s="157" t="s">
        <v>410</v>
      </c>
      <c r="C32" s="1034">
        <v>0</v>
      </c>
      <c r="D32" s="1034">
        <v>-53853000</v>
      </c>
      <c r="E32" s="158"/>
    </row>
    <row r="33" spans="2:16" ht="12.75">
      <c r="B33" s="157" t="s">
        <v>411</v>
      </c>
      <c r="C33" s="1034">
        <v>0</v>
      </c>
      <c r="D33" s="1034">
        <v>0</v>
      </c>
      <c r="E33" s="158"/>
      <c r="N33" s="1119"/>
      <c r="O33" s="912"/>
      <c r="P33" s="912"/>
    </row>
    <row r="34" spans="2:16" ht="12.75">
      <c r="B34" s="157" t="s">
        <v>424</v>
      </c>
      <c r="C34" s="1034">
        <v>0</v>
      </c>
      <c r="D34" s="1034">
        <v>0</v>
      </c>
      <c r="E34" s="158"/>
      <c r="N34" s="912"/>
      <c r="P34" s="912"/>
    </row>
    <row r="35" spans="2:14" ht="12.75">
      <c r="B35" s="157"/>
      <c r="C35" s="1034">
        <v>0</v>
      </c>
      <c r="D35" s="1034">
        <v>0</v>
      </c>
      <c r="E35" s="158"/>
      <c r="N35" s="912"/>
    </row>
    <row r="36" spans="2:5" ht="12.75">
      <c r="B36" s="659" t="s">
        <v>412</v>
      </c>
      <c r="C36" s="1035">
        <v>0</v>
      </c>
      <c r="D36" s="1035">
        <v>1061033000</v>
      </c>
      <c r="E36" s="158"/>
    </row>
    <row r="37" spans="2:15" ht="12.75">
      <c r="B37" s="157"/>
      <c r="C37" s="1037"/>
      <c r="D37" s="1037"/>
      <c r="E37" s="158"/>
      <c r="O37" s="912"/>
    </row>
    <row r="38" spans="2:14" ht="12.75">
      <c r="B38" s="677" t="s">
        <v>413</v>
      </c>
      <c r="C38" s="1038">
        <v>-4526597.998486936</v>
      </c>
      <c r="D38" s="1038">
        <v>31522324.65800011</v>
      </c>
      <c r="E38" s="158"/>
      <c r="N38" s="912"/>
    </row>
    <row r="39" spans="2:5" ht="12.75">
      <c r="B39" s="157"/>
      <c r="C39" s="1037"/>
      <c r="D39" s="1037"/>
      <c r="E39" s="158"/>
    </row>
    <row r="40" spans="2:5" ht="12.75">
      <c r="B40" s="677" t="s">
        <v>414</v>
      </c>
      <c r="C40" s="1038">
        <v>92718441</v>
      </c>
      <c r="D40" s="1038">
        <v>61196116.20999999</v>
      </c>
      <c r="E40" s="158"/>
    </row>
    <row r="41" spans="2:14" ht="12.75">
      <c r="B41" s="157"/>
      <c r="C41" s="1037"/>
      <c r="D41" s="1037"/>
      <c r="E41" s="158"/>
      <c r="N41" s="912"/>
    </row>
    <row r="42" spans="2:5" ht="12.75">
      <c r="B42" s="677" t="s">
        <v>415</v>
      </c>
      <c r="C42" s="1038">
        <v>88191843.00151306</v>
      </c>
      <c r="D42" s="1038">
        <v>92718440.8680001</v>
      </c>
      <c r="E42" s="158"/>
    </row>
    <row r="43" spans="2:8" ht="12.75">
      <c r="B43" s="157"/>
      <c r="C43" s="28"/>
      <c r="D43" s="1037">
        <f>C40</f>
        <v>92718441</v>
      </c>
      <c r="E43" s="158"/>
      <c r="H43" s="997"/>
    </row>
    <row r="44" spans="1:5" ht="13.5">
      <c r="A44" s="644"/>
      <c r="B44" s="654"/>
      <c r="C44" s="645"/>
      <c r="D44" s="1033"/>
      <c r="E44" s="158"/>
    </row>
    <row r="45" spans="1:5" ht="13.5">
      <c r="A45" s="644"/>
      <c r="B45" s="654"/>
      <c r="C45" s="1118"/>
      <c r="D45" s="639"/>
      <c r="E45" s="158"/>
    </row>
    <row r="46" spans="1:5" ht="13.5">
      <c r="A46" s="644"/>
      <c r="B46" s="654"/>
      <c r="C46" s="639"/>
      <c r="D46" s="639"/>
      <c r="E46" s="158"/>
    </row>
    <row r="47" spans="1:5" ht="13.5">
      <c r="A47" s="644"/>
      <c r="B47" s="654"/>
      <c r="C47" s="639"/>
      <c r="D47" s="639"/>
      <c r="E47" s="158"/>
    </row>
    <row r="48" spans="1:15" ht="13.5">
      <c r="A48" s="644"/>
      <c r="B48" s="654"/>
      <c r="C48" s="639"/>
      <c r="D48" s="639"/>
      <c r="E48" s="158"/>
      <c r="O48" s="912"/>
    </row>
    <row r="49" spans="1:15" ht="13.5">
      <c r="A49" s="644"/>
      <c r="B49" s="654"/>
      <c r="C49" s="639"/>
      <c r="D49" s="639"/>
      <c r="E49" s="158"/>
      <c r="O49" s="912"/>
    </row>
    <row r="50" spans="1:5" ht="14.25" thickBot="1">
      <c r="A50" s="647"/>
      <c r="B50" s="654"/>
      <c r="C50" s="639"/>
      <c r="D50" s="639"/>
      <c r="E50" s="646"/>
    </row>
    <row r="51" spans="2:15" ht="14.25" thickBot="1">
      <c r="B51" s="678"/>
      <c r="C51" s="649"/>
      <c r="D51" s="649"/>
      <c r="E51" s="640"/>
      <c r="O51" s="912"/>
    </row>
    <row r="52" ht="13.5">
      <c r="E52" s="640"/>
    </row>
    <row r="53" ht="13.5">
      <c r="E53" s="640"/>
    </row>
    <row r="54" spans="5:15" ht="13.5">
      <c r="E54" s="640"/>
      <c r="O54" s="8"/>
    </row>
    <row r="55" ht="13.5">
      <c r="E55" s="640"/>
    </row>
    <row r="56" spans="5:15" ht="13.5">
      <c r="E56" s="640"/>
      <c r="O56" s="912"/>
    </row>
    <row r="57" ht="14.25" thickBot="1">
      <c r="E57" s="650"/>
    </row>
  </sheetData>
  <sheetProtection/>
  <printOptions/>
  <pageMargins left="0.43" right="0.32" top="1" bottom="1" header="0.5" footer="0.5"/>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A1:J47"/>
  <sheetViews>
    <sheetView zoomScalePageLayoutView="0" workbookViewId="0" topLeftCell="A16">
      <selection activeCell="L27" sqref="L27"/>
    </sheetView>
  </sheetViews>
  <sheetFormatPr defaultColWidth="9.140625" defaultRowHeight="12.75"/>
  <cols>
    <col min="1" max="1" width="32.7109375" style="0" customWidth="1"/>
    <col min="2" max="2" width="29.421875" style="0" customWidth="1"/>
    <col min="3" max="3" width="20.7109375" style="0" customWidth="1"/>
    <col min="4" max="5" width="25.421875" style="0" customWidth="1"/>
    <col min="6" max="6" width="22.57421875" style="0" customWidth="1"/>
    <col min="7" max="7" width="22.421875" style="0" customWidth="1"/>
    <col min="8" max="8" width="26.28125" style="0" customWidth="1"/>
    <col min="10" max="10" width="13.28125" style="0" bestFit="1" customWidth="1"/>
  </cols>
  <sheetData>
    <row r="1" spans="1:8" ht="14.25" thickBot="1">
      <c r="A1" s="459" t="str">
        <f>'[1]PROPERTIES'!$F$16</f>
        <v>KODI : </v>
      </c>
      <c r="B1" s="460" t="str">
        <f>'Fluksi i parase'!C2</f>
        <v>ALM</v>
      </c>
      <c r="C1" s="100"/>
      <c r="D1" s="100"/>
      <c r="E1" s="100"/>
      <c r="F1" s="100"/>
      <c r="G1" s="100"/>
      <c r="H1" s="101"/>
    </row>
    <row r="2" spans="1:8" ht="14.25" thickBot="1">
      <c r="A2" s="462" t="str">
        <f>'[1]PROPERTIES'!$B$16</f>
        <v>KOMPANIA: </v>
      </c>
      <c r="B2" s="460" t="str">
        <f>'Fluksi i parase'!C3</f>
        <v>ALUMIL ALBANIA SHPK</v>
      </c>
      <c r="C2" s="65"/>
      <c r="D2" s="65"/>
      <c r="E2" s="65"/>
      <c r="F2" s="65"/>
      <c r="G2" s="65"/>
      <c r="H2" s="72"/>
    </row>
    <row r="3" spans="1:8" ht="14.25" thickBot="1">
      <c r="A3" s="462" t="str">
        <f>'[1]PROPERTIES'!$B$18</f>
        <v>PERIUDHA(VITI/Q): </v>
      </c>
      <c r="B3" s="460" t="str">
        <f>'Fluksi i parase'!C4</f>
        <v>01/01/2010 -31/12/2010</v>
      </c>
      <c r="C3" s="65"/>
      <c r="D3" s="65"/>
      <c r="E3" s="65"/>
      <c r="F3" s="65"/>
      <c r="G3" s="65"/>
      <c r="H3" s="72"/>
    </row>
    <row r="4" spans="1:8" ht="14.25" thickBot="1">
      <c r="A4" s="462" t="str">
        <f>'[1]PROPERTIES'!$B$22</f>
        <v>MONEDHA : </v>
      </c>
      <c r="B4" s="460" t="str">
        <f>'Fluksi i parase'!C5</f>
        <v>ALL</v>
      </c>
      <c r="C4" s="65"/>
      <c r="D4" s="65"/>
      <c r="E4" s="65"/>
      <c r="F4" s="65"/>
      <c r="G4" s="65"/>
      <c r="H4" s="72"/>
    </row>
    <row r="5" spans="1:8" ht="14.25" thickBot="1">
      <c r="A5" s="463" t="str">
        <f>'[1]PROPERTIES'!$B$24</f>
        <v>AUTORI : </v>
      </c>
      <c r="B5" s="460" t="str">
        <f>'Fluksi i parase'!C6</f>
        <v>Renata Fejzaj</v>
      </c>
      <c r="C5" s="65"/>
      <c r="D5" s="65"/>
      <c r="E5" s="65"/>
      <c r="F5" s="65"/>
      <c r="G5" s="65"/>
      <c r="H5" s="72"/>
    </row>
    <row r="6" spans="1:8" ht="13.5">
      <c r="A6" s="55"/>
      <c r="B6" s="70"/>
      <c r="C6" s="65"/>
      <c r="D6" s="65"/>
      <c r="E6" s="65"/>
      <c r="F6" s="65"/>
      <c r="G6" s="65"/>
      <c r="H6" s="72"/>
    </row>
    <row r="7" spans="1:8" ht="13.5">
      <c r="A7" s="55"/>
      <c r="B7" s="70"/>
      <c r="C7" s="65"/>
      <c r="D7" s="65"/>
      <c r="E7" s="65"/>
      <c r="F7" s="65"/>
      <c r="G7" s="65"/>
      <c r="H7" s="72"/>
    </row>
    <row r="8" spans="1:8" ht="13.5">
      <c r="A8" s="55"/>
      <c r="B8" s="70"/>
      <c r="C8" s="65"/>
      <c r="D8" s="65"/>
      <c r="E8" s="65"/>
      <c r="F8" s="65"/>
      <c r="G8" s="65"/>
      <c r="H8" s="72"/>
    </row>
    <row r="9" spans="1:8" ht="13.5">
      <c r="A9" s="55"/>
      <c r="B9" s="70"/>
      <c r="C9" s="65"/>
      <c r="D9" s="65"/>
      <c r="E9" s="65"/>
      <c r="F9" s="65"/>
      <c r="G9" s="65"/>
      <c r="H9" s="72"/>
    </row>
    <row r="10" spans="1:8" ht="12.75" customHeight="1">
      <c r="A10" s="55"/>
      <c r="B10" s="70"/>
      <c r="C10" s="65"/>
      <c r="D10" s="65"/>
      <c r="E10" s="65"/>
      <c r="F10" s="65"/>
      <c r="G10" s="65"/>
      <c r="H10" s="72"/>
    </row>
    <row r="11" spans="1:8" ht="12.75" customHeight="1">
      <c r="A11" s="710"/>
      <c r="B11" s="711"/>
      <c r="C11" s="711"/>
      <c r="D11" s="711"/>
      <c r="E11" s="711"/>
      <c r="F11" s="711"/>
      <c r="G11" s="711"/>
      <c r="H11" s="72"/>
    </row>
    <row r="12" spans="1:8" ht="13.5">
      <c r="A12" s="712"/>
      <c r="B12" s="713"/>
      <c r="C12" s="714"/>
      <c r="D12" s="714"/>
      <c r="E12" s="714"/>
      <c r="F12" s="65"/>
      <c r="G12" s="65"/>
      <c r="H12" s="72"/>
    </row>
    <row r="13" spans="1:8" ht="27">
      <c r="A13" s="84"/>
      <c r="B13" s="85" t="s">
        <v>150</v>
      </c>
      <c r="C13" s="85" t="s">
        <v>151</v>
      </c>
      <c r="D13" s="85" t="s">
        <v>152</v>
      </c>
      <c r="E13" s="85" t="s">
        <v>153</v>
      </c>
      <c r="F13" s="85" t="s">
        <v>154</v>
      </c>
      <c r="G13" s="85" t="s">
        <v>162</v>
      </c>
      <c r="H13" s="86" t="s">
        <v>155</v>
      </c>
    </row>
    <row r="14" spans="1:8" ht="19.5" customHeight="1">
      <c r="A14" s="87" t="s">
        <v>163</v>
      </c>
      <c r="B14" s="88"/>
      <c r="C14" s="88"/>
      <c r="D14" s="88"/>
      <c r="E14" s="88"/>
      <c r="F14" s="88"/>
      <c r="G14" s="88"/>
      <c r="H14" s="89"/>
    </row>
    <row r="15" spans="1:10" ht="19.5" customHeight="1">
      <c r="A15" s="90" t="s">
        <v>540</v>
      </c>
      <c r="B15" s="931">
        <v>76975223</v>
      </c>
      <c r="C15" s="931">
        <v>680560387.56</v>
      </c>
      <c r="D15" s="931">
        <v>919840727.34</v>
      </c>
      <c r="E15" s="931">
        <v>21568468</v>
      </c>
      <c r="F15" s="931">
        <v>30095815.849999998</v>
      </c>
      <c r="G15" s="931">
        <v>2129276</v>
      </c>
      <c r="H15" s="934">
        <v>1731169897.75</v>
      </c>
      <c r="I15" s="932"/>
      <c r="J15" s="932"/>
    </row>
    <row r="16" spans="1:10" ht="19.5" customHeight="1">
      <c r="A16" s="91" t="s">
        <v>156</v>
      </c>
      <c r="B16" s="933">
        <v>0</v>
      </c>
      <c r="C16" s="933">
        <v>0</v>
      </c>
      <c r="D16" s="933">
        <v>17710293.21</v>
      </c>
      <c r="E16" s="933">
        <v>13603440</v>
      </c>
      <c r="F16" s="933">
        <v>2737845.52</v>
      </c>
      <c r="G16" s="933">
        <v>156898757.61</v>
      </c>
      <c r="H16" s="934">
        <v>190950336.34000003</v>
      </c>
      <c r="I16" s="932"/>
      <c r="J16" s="932"/>
    </row>
    <row r="17" spans="1:10" ht="19.5" customHeight="1">
      <c r="A17" s="91" t="s">
        <v>157</v>
      </c>
      <c r="B17" s="933">
        <v>0</v>
      </c>
      <c r="C17" s="933">
        <v>0</v>
      </c>
      <c r="D17" s="933">
        <v>-11171228.32</v>
      </c>
      <c r="E17" s="933">
        <v>-4751338</v>
      </c>
      <c r="F17" s="933"/>
      <c r="G17" s="933">
        <v>0</v>
      </c>
      <c r="H17" s="934">
        <v>-15922566.32</v>
      </c>
      <c r="I17" s="932"/>
      <c r="J17" s="932"/>
    </row>
    <row r="18" spans="1:10" ht="19.5" customHeight="1">
      <c r="A18" s="91" t="s">
        <v>158</v>
      </c>
      <c r="B18" s="933">
        <v>0</v>
      </c>
      <c r="C18" s="933">
        <v>0</v>
      </c>
      <c r="D18" s="933">
        <v>0</v>
      </c>
      <c r="E18" s="933">
        <v>0</v>
      </c>
      <c r="F18" s="933">
        <v>0</v>
      </c>
      <c r="G18" s="933">
        <v>0</v>
      </c>
      <c r="H18" s="934">
        <v>0</v>
      </c>
      <c r="I18" s="932"/>
      <c r="J18" s="932"/>
    </row>
    <row r="19" spans="1:10" ht="19.5" customHeight="1">
      <c r="A19" s="63" t="s">
        <v>416</v>
      </c>
      <c r="B19" s="933">
        <v>0</v>
      </c>
      <c r="C19" s="933"/>
      <c r="D19" s="933"/>
      <c r="E19" s="933"/>
      <c r="F19" s="933"/>
      <c r="G19" s="933">
        <v>0</v>
      </c>
      <c r="H19" s="934">
        <v>0</v>
      </c>
      <c r="I19" s="932"/>
      <c r="J19" s="932"/>
    </row>
    <row r="20" spans="1:10" ht="19.5" customHeight="1" thickBot="1">
      <c r="A20" s="90" t="s">
        <v>541</v>
      </c>
      <c r="B20" s="935">
        <v>76975223</v>
      </c>
      <c r="C20" s="935">
        <v>680560387.56</v>
      </c>
      <c r="D20" s="935">
        <v>926379792.23</v>
      </c>
      <c r="E20" s="935">
        <v>30420570</v>
      </c>
      <c r="F20" s="935">
        <v>32833661.369999997</v>
      </c>
      <c r="G20" s="935">
        <v>159028033.61</v>
      </c>
      <c r="H20" s="936">
        <v>1906197667.7700002</v>
      </c>
      <c r="I20" s="932"/>
      <c r="J20" s="932"/>
    </row>
    <row r="21" spans="1:10" ht="19.5" customHeight="1" thickTop="1">
      <c r="A21" s="92"/>
      <c r="B21" s="937"/>
      <c r="C21" s="937"/>
      <c r="D21" s="937"/>
      <c r="E21" s="937"/>
      <c r="F21" s="937"/>
      <c r="G21" s="937"/>
      <c r="H21" s="934"/>
      <c r="I21" s="932"/>
      <c r="J21" s="932"/>
    </row>
    <row r="22" spans="1:10" ht="19.5" customHeight="1">
      <c r="A22" s="87" t="s">
        <v>159</v>
      </c>
      <c r="B22" s="937"/>
      <c r="C22" s="937"/>
      <c r="D22" s="937"/>
      <c r="E22" s="937"/>
      <c r="F22" s="937"/>
      <c r="G22" s="937"/>
      <c r="H22" s="934"/>
      <c r="I22" s="932"/>
      <c r="J22" s="932"/>
    </row>
    <row r="23" spans="1:10" ht="19.5" customHeight="1">
      <c r="A23" s="93" t="str">
        <f>A15</f>
        <v>Gjendje 01.01.2009</v>
      </c>
      <c r="B23" s="931">
        <v>0</v>
      </c>
      <c r="C23" s="931">
        <v>131598833.68699999</v>
      </c>
      <c r="D23" s="931">
        <v>286870890.42701334</v>
      </c>
      <c r="E23" s="931">
        <v>12498997.389999999</v>
      </c>
      <c r="F23" s="931">
        <v>16476763.4497737</v>
      </c>
      <c r="G23" s="931">
        <v>0</v>
      </c>
      <c r="H23" s="934">
        <v>447445484.953787</v>
      </c>
      <c r="I23" s="932"/>
      <c r="J23" s="932"/>
    </row>
    <row r="24" spans="1:10" ht="19.5" customHeight="1">
      <c r="A24" s="91" t="s">
        <v>156</v>
      </c>
      <c r="B24" s="931">
        <v>0</v>
      </c>
      <c r="C24" s="931">
        <v>22662660.871116</v>
      </c>
      <c r="D24" s="931">
        <v>64410072.346893996</v>
      </c>
      <c r="E24" s="931">
        <v>4326076.45</v>
      </c>
      <c r="F24" s="931">
        <v>5608231.947852418</v>
      </c>
      <c r="G24" s="931">
        <v>0</v>
      </c>
      <c r="H24" s="934">
        <v>97007041.61586241</v>
      </c>
      <c r="I24" s="932"/>
      <c r="J24" s="932"/>
    </row>
    <row r="25" spans="1:10" ht="19.5" customHeight="1">
      <c r="A25" s="91" t="s">
        <v>157</v>
      </c>
      <c r="B25" s="931">
        <v>0</v>
      </c>
      <c r="C25" s="931">
        <v>0</v>
      </c>
      <c r="D25" s="931">
        <v>-6872863.59</v>
      </c>
      <c r="E25" s="931">
        <v>-4377968</v>
      </c>
      <c r="F25" s="931"/>
      <c r="G25" s="931">
        <v>0</v>
      </c>
      <c r="H25" s="934">
        <v>-11250831.59</v>
      </c>
      <c r="I25" s="932"/>
      <c r="J25" s="932"/>
    </row>
    <row r="26" spans="1:10" ht="19.5" customHeight="1">
      <c r="A26" s="91" t="s">
        <v>160</v>
      </c>
      <c r="B26" s="931">
        <v>0</v>
      </c>
      <c r="C26" s="931">
        <v>0</v>
      </c>
      <c r="D26" s="931">
        <v>0</v>
      </c>
      <c r="E26" s="931">
        <v>0</v>
      </c>
      <c r="F26" s="931">
        <v>0</v>
      </c>
      <c r="G26" s="931">
        <v>0</v>
      </c>
      <c r="H26" s="934">
        <v>0</v>
      </c>
      <c r="I26" s="932"/>
      <c r="J26" s="932"/>
    </row>
    <row r="27" spans="1:10" ht="19.5" customHeight="1">
      <c r="A27" s="63" t="s">
        <v>416</v>
      </c>
      <c r="B27" s="931">
        <v>0</v>
      </c>
      <c r="C27" s="931"/>
      <c r="D27" s="931"/>
      <c r="E27" s="931">
        <v>0</v>
      </c>
      <c r="F27" s="931"/>
      <c r="G27" s="931">
        <v>0</v>
      </c>
      <c r="H27" s="934">
        <v>0</v>
      </c>
      <c r="I27" s="932"/>
      <c r="J27" s="932"/>
    </row>
    <row r="28" spans="1:10" ht="19.5" customHeight="1" thickBot="1">
      <c r="A28" s="94" t="str">
        <f>A20</f>
        <v>Gjendje 31.12.2009</v>
      </c>
      <c r="B28" s="935">
        <v>0</v>
      </c>
      <c r="C28" s="935">
        <v>154261494.558116</v>
      </c>
      <c r="D28" s="935">
        <v>344408099.18390733</v>
      </c>
      <c r="E28" s="935">
        <v>12447105.84</v>
      </c>
      <c r="F28" s="935">
        <v>22084995.397626117</v>
      </c>
      <c r="G28" s="935">
        <v>0</v>
      </c>
      <c r="H28" s="936">
        <v>533201694.9796495</v>
      </c>
      <c r="I28" s="932"/>
      <c r="J28" s="932"/>
    </row>
    <row r="29" spans="1:10" ht="19.5" customHeight="1" thickTop="1">
      <c r="A29" s="92"/>
      <c r="B29" s="937"/>
      <c r="C29" s="937"/>
      <c r="D29" s="937"/>
      <c r="E29" s="937"/>
      <c r="F29" s="937"/>
      <c r="G29" s="937"/>
      <c r="H29" s="934"/>
      <c r="I29" s="932"/>
      <c r="J29" s="932"/>
    </row>
    <row r="30" spans="1:10" ht="19.5" customHeight="1">
      <c r="A30" s="95" t="s">
        <v>161</v>
      </c>
      <c r="B30" s="938"/>
      <c r="C30" s="938"/>
      <c r="D30" s="938"/>
      <c r="E30" s="938"/>
      <c r="F30" s="938"/>
      <c r="G30" s="938"/>
      <c r="H30" s="939"/>
      <c r="I30" s="932"/>
      <c r="J30" s="932"/>
    </row>
    <row r="31" spans="1:10" ht="19.5" customHeight="1">
      <c r="A31" s="96" t="str">
        <f>A15</f>
        <v>Gjendje 01.01.2009</v>
      </c>
      <c r="B31" s="940">
        <v>76975223</v>
      </c>
      <c r="C31" s="940">
        <v>548961553.8729999</v>
      </c>
      <c r="D31" s="940">
        <v>632969836.9129868</v>
      </c>
      <c r="E31" s="940">
        <v>9069470.610000001</v>
      </c>
      <c r="F31" s="940">
        <v>13619052.400226297</v>
      </c>
      <c r="G31" s="940">
        <v>2129276</v>
      </c>
      <c r="H31" s="941">
        <v>1283724412.796213</v>
      </c>
      <c r="I31" s="932"/>
      <c r="J31" s="932"/>
    </row>
    <row r="32" spans="1:10" ht="19.5" customHeight="1" thickBot="1">
      <c r="A32" s="97" t="str">
        <f>A28</f>
        <v>Gjendje 31.12.2009</v>
      </c>
      <c r="B32" s="942">
        <v>76975223</v>
      </c>
      <c r="C32" s="942">
        <v>526298893.001884</v>
      </c>
      <c r="D32" s="942">
        <v>581971693.0460927</v>
      </c>
      <c r="E32" s="942">
        <v>17973464.16</v>
      </c>
      <c r="F32" s="942">
        <v>10748665.97237388</v>
      </c>
      <c r="G32" s="942">
        <v>159028033.61</v>
      </c>
      <c r="H32" s="942">
        <v>1372995972.7903507</v>
      </c>
      <c r="I32" s="932"/>
      <c r="J32" s="932"/>
    </row>
    <row r="33" spans="1:10" ht="13.5">
      <c r="A33" s="98"/>
      <c r="B33" s="444"/>
      <c r="C33" s="444"/>
      <c r="D33" s="444"/>
      <c r="E33" s="444"/>
      <c r="F33" s="444"/>
      <c r="G33" s="444"/>
      <c r="H33" s="943"/>
      <c r="I33" s="932"/>
      <c r="J33" s="932"/>
    </row>
    <row r="34" spans="1:8" ht="13.5">
      <c r="A34" s="55"/>
      <c r="B34" s="70"/>
      <c r="C34" s="65"/>
      <c r="D34" s="65"/>
      <c r="E34" s="65"/>
      <c r="F34" s="65"/>
      <c r="G34" s="65"/>
      <c r="H34" s="72"/>
    </row>
    <row r="35" spans="1:8" ht="13.5">
      <c r="A35" s="55"/>
      <c r="B35" s="70"/>
      <c r="C35" s="65"/>
      <c r="D35" s="65"/>
      <c r="E35" s="65"/>
      <c r="F35" s="65"/>
      <c r="G35" s="65"/>
      <c r="H35" s="72"/>
    </row>
    <row r="36" spans="1:8" ht="13.5">
      <c r="A36" s="55"/>
      <c r="B36" s="70"/>
      <c r="C36" s="65"/>
      <c r="D36" s="65"/>
      <c r="E36" s="65"/>
      <c r="F36" s="65"/>
      <c r="G36" s="65"/>
      <c r="H36" s="72"/>
    </row>
    <row r="37" spans="1:8" ht="13.5">
      <c r="A37" s="55"/>
      <c r="B37" s="70"/>
      <c r="C37" s="65"/>
      <c r="D37" s="65"/>
      <c r="E37" s="65"/>
      <c r="F37" s="65"/>
      <c r="G37" s="65"/>
      <c r="H37" s="72"/>
    </row>
    <row r="38" spans="1:8" ht="13.5">
      <c r="A38" s="55"/>
      <c r="B38" s="70"/>
      <c r="C38" s="65"/>
      <c r="D38" s="65"/>
      <c r="E38" s="102"/>
      <c r="F38" s="102"/>
      <c r="G38" s="102"/>
      <c r="H38" s="103"/>
    </row>
    <row r="39" spans="1:8" ht="13.5">
      <c r="A39" s="55"/>
      <c r="B39" s="70"/>
      <c r="C39" s="65"/>
      <c r="D39" s="65"/>
      <c r="E39" s="102"/>
      <c r="F39" s="102"/>
      <c r="G39" s="102"/>
      <c r="H39" s="103"/>
    </row>
    <row r="40" spans="1:8" ht="13.5">
      <c r="A40" s="55"/>
      <c r="B40" s="70"/>
      <c r="C40" s="65"/>
      <c r="D40" s="65"/>
      <c r="E40" s="102"/>
      <c r="F40" s="102"/>
      <c r="G40" s="102"/>
      <c r="H40" s="103"/>
    </row>
    <row r="41" spans="1:8" ht="13.5">
      <c r="A41" s="55"/>
      <c r="B41" s="70"/>
      <c r="C41" s="65"/>
      <c r="D41" s="65"/>
      <c r="E41" s="65"/>
      <c r="F41" s="65"/>
      <c r="G41" s="65"/>
      <c r="H41" s="72"/>
    </row>
    <row r="42" spans="1:8" ht="13.5">
      <c r="A42" s="55"/>
      <c r="B42" s="70"/>
      <c r="C42" s="65"/>
      <c r="D42" s="65"/>
      <c r="E42" s="65"/>
      <c r="F42" s="65"/>
      <c r="G42" s="65"/>
      <c r="H42" s="72"/>
    </row>
    <row r="43" spans="1:8" ht="13.5">
      <c r="A43" s="55"/>
      <c r="B43" s="70"/>
      <c r="C43" s="65"/>
      <c r="D43" s="65"/>
      <c r="E43" s="65"/>
      <c r="F43" s="65"/>
      <c r="G43" s="65"/>
      <c r="H43" s="72"/>
    </row>
    <row r="44" spans="1:8" ht="13.5">
      <c r="A44" s="55"/>
      <c r="B44" s="70"/>
      <c r="C44" s="65"/>
      <c r="D44" s="65"/>
      <c r="E44" s="65"/>
      <c r="F44" s="65"/>
      <c r="G44" s="65"/>
      <c r="H44" s="72"/>
    </row>
    <row r="45" spans="1:8" ht="13.5">
      <c r="A45" s="55"/>
      <c r="B45" s="70"/>
      <c r="C45" s="65"/>
      <c r="D45" s="65"/>
      <c r="E45" s="65"/>
      <c r="F45" s="65"/>
      <c r="G45" s="65"/>
      <c r="H45" s="72"/>
    </row>
    <row r="46" spans="1:8" ht="13.5">
      <c r="A46" s="55"/>
      <c r="B46" s="70"/>
      <c r="C46" s="65"/>
      <c r="D46" s="65"/>
      <c r="E46" s="65"/>
      <c r="F46" s="65"/>
      <c r="G46" s="65"/>
      <c r="H46" s="72"/>
    </row>
    <row r="47" spans="1:8" ht="14.25" thickBot="1">
      <c r="A47" s="75"/>
      <c r="B47" s="76"/>
      <c r="C47" s="67"/>
      <c r="D47" s="67"/>
      <c r="E47" s="67"/>
      <c r="F47" s="67"/>
      <c r="G47" s="67"/>
      <c r="H47" s="104"/>
    </row>
  </sheetData>
  <sheetProtection/>
  <printOptions/>
  <pageMargins left="0.75" right="0.91" top="1" bottom="1" header="0.5" footer="0.5"/>
  <pageSetup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RENATA</cp:lastModifiedBy>
  <cp:lastPrinted>2011-07-22T11:23:01Z</cp:lastPrinted>
  <dcterms:created xsi:type="dcterms:W3CDTF">2001-02-12T12:29:34Z</dcterms:created>
  <dcterms:modified xsi:type="dcterms:W3CDTF">2011-07-25T07:35:40Z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