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75" windowHeight="8145" tabRatio="599" activeTab="5"/>
  </bookViews>
  <sheets>
    <sheet name="Kapaku" sheetId="1" r:id="rId1"/>
    <sheet name="Aktivet" sheetId="2" r:id="rId2"/>
    <sheet name="Pasivet" sheetId="3" r:id="rId3"/>
    <sheet name="Te Ardhura &amp; Shpenzime " sheetId="4" r:id="rId4"/>
    <sheet name="Fluksi Monetar " sheetId="5" r:id="rId5"/>
    <sheet name="Ndryshimet ne Kapital " sheetId="6" r:id="rId6"/>
  </sheets>
  <definedNames/>
  <calcPr fullCalcOnLoad="1"/>
</workbook>
</file>

<file path=xl/sharedStrings.xml><?xml version="1.0" encoding="utf-8"?>
<sst xmlns="http://schemas.openxmlformats.org/spreadsheetml/2006/main" count="218" uniqueCount="201">
  <si>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</si>
  <si>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</si>
  <si>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</si>
  <si>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</si>
  <si>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</si>
  <si>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</si>
  <si>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</si>
  <si>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</si>
  <si>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</si>
  <si>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</si>
  <si>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</si>
  <si>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</si>
  <si>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</si>
  <si>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</si>
  <si>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</si>
  <si>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</si>
  <si>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</si>
  <si>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</si>
  <si>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</si>
  <si>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</si>
  <si>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</si>
  <si>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</si>
  <si>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Periudha              Para ardhese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</si>
  <si>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</si>
  <si>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</si>
  <si>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</si>
  <si>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</si>
  <si>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</si>
  <si>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</si>
  <si>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</si>
  <si>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</si>
  <si>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</si>
  <si>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</si>
  <si>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</si>
  <si>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</si>
  <si>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</si>
  <si>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</si>
  <si>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</si>
  <si>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</si>
  <si>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</si>
  <si>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</si>
  <si>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</si>
  <si>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</si>
  <si>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</si>
  <si>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</si>
  <si>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</si>
  <si>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</si>
  <si>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</si>
  <si>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</si>
  <si>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</si>
  <si>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</si>
  <si>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</si>
  <si>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</si>
  <si>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</si>
  <si>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</si>
  <si>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</si>
  <si>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</si>
  <si>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</si>
  <si>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</si>
  <si>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</si>
  <si>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</si>
  <si>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</si>
  <si>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Periudha       Para ardhese</t>
  </si>
  <si>
    <t>Shitjet neto</t>
  </si>
  <si>
    <t>Te ardhura te tjera nga veprimtaria e shfrytezimit</t>
  </si>
  <si>
    <t>Ndrysh.ne invent.prod.gatshme e prodhimit ne proçes</t>
  </si>
  <si>
    <t>Materialet e konsumuara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</si>
  <si>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</si>
  <si>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</si>
  <si>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</si>
  <si>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</si>
  <si>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</si>
  <si>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</si>
  <si>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</si>
  <si>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</si>
  <si>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</si>
  <si>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</si>
  <si>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</si>
  <si>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</si>
  <si>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</si>
  <si>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</si>
  <si>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</si>
  <si>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</si>
  <si>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</si>
  <si>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</si>
  <si>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Pasqyra e Fluksit Monetar - Metoda Direkte</t>
  </si>
  <si>
    <t>Fluksi monetar nga veprimtarite e shfrytrezimit</t>
  </si>
  <si>
    <t>Fluksi monetar nga veprimtarite investuese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</si>
  <si>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</si>
  <si>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</si>
  <si>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</si>
  <si>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</si>
  <si>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Blerja e njesise se kontrolluar X minus parate e arketuara</t>
  </si>
  <si>
    <t xml:space="preserve">   Blerja e aktiveve afatgjata materiale</t>
  </si>
  <si>
    <t xml:space="preserve">   Interesi i arketuar</t>
  </si>
  <si>
    <t xml:space="preserve">   MM neto te perdorura ne veprimtarite investuese</t>
  </si>
  <si>
    <t xml:space="preserve">   Te ardhura nga emetimi i kapitalit aksioner</t>
  </si>
  <si>
    <t xml:space="preserve">   Pagesat e detyrimeve te qerase financiare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</si>
  <si>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</si>
  <si>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</si>
  <si>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</si>
  <si>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</si>
  <si>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veprimtarite financiare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</si>
  <si>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</si>
  <si>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</si>
  <si>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</si>
  <si>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</si>
  <si>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</si>
  <si>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</si>
  <si>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</si>
  <si>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</si>
  <si>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</si>
  <si>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</si>
  <si>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</si>
  <si>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</si>
  <si>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Fitimi neto per periudhen kontabel</t>
  </si>
  <si>
    <t>II</t>
  </si>
  <si>
    <t>Nje pasqyre e pakonsoliduar</t>
  </si>
  <si>
    <t>Rezervat Stat.ligjore</t>
  </si>
  <si>
    <t>Rritja e rezerves te kapitalit</t>
  </si>
  <si>
    <t>Emetimi i aksioneve</t>
  </si>
  <si>
    <t xml:space="preserve">   &gt; Debitore dhe Kreditore te tjere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</si>
  <si>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</si>
  <si>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</si>
  <si>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</si>
  <si>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</si>
  <si>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</si>
  <si>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</si>
  <si>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</si>
  <si>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</si>
  <si>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</si>
  <si>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</si>
  <si>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</si>
  <si>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</si>
  <si>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</si>
  <si>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</si>
  <si>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</si>
  <si>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</si>
  <si>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</si>
  <si>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</si>
  <si>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</si>
  <si>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</si>
  <si>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</si>
  <si>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</si>
  <si>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</si>
  <si>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 xml:space="preserve">  &gt; Shpenzime te periudhave te ardhshme</t>
  </si>
  <si>
    <t>2 Aktive afatgjata materiale</t>
  </si>
  <si>
    <t xml:space="preserve">  &gt; Toka  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</si>
  <si>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</si>
  <si>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</si>
  <si>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</si>
  <si>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</si>
  <si>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</si>
  <si>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>AKTIVE</t>
  </si>
  <si>
    <t>Po</t>
  </si>
  <si>
    <t>Jo</t>
  </si>
  <si>
    <t>Lek</t>
  </si>
  <si>
    <t>Pas presjes dhjetore</t>
  </si>
  <si>
    <t xml:space="preserve">   Te ardhura nga huamarrje afatgjatata </t>
  </si>
  <si>
    <t>Pozicioni me 31 dhjetor 2009</t>
  </si>
  <si>
    <t xml:space="preserve">  &gt; Investime ne proces</t>
  </si>
  <si>
    <t xml:space="preserve">   TVSH e paguar</t>
  </si>
  <si>
    <t xml:space="preserve">   Rimbursimi TVSH</t>
  </si>
  <si>
    <t>&gt; Aktive afatgjata ne proces</t>
  </si>
  <si>
    <t>&gt; Mjete transporti</t>
  </si>
  <si>
    <t xml:space="preserve">  &gt; Aktive te tjera afatgjata</t>
  </si>
  <si>
    <t xml:space="preserve">   Shoqerria  AMA RECYSLING SHPK  Tirane</t>
  </si>
  <si>
    <t xml:space="preserve">   Shoqeria SHPK "AMA RECYSLING"  TIRANE</t>
  </si>
  <si>
    <t xml:space="preserve">   Shoqeria   " AMA RECYSLING " SHPK TIRANE </t>
  </si>
  <si>
    <t xml:space="preserve">   Shoqeria SHPK   " AMA RECYSLING" TIRANE.</t>
  </si>
  <si>
    <t xml:space="preserve">   Shoqeria    SHPK"AMA RECYSLING  "TIRANE</t>
  </si>
  <si>
    <t xml:space="preserve">  Paguar taksa</t>
  </si>
  <si>
    <t xml:space="preserve">   Paguar dogana</t>
  </si>
  <si>
    <t xml:space="preserve">   Te ardhura financiare banka</t>
  </si>
  <si>
    <t xml:space="preserve">   Ortaket</t>
  </si>
  <si>
    <t>Pozicioni me 31 dhjetor 2010</t>
  </si>
  <si>
    <t xml:space="preserve"> &gt; Instalime makineri mjete transporti</t>
  </si>
  <si>
    <t xml:space="preserve"> &gt; Makinerite e shkrirjes</t>
  </si>
  <si>
    <t xml:space="preserve"> &gt; Laboratori Filtri</t>
  </si>
  <si>
    <t>Viti 2011</t>
  </si>
  <si>
    <t>Nga 01.01.2011</t>
  </si>
  <si>
    <t>Deri 31.12.2011</t>
  </si>
  <si>
    <t>31.12.2011</t>
  </si>
  <si>
    <t>Pasqyra Financiare te Vitit 2011</t>
  </si>
  <si>
    <t>Pasqyra e te Ardhurave dhe Shpenzimeve 2011</t>
  </si>
  <si>
    <t>Pasqyra e Ndryshimeve ne Kapital 2011</t>
  </si>
  <si>
    <t xml:space="preserve">   &gt; Te tjera kliente </t>
  </si>
  <si>
    <t xml:space="preserve">   &gt; TVSH per rimbursim mbas kontrollit</t>
  </si>
  <si>
    <t xml:space="preserve">   124      Te ardhura dhe shpenzime te tjera financiareDif furnitore</t>
  </si>
  <si>
    <t>Pasqyra e Fluksit Monetar - Metoda Direkte 2011</t>
  </si>
  <si>
    <t>Pozicioni me 31 dhjetor 2011</t>
  </si>
  <si>
    <t>rezerva te tjera</t>
  </si>
  <si>
    <t>Shperndarja e fitit te viti paraardhes</t>
  </si>
  <si>
    <t xml:space="preserve">   Tatim ne burim + tatim dividenti</t>
  </si>
  <si>
    <t xml:space="preserve">   Te ardhura nga rivleresimi </t>
  </si>
  <si>
    <t xml:space="preserve">   Rivlereim me kursin e fundit banka</t>
  </si>
  <si>
    <t>ALTEK SHPK KRUJE DURRES</t>
  </si>
  <si>
    <t>J64713215H</t>
  </si>
  <si>
    <t>Ish  Artistike Kruje</t>
  </si>
  <si>
    <t>27 05 1997</t>
  </si>
  <si>
    <t>Prodhimfaqe kepucesh import -eklsport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</si>
</sst>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12" sqref="G12"/>
    </sheetView>
  </sheetViews>
  <sheetFormatPr defaultColWidth="9.140625" defaultRowHeight="15"/>
  <sheetData>
    <row r="1" spans="1:9" ht="15">
      <c r="A1" s="34"/>
      <c r="B1" s="35"/>
      <c r="C1" s="35"/>
      <c r="D1" s="35"/>
      <c r="E1" s="35"/>
      <c r="F1" s="35"/>
      <c r="G1" s="35"/>
      <c r="H1" s="35"/>
      <c r="I1" s="36"/>
    </row>
    <row r="2" spans="1:9" ht="15.75">
      <c r="A2" s="65" t="s">
        <v>123</v>
      </c>
      <c r="B2" s="46"/>
      <c r="C2" s="46"/>
      <c r="D2" s="62" t="s">
        <v>196</v>
      </c>
      <c r="E2" s="63"/>
      <c r="F2" s="63"/>
      <c r="G2" s="64"/>
      <c r="H2" s="38"/>
      <c r="I2" s="39"/>
    </row>
    <row r="3" spans="1:9" ht="15.75">
      <c r="A3" s="65" t="s">
        <v>124</v>
      </c>
      <c r="B3" s="46"/>
      <c r="C3" s="46"/>
      <c r="D3" s="63" t="s">
        <v>197</v>
      </c>
      <c r="E3" s="63"/>
      <c r="F3" s="63"/>
      <c r="G3" s="64"/>
      <c r="H3" s="38"/>
      <c r="I3" s="39"/>
    </row>
    <row r="4" spans="1:9" ht="15.75">
      <c r="A4" s="65" t="s">
        <v>125</v>
      </c>
      <c r="B4" s="46"/>
      <c r="C4" s="46"/>
      <c r="D4" s="63" t="s">
        <v>198</v>
      </c>
      <c r="E4" s="63"/>
      <c r="F4" s="63"/>
      <c r="G4" s="64"/>
      <c r="H4" s="38"/>
      <c r="I4" s="39"/>
    </row>
    <row r="5" spans="1:9" ht="15.75">
      <c r="A5" s="65"/>
      <c r="B5" s="46"/>
      <c r="C5" s="46"/>
      <c r="D5" s="46"/>
      <c r="E5" s="46"/>
      <c r="F5" s="46"/>
      <c r="G5" s="64"/>
      <c r="H5" s="38"/>
      <c r="I5" s="39"/>
    </row>
    <row r="6" spans="1:9" ht="15.75">
      <c r="A6" s="65" t="s">
        <v>126</v>
      </c>
      <c r="B6" s="46"/>
      <c r="C6" s="46"/>
      <c r="D6" s="63" t="s">
        <v>199</v>
      </c>
      <c r="E6" s="63"/>
      <c r="F6" s="63"/>
      <c r="G6" s="64"/>
      <c r="H6" s="38"/>
      <c r="I6" s="39"/>
    </row>
    <row r="7" spans="1:9" ht="15.75">
      <c r="A7" s="65" t="s">
        <v>127</v>
      </c>
      <c r="B7" s="46"/>
      <c r="C7" s="46"/>
      <c r="D7" s="63">
        <v>17302</v>
      </c>
      <c r="E7" s="63"/>
      <c r="F7" s="63"/>
      <c r="G7" s="64"/>
      <c r="H7" s="38"/>
      <c r="I7" s="39"/>
    </row>
    <row r="8" spans="1:9" ht="15.75">
      <c r="A8" s="65"/>
      <c r="B8" s="46"/>
      <c r="C8" s="46"/>
      <c r="D8" s="46"/>
      <c r="E8" s="46"/>
      <c r="F8" s="46"/>
      <c r="G8" s="64"/>
      <c r="H8" s="38"/>
      <c r="I8" s="39"/>
    </row>
    <row r="9" spans="1:9" ht="15.75">
      <c r="A9" s="65" t="s">
        <v>128</v>
      </c>
      <c r="B9" s="46"/>
      <c r="C9" s="46"/>
      <c r="D9" s="63" t="s">
        <v>200</v>
      </c>
      <c r="E9" s="63"/>
      <c r="F9" s="63"/>
      <c r="G9" s="64"/>
      <c r="H9" s="38"/>
      <c r="I9" s="39"/>
    </row>
    <row r="10" spans="1:9" ht="15">
      <c r="A10" s="37"/>
      <c r="B10" s="38"/>
      <c r="C10" s="38"/>
      <c r="D10" s="64"/>
      <c r="E10" s="64"/>
      <c r="F10" s="64"/>
      <c r="G10" s="64"/>
      <c r="H10" s="38"/>
      <c r="I10" s="39"/>
    </row>
    <row r="11" spans="1:9" ht="15">
      <c r="A11" s="37"/>
      <c r="B11" s="38"/>
      <c r="C11" s="38"/>
      <c r="D11" s="38"/>
      <c r="E11" s="38"/>
      <c r="F11" s="38"/>
      <c r="G11" s="38"/>
      <c r="H11" s="38"/>
      <c r="I11" s="39"/>
    </row>
    <row r="12" spans="1:9" ht="15">
      <c r="A12" s="37"/>
      <c r="B12" s="38"/>
      <c r="C12" s="38"/>
      <c r="D12" s="38"/>
      <c r="E12" s="38"/>
      <c r="F12" s="38"/>
      <c r="G12" s="38"/>
      <c r="H12" s="38"/>
      <c r="I12" s="39"/>
    </row>
    <row r="13" spans="1:9" ht="15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15">
      <c r="A14" s="37"/>
      <c r="B14" s="38"/>
      <c r="C14" s="38"/>
      <c r="D14" s="38"/>
      <c r="E14" s="38"/>
      <c r="F14" s="38"/>
      <c r="G14" s="38"/>
      <c r="H14" s="38"/>
      <c r="I14" s="39"/>
    </row>
    <row r="15" spans="1:9" ht="15">
      <c r="A15" s="37"/>
      <c r="B15" s="38"/>
      <c r="C15" s="38"/>
      <c r="D15" s="38"/>
      <c r="E15" s="38"/>
      <c r="F15" s="38"/>
      <c r="G15" s="38"/>
      <c r="H15" s="38"/>
      <c r="I15" s="39"/>
    </row>
    <row r="16" spans="1:9" ht="15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15">
      <c r="A17" s="37"/>
      <c r="B17" s="38"/>
      <c r="C17" s="38"/>
      <c r="D17" s="38"/>
      <c r="E17" s="38"/>
      <c r="F17" s="38"/>
      <c r="G17" s="38"/>
      <c r="H17" s="38"/>
      <c r="I17" s="39"/>
    </row>
    <row r="18" spans="1:9" ht="15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8.5">
      <c r="A19" s="66" t="s">
        <v>129</v>
      </c>
      <c r="B19" s="67"/>
      <c r="C19" s="67"/>
      <c r="D19" s="67"/>
      <c r="E19" s="67"/>
      <c r="F19" s="67"/>
      <c r="G19" s="67"/>
      <c r="H19" s="67"/>
      <c r="I19" s="68"/>
    </row>
    <row r="20" spans="1:9" ht="30.75" customHeight="1">
      <c r="A20" s="69" t="s">
        <v>136</v>
      </c>
      <c r="B20" s="70"/>
      <c r="C20" s="70"/>
      <c r="D20" s="70"/>
      <c r="E20" s="70"/>
      <c r="F20" s="70"/>
      <c r="G20" s="70"/>
      <c r="H20" s="70"/>
      <c r="I20" s="71"/>
    </row>
    <row r="21" spans="1:9" ht="15">
      <c r="A21" s="37"/>
      <c r="B21" s="38"/>
      <c r="C21" s="38"/>
      <c r="D21" s="38"/>
      <c r="E21" s="38"/>
      <c r="F21" s="38"/>
      <c r="G21" s="38"/>
      <c r="H21" s="38"/>
      <c r="I21" s="39"/>
    </row>
    <row r="22" spans="1:9" ht="15">
      <c r="A22" s="37"/>
      <c r="B22" s="38"/>
      <c r="C22" s="38"/>
      <c r="D22" s="38"/>
      <c r="E22" s="38"/>
      <c r="F22" s="38"/>
      <c r="G22" s="38"/>
      <c r="H22" s="38"/>
      <c r="I22" s="39"/>
    </row>
    <row r="23" spans="1:9" ht="15">
      <c r="A23" s="37"/>
      <c r="B23" s="38"/>
      <c r="C23" s="38"/>
      <c r="D23" s="38"/>
      <c r="E23" s="38"/>
      <c r="F23" s="38"/>
      <c r="G23" s="38"/>
      <c r="H23" s="38"/>
      <c r="I23" s="39"/>
    </row>
    <row r="24" spans="1:9" ht="15">
      <c r="A24" s="37"/>
      <c r="B24" s="38"/>
      <c r="C24" s="38"/>
      <c r="D24" s="38"/>
      <c r="E24" s="38"/>
      <c r="F24" s="38"/>
      <c r="G24" s="38"/>
      <c r="H24" s="38"/>
      <c r="I24" s="39"/>
    </row>
    <row r="25" spans="1:9" ht="26.25">
      <c r="A25" s="72" t="s">
        <v>179</v>
      </c>
      <c r="B25" s="73"/>
      <c r="C25" s="73"/>
      <c r="D25" s="73"/>
      <c r="E25" s="73"/>
      <c r="F25" s="73"/>
      <c r="G25" s="73"/>
      <c r="H25" s="73"/>
      <c r="I25" s="74"/>
    </row>
    <row r="26" spans="1:9" ht="15">
      <c r="A26" s="37"/>
      <c r="B26" s="38"/>
      <c r="C26" s="38"/>
      <c r="D26" s="38"/>
      <c r="E26" s="38"/>
      <c r="F26" s="38"/>
      <c r="G26" s="38"/>
      <c r="H26" s="38"/>
      <c r="I26" s="39"/>
    </row>
    <row r="27" spans="1:9" ht="15">
      <c r="A27" s="37"/>
      <c r="B27" s="38"/>
      <c r="C27" s="38"/>
      <c r="D27" s="38"/>
      <c r="E27" s="38"/>
      <c r="F27" s="38"/>
      <c r="G27" s="38"/>
      <c r="H27" s="38"/>
      <c r="I27" s="39"/>
    </row>
    <row r="28" spans="1:9" ht="15">
      <c r="A28" s="37"/>
      <c r="B28" s="38"/>
      <c r="C28" s="38"/>
      <c r="D28" s="38"/>
      <c r="E28" s="38"/>
      <c r="F28" s="38"/>
      <c r="G28" s="38"/>
      <c r="H28" s="38"/>
      <c r="I28" s="39"/>
    </row>
    <row r="29" spans="1:9" ht="15">
      <c r="A29" s="37"/>
      <c r="B29" s="38"/>
      <c r="C29" s="38"/>
      <c r="D29" s="38"/>
      <c r="E29" s="38"/>
      <c r="F29" s="38"/>
      <c r="G29" s="38"/>
      <c r="H29" s="38"/>
      <c r="I29" s="39"/>
    </row>
    <row r="30" spans="1:9" ht="1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5">
      <c r="A31" s="37"/>
      <c r="B31" s="38"/>
      <c r="C31" s="38"/>
      <c r="D31" s="38"/>
      <c r="E31" s="38"/>
      <c r="F31" s="38"/>
      <c r="G31" s="38"/>
      <c r="H31" s="38"/>
      <c r="I31" s="39"/>
    </row>
    <row r="32" spans="1:9" ht="15">
      <c r="A32" s="37"/>
      <c r="B32" s="38"/>
      <c r="C32" s="38"/>
      <c r="D32" s="38"/>
      <c r="E32" s="38"/>
      <c r="F32" s="38"/>
      <c r="G32" s="38"/>
      <c r="H32" s="38"/>
      <c r="I32" s="39"/>
    </row>
    <row r="33" spans="1:9" ht="15">
      <c r="A33" s="37"/>
      <c r="B33" s="38"/>
      <c r="C33" s="38"/>
      <c r="D33" s="38"/>
      <c r="E33" s="38"/>
      <c r="F33" s="38"/>
      <c r="G33" s="38"/>
      <c r="H33" s="38"/>
      <c r="I33" s="39"/>
    </row>
    <row r="34" spans="1:9" ht="15">
      <c r="A34" s="37"/>
      <c r="B34" s="38"/>
      <c r="C34" s="38"/>
      <c r="D34" s="38"/>
      <c r="E34" s="38"/>
      <c r="F34" s="38"/>
      <c r="G34" s="38"/>
      <c r="H34" s="38"/>
      <c r="I34" s="39"/>
    </row>
    <row r="35" spans="1:9" ht="1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5.75">
      <c r="A36" s="43" t="s">
        <v>130</v>
      </c>
      <c r="B36" s="27"/>
      <c r="C36" s="27"/>
      <c r="D36" s="27"/>
      <c r="E36" s="27"/>
      <c r="F36" s="44" t="s">
        <v>154</v>
      </c>
      <c r="G36" s="44"/>
      <c r="H36" s="45"/>
      <c r="I36" s="39"/>
    </row>
    <row r="37" spans="1:9" ht="15.75">
      <c r="A37" s="43" t="s">
        <v>131</v>
      </c>
      <c r="B37" s="27"/>
      <c r="C37" s="27"/>
      <c r="D37" s="27"/>
      <c r="E37" s="27"/>
      <c r="F37" s="44" t="s">
        <v>155</v>
      </c>
      <c r="G37" s="44"/>
      <c r="H37" s="45"/>
      <c r="I37" s="39"/>
    </row>
    <row r="38" spans="1:9" ht="15.75">
      <c r="A38" s="43" t="s">
        <v>132</v>
      </c>
      <c r="B38" s="27"/>
      <c r="C38" s="27"/>
      <c r="D38" s="27"/>
      <c r="E38" s="27"/>
      <c r="F38" s="44" t="s">
        <v>156</v>
      </c>
      <c r="G38" s="44"/>
      <c r="H38" s="45"/>
      <c r="I38" s="39"/>
    </row>
    <row r="39" spans="1:9" ht="15.75">
      <c r="A39" s="43" t="s">
        <v>133</v>
      </c>
      <c r="B39" s="27"/>
      <c r="C39" s="27"/>
      <c r="D39" s="27"/>
      <c r="E39" s="27"/>
      <c r="F39" s="44" t="s">
        <v>157</v>
      </c>
      <c r="G39" s="44"/>
      <c r="H39" s="45"/>
      <c r="I39" s="39"/>
    </row>
    <row r="40" spans="1:9" ht="15.75">
      <c r="A40" s="43"/>
      <c r="B40" s="27"/>
      <c r="C40" s="27"/>
      <c r="D40" s="27"/>
      <c r="E40" s="27"/>
      <c r="F40" s="27"/>
      <c r="G40" s="27"/>
      <c r="H40" s="38"/>
      <c r="I40" s="39"/>
    </row>
    <row r="41" spans="1:9" ht="15.75">
      <c r="A41" s="43"/>
      <c r="B41" s="27"/>
      <c r="C41" s="27"/>
      <c r="D41" s="27"/>
      <c r="E41" s="27"/>
      <c r="F41" s="27"/>
      <c r="G41" s="27"/>
      <c r="H41" s="38"/>
      <c r="I41" s="39"/>
    </row>
    <row r="42" spans="1:9" ht="15.75">
      <c r="A42" s="43" t="s">
        <v>134</v>
      </c>
      <c r="B42" s="27"/>
      <c r="C42" s="27"/>
      <c r="D42" s="27"/>
      <c r="E42" s="27"/>
      <c r="F42" s="27" t="s">
        <v>180</v>
      </c>
      <c r="G42" s="27"/>
      <c r="H42" s="38"/>
      <c r="I42" s="39"/>
    </row>
    <row r="43" spans="1:9" ht="15.75">
      <c r="A43" s="43"/>
      <c r="B43" s="27"/>
      <c r="C43" s="27"/>
      <c r="D43" s="27"/>
      <c r="E43" s="27"/>
      <c r="F43" s="27" t="s">
        <v>181</v>
      </c>
      <c r="G43" s="27"/>
      <c r="H43" s="38"/>
      <c r="I43" s="39"/>
    </row>
    <row r="44" spans="1:9" ht="15.75">
      <c r="A44" s="43"/>
      <c r="B44" s="27"/>
      <c r="C44" s="27"/>
      <c r="D44" s="27"/>
      <c r="E44" s="27"/>
      <c r="F44" s="27"/>
      <c r="G44" s="27"/>
      <c r="H44" s="38"/>
      <c r="I44" s="39"/>
    </row>
    <row r="45" spans="1:9" ht="15.75">
      <c r="A45" s="43" t="s">
        <v>135</v>
      </c>
      <c r="B45" s="27"/>
      <c r="C45" s="27"/>
      <c r="D45" s="27"/>
      <c r="E45" s="27"/>
      <c r="F45" s="27" t="s">
        <v>182</v>
      </c>
      <c r="G45" s="27"/>
      <c r="H45" s="38"/>
      <c r="I45" s="39"/>
    </row>
    <row r="46" spans="1:9" ht="15.75" thickBot="1">
      <c r="A46" s="40"/>
      <c r="B46" s="41"/>
      <c r="C46" s="41"/>
      <c r="D46" s="41"/>
      <c r="E46" s="41"/>
      <c r="F46" s="41"/>
      <c r="G46" s="41"/>
      <c r="H46" s="41"/>
      <c r="I46" s="42"/>
    </row>
  </sheetData>
  <sheetProtection/>
  <mergeCells count="3">
    <mergeCell ref="A19:I19"/>
    <mergeCell ref="A20:I20"/>
    <mergeCell ref="A25:I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3.7109375" style="0" customWidth="1"/>
    <col min="2" max="2" width="45.8515625" style="0" customWidth="1"/>
    <col min="3" max="3" width="0.13671875" style="0" customWidth="1"/>
    <col min="4" max="5" width="15.7109375" style="0" customWidth="1"/>
    <col min="6" max="6" width="15.7109375" style="0" hidden="1" customWidth="1"/>
  </cols>
  <sheetData>
    <row r="1" spans="1:6" ht="18.75">
      <c r="A1" s="75" t="s">
        <v>183</v>
      </c>
      <c r="B1" s="76"/>
      <c r="C1" s="76"/>
      <c r="D1" s="76"/>
      <c r="E1" s="76"/>
      <c r="F1" s="77"/>
    </row>
    <row r="2" spans="1:6" ht="18.75">
      <c r="A2" s="31"/>
      <c r="B2" s="31"/>
      <c r="C2" s="31"/>
      <c r="D2" s="31"/>
      <c r="E2" s="31"/>
      <c r="F2" s="31"/>
    </row>
    <row r="3" spans="1:6" ht="18.75">
      <c r="A3" s="31"/>
      <c r="B3" s="31" t="s">
        <v>166</v>
      </c>
      <c r="C3" s="31"/>
      <c r="D3" s="31"/>
      <c r="E3" s="31"/>
      <c r="F3" s="31"/>
    </row>
    <row r="4" spans="1:6" ht="18.75">
      <c r="A4" s="11"/>
      <c r="B4" s="11"/>
      <c r="C4" s="11"/>
      <c r="D4" s="11"/>
      <c r="E4" s="11"/>
      <c r="F4" s="11"/>
    </row>
    <row r="5" spans="1:6" ht="30">
      <c r="A5" s="1" t="s">
        <v>0</v>
      </c>
      <c r="B5" s="1" t="s">
        <v>153</v>
      </c>
      <c r="C5" s="1" t="s">
        <v>1</v>
      </c>
      <c r="D5" s="2" t="s">
        <v>2</v>
      </c>
      <c r="E5" s="2" t="s">
        <v>22</v>
      </c>
      <c r="F5" s="2"/>
    </row>
    <row r="6" spans="1:6" ht="15.75">
      <c r="A6" s="4" t="s">
        <v>3</v>
      </c>
      <c r="B6" s="5" t="s">
        <v>4</v>
      </c>
      <c r="C6" s="6"/>
      <c r="D6" s="32">
        <f>SUM(D7+D11+D19)</f>
        <v>218801319.6</v>
      </c>
      <c r="E6" s="32">
        <f>SUM(E7,E10:E11,E19,E27:E29)</f>
        <v>115121552</v>
      </c>
      <c r="F6" s="32"/>
    </row>
    <row r="7" spans="1:6" ht="15">
      <c r="A7" s="3"/>
      <c r="B7" s="10" t="s">
        <v>5</v>
      </c>
      <c r="C7" s="3"/>
      <c r="D7" s="56">
        <f>SUM(D8:D9)</f>
        <v>84646694</v>
      </c>
      <c r="E7" s="28">
        <f>SUM(E8:E9)</f>
        <v>11531539</v>
      </c>
      <c r="F7" s="28"/>
    </row>
    <row r="8" spans="1:6" ht="15">
      <c r="A8" s="3"/>
      <c r="B8" s="3" t="s">
        <v>16</v>
      </c>
      <c r="C8" s="3"/>
      <c r="D8" s="30">
        <v>84639011</v>
      </c>
      <c r="E8" s="30">
        <v>11527127</v>
      </c>
      <c r="F8" s="30"/>
    </row>
    <row r="9" spans="1:6" ht="15">
      <c r="A9" s="3"/>
      <c r="B9" s="3" t="s">
        <v>17</v>
      </c>
      <c r="C9" s="3"/>
      <c r="D9" s="30">
        <v>7683</v>
      </c>
      <c r="E9" s="30">
        <v>4412</v>
      </c>
      <c r="F9" s="30"/>
    </row>
    <row r="10" spans="1:6" ht="15">
      <c r="A10" s="3"/>
      <c r="B10" s="10" t="s">
        <v>6</v>
      </c>
      <c r="C10" s="3"/>
      <c r="D10" s="30"/>
      <c r="E10" s="28"/>
      <c r="F10" s="28"/>
    </row>
    <row r="11" spans="1:6" ht="15">
      <c r="A11" s="3"/>
      <c r="B11" s="10" t="s">
        <v>7</v>
      </c>
      <c r="C11" s="3"/>
      <c r="D11" s="56">
        <f>SUM(D12:D18)</f>
        <v>101408959</v>
      </c>
      <c r="E11" s="30">
        <f>SUM(E12:E18)</f>
        <v>99292629</v>
      </c>
      <c r="F11" s="30"/>
    </row>
    <row r="12" spans="1:6" ht="15">
      <c r="A12" s="3"/>
      <c r="B12" s="3" t="s">
        <v>137</v>
      </c>
      <c r="C12" s="3"/>
      <c r="D12" s="30">
        <v>89151405</v>
      </c>
      <c r="E12" s="30">
        <v>73532886</v>
      </c>
      <c r="F12" s="30"/>
    </row>
    <row r="13" spans="1:6" ht="15">
      <c r="A13" s="3"/>
      <c r="B13" s="3" t="s">
        <v>18</v>
      </c>
      <c r="C13" s="3"/>
      <c r="D13" s="30"/>
      <c r="E13" s="30"/>
      <c r="F13" s="30"/>
    </row>
    <row r="14" spans="1:6" ht="15">
      <c r="A14" s="3"/>
      <c r="B14" s="3" t="s">
        <v>19</v>
      </c>
      <c r="C14" s="3"/>
      <c r="D14" s="30">
        <v>265177</v>
      </c>
      <c r="E14" s="30"/>
      <c r="F14" s="30"/>
    </row>
    <row r="15" spans="1:6" ht="15">
      <c r="A15" s="3"/>
      <c r="B15" s="3" t="s">
        <v>20</v>
      </c>
      <c r="C15" s="3"/>
      <c r="D15" s="30">
        <v>2658660</v>
      </c>
      <c r="E15" s="30">
        <v>25759743</v>
      </c>
      <c r="F15" s="30"/>
    </row>
    <row r="16" spans="1:6" ht="15">
      <c r="A16" s="3"/>
      <c r="B16" s="3" t="s">
        <v>187</v>
      </c>
      <c r="C16" s="3"/>
      <c r="D16" s="47">
        <v>9333717</v>
      </c>
      <c r="E16" s="49"/>
      <c r="F16" s="30"/>
    </row>
    <row r="17" spans="1:6" ht="15">
      <c r="A17" s="3"/>
      <c r="B17" s="3" t="s">
        <v>152</v>
      </c>
      <c r="C17" s="3"/>
      <c r="D17" s="30"/>
      <c r="E17" s="30"/>
      <c r="F17" s="30"/>
    </row>
    <row r="18" spans="1:6" ht="15">
      <c r="A18" s="3"/>
      <c r="B18" s="3" t="s">
        <v>186</v>
      </c>
      <c r="C18" s="3"/>
      <c r="D18" s="30"/>
      <c r="E18" s="30"/>
      <c r="F18" s="30"/>
    </row>
    <row r="19" spans="1:6" ht="15">
      <c r="A19" s="3"/>
      <c r="B19" s="10" t="s">
        <v>8</v>
      </c>
      <c r="C19" s="3"/>
      <c r="D19" s="56">
        <f>SUM(D20:D25)</f>
        <v>32745666.6</v>
      </c>
      <c r="E19" s="28">
        <f>SUM(E20:E26)</f>
        <v>4297384</v>
      </c>
      <c r="F19" s="28"/>
    </row>
    <row r="20" spans="1:6" ht="15">
      <c r="A20" s="3"/>
      <c r="B20" s="12" t="s">
        <v>138</v>
      </c>
      <c r="C20" s="3"/>
      <c r="D20" s="30">
        <v>15943102.6</v>
      </c>
      <c r="E20" s="29">
        <v>3472293</v>
      </c>
      <c r="F20" s="29"/>
    </row>
    <row r="21" spans="1:6" ht="15">
      <c r="A21" s="3"/>
      <c r="B21" s="12" t="s">
        <v>139</v>
      </c>
      <c r="C21" s="3"/>
      <c r="D21" s="30">
        <v>825091</v>
      </c>
      <c r="E21" s="29">
        <v>825091</v>
      </c>
      <c r="F21" s="29"/>
    </row>
    <row r="22" spans="1:6" ht="15">
      <c r="A22" s="3"/>
      <c r="B22" s="12" t="s">
        <v>140</v>
      </c>
      <c r="C22" s="3"/>
      <c r="D22" s="30"/>
      <c r="E22" s="29"/>
      <c r="F22" s="29"/>
    </row>
    <row r="23" spans="1:6" ht="15">
      <c r="A23" s="3"/>
      <c r="B23" s="12" t="s">
        <v>141</v>
      </c>
      <c r="C23" s="3"/>
      <c r="D23" s="30">
        <v>15977473</v>
      </c>
      <c r="E23" s="29"/>
      <c r="F23" s="29"/>
    </row>
    <row r="24" spans="1:6" ht="15">
      <c r="A24" s="3"/>
      <c r="B24" s="12" t="s">
        <v>142</v>
      </c>
      <c r="C24" s="3"/>
      <c r="D24" s="30"/>
      <c r="E24" s="29"/>
      <c r="F24" s="29"/>
    </row>
    <row r="25" spans="1:6" ht="15">
      <c r="A25" s="3"/>
      <c r="B25" s="12" t="s">
        <v>143</v>
      </c>
      <c r="C25" s="3"/>
      <c r="D25" s="30"/>
      <c r="E25" s="29"/>
      <c r="F25" s="29"/>
    </row>
    <row r="26" spans="1:6" ht="15">
      <c r="A26" s="3"/>
      <c r="B26" s="12" t="s">
        <v>144</v>
      </c>
      <c r="C26" s="3"/>
      <c r="D26" s="30"/>
      <c r="E26" s="29"/>
      <c r="F26" s="29"/>
    </row>
    <row r="27" spans="1:6" ht="15">
      <c r="A27" s="3"/>
      <c r="B27" s="10" t="s">
        <v>9</v>
      </c>
      <c r="C27" s="3"/>
      <c r="D27" s="30"/>
      <c r="E27" s="28"/>
      <c r="F27" s="28"/>
    </row>
    <row r="28" spans="1:6" ht="15">
      <c r="A28" s="3"/>
      <c r="B28" s="10" t="s">
        <v>10</v>
      </c>
      <c r="C28" s="3"/>
      <c r="D28" s="30"/>
      <c r="E28" s="28"/>
      <c r="F28" s="28"/>
    </row>
    <row r="29" spans="1:6" ht="15">
      <c r="A29" s="3"/>
      <c r="B29" s="10" t="s">
        <v>11</v>
      </c>
      <c r="C29" s="3"/>
      <c r="D29" s="30"/>
      <c r="E29" s="28"/>
      <c r="F29" s="28"/>
    </row>
    <row r="30" spans="1:6" ht="15">
      <c r="A30" s="3"/>
      <c r="B30" s="12" t="s">
        <v>145</v>
      </c>
      <c r="C30" s="3"/>
      <c r="D30" s="30"/>
      <c r="E30" s="28"/>
      <c r="F30" s="28"/>
    </row>
    <row r="31" spans="1:6" ht="15">
      <c r="A31" s="3"/>
      <c r="B31" s="3" t="s">
        <v>144</v>
      </c>
      <c r="C31" s="3"/>
      <c r="D31" s="30"/>
      <c r="E31" s="28"/>
      <c r="F31" s="28"/>
    </row>
    <row r="32" spans="1:6" ht="15.75">
      <c r="A32" s="4" t="s">
        <v>12</v>
      </c>
      <c r="B32" s="5" t="s">
        <v>13</v>
      </c>
      <c r="C32" s="6"/>
      <c r="D32" s="52"/>
      <c r="E32" s="32">
        <f>SUM(E33+E34)</f>
        <v>76024787</v>
      </c>
      <c r="F32" s="32"/>
    </row>
    <row r="33" spans="1:6" ht="15">
      <c r="A33" s="3"/>
      <c r="B33" s="10" t="s">
        <v>14</v>
      </c>
      <c r="C33" s="3"/>
      <c r="D33" s="30"/>
      <c r="E33" s="28">
        <v>0</v>
      </c>
      <c r="F33" s="28"/>
    </row>
    <row r="34" spans="1:6" ht="14.25" customHeight="1">
      <c r="A34" s="3"/>
      <c r="B34" s="10" t="s">
        <v>146</v>
      </c>
      <c r="C34" s="3"/>
      <c r="D34" s="56">
        <f>SUM(D36:D42)</f>
        <v>62486888</v>
      </c>
      <c r="E34" s="28">
        <f>SUM(E36+E37+E38+E40)</f>
        <v>76024787</v>
      </c>
      <c r="F34" s="28"/>
    </row>
    <row r="35" spans="1:6" ht="15" hidden="1">
      <c r="A35" s="3"/>
      <c r="B35" s="3" t="s">
        <v>147</v>
      </c>
      <c r="C35" s="3"/>
      <c r="D35" s="30"/>
      <c r="E35" s="29"/>
      <c r="F35" s="29"/>
    </row>
    <row r="36" spans="1:6" ht="15">
      <c r="A36" s="3"/>
      <c r="B36" s="3" t="s">
        <v>176</v>
      </c>
      <c r="C36" s="3"/>
      <c r="D36" s="30">
        <v>3395029</v>
      </c>
      <c r="E36" s="29">
        <v>3993788</v>
      </c>
      <c r="F36" s="29"/>
    </row>
    <row r="37" spans="1:6" ht="15">
      <c r="A37" s="3"/>
      <c r="B37" s="3" t="s">
        <v>177</v>
      </c>
      <c r="C37" s="3"/>
      <c r="D37" s="30">
        <v>38663892</v>
      </c>
      <c r="E37" s="30">
        <v>48329864</v>
      </c>
      <c r="F37" s="29"/>
    </row>
    <row r="38" spans="1:6" ht="15">
      <c r="A38" s="3"/>
      <c r="B38" s="3" t="s">
        <v>178</v>
      </c>
      <c r="C38" s="3"/>
      <c r="D38" s="30">
        <v>18818746</v>
      </c>
      <c r="E38" s="29">
        <v>23523433</v>
      </c>
      <c r="F38" s="29"/>
    </row>
    <row r="39" spans="1:6" ht="1.5" customHeight="1">
      <c r="A39" s="3"/>
      <c r="B39" s="3" t="s">
        <v>164</v>
      </c>
      <c r="C39" s="3"/>
      <c r="D39" s="30"/>
      <c r="E39" s="29">
        <v>23523432</v>
      </c>
      <c r="F39" s="29"/>
    </row>
    <row r="40" spans="1:6" ht="15" customHeight="1">
      <c r="A40" s="3"/>
      <c r="B40" s="3" t="s">
        <v>165</v>
      </c>
      <c r="C40" s="3"/>
      <c r="D40" s="30">
        <v>142161</v>
      </c>
      <c r="E40" s="29">
        <v>177702</v>
      </c>
      <c r="F40" s="29"/>
    </row>
    <row r="41" spans="1:6" ht="15" hidden="1">
      <c r="A41" s="3"/>
      <c r="B41" s="3" t="s">
        <v>160</v>
      </c>
      <c r="C41" s="3"/>
      <c r="D41" s="30"/>
      <c r="E41" s="29">
        <v>0</v>
      </c>
      <c r="F41" s="29"/>
    </row>
    <row r="42" spans="1:6" ht="15">
      <c r="A42" s="3"/>
      <c r="B42" s="3" t="s">
        <v>163</v>
      </c>
      <c r="C42" s="3"/>
      <c r="D42" s="30">
        <v>1467060</v>
      </c>
      <c r="E42" s="29"/>
      <c r="F42" s="29"/>
    </row>
    <row r="43" spans="1:6" ht="15">
      <c r="A43" s="3"/>
      <c r="B43" s="10" t="s">
        <v>148</v>
      </c>
      <c r="C43" s="3"/>
      <c r="D43" s="30"/>
      <c r="E43" s="28"/>
      <c r="F43" s="28"/>
    </row>
    <row r="44" spans="1:6" ht="15">
      <c r="A44" s="3"/>
      <c r="B44" s="10" t="s">
        <v>149</v>
      </c>
      <c r="C44" s="3"/>
      <c r="D44" s="30"/>
      <c r="E44" s="28"/>
      <c r="F44" s="28"/>
    </row>
    <row r="45" spans="1:6" ht="15">
      <c r="A45" s="3"/>
      <c r="B45" s="14" t="s">
        <v>150</v>
      </c>
      <c r="C45" s="3"/>
      <c r="D45" s="30"/>
      <c r="E45" s="28"/>
      <c r="F45" s="28"/>
    </row>
    <row r="46" spans="1:6" ht="15">
      <c r="A46" s="3"/>
      <c r="B46" s="14" t="s">
        <v>151</v>
      </c>
      <c r="C46" s="3"/>
      <c r="D46" s="30"/>
      <c r="E46" s="28"/>
      <c r="F46" s="28"/>
    </row>
    <row r="47" spans="1:6" ht="15.75">
      <c r="A47" s="6"/>
      <c r="B47" s="5" t="s">
        <v>15</v>
      </c>
      <c r="C47" s="6"/>
      <c r="D47" s="32">
        <f>SUM(D34+D6)</f>
        <v>281288207.6</v>
      </c>
      <c r="E47" s="32">
        <f>SUM(E6,E32)</f>
        <v>191146339</v>
      </c>
      <c r="F47" s="32"/>
    </row>
  </sheetData>
  <sheetProtection/>
  <mergeCells count="1">
    <mergeCell ref="A1:F1"/>
  </mergeCells>
  <printOptions/>
  <pageMargins left="0.5" right="0.5" top="0.75" bottom="0.75" header="0.3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C42" sqref="C42"/>
    </sheetView>
  </sheetViews>
  <sheetFormatPr defaultColWidth="9.140625" defaultRowHeight="15"/>
  <cols>
    <col min="1" max="1" width="2.8515625" style="0" customWidth="1"/>
    <col min="2" max="2" width="46.421875" style="0" bestFit="1" customWidth="1"/>
    <col min="3" max="3" width="15.8515625" style="0" customWidth="1"/>
    <col min="4" max="4" width="0.2890625" style="0" customWidth="1"/>
    <col min="5" max="5" width="15.57421875" style="0" customWidth="1"/>
    <col min="6" max="6" width="0.13671875" style="0" customWidth="1"/>
  </cols>
  <sheetData>
    <row r="1" spans="1:6" ht="18.75">
      <c r="A1" s="75" t="s">
        <v>183</v>
      </c>
      <c r="B1" s="76"/>
      <c r="C1" s="76"/>
      <c r="D1" s="76"/>
      <c r="E1" s="76"/>
      <c r="F1" s="77"/>
    </row>
    <row r="2" spans="1:6" ht="18.75">
      <c r="A2" s="31"/>
      <c r="B2" s="31"/>
      <c r="C2" s="31"/>
      <c r="D2" s="31"/>
      <c r="E2" s="31"/>
      <c r="F2" s="31"/>
    </row>
    <row r="3" spans="1:6" ht="18.75">
      <c r="A3" s="31"/>
      <c r="B3" s="31" t="s">
        <v>167</v>
      </c>
      <c r="C3" s="31"/>
      <c r="D3" s="31"/>
      <c r="E3" s="31"/>
      <c r="F3" s="31"/>
    </row>
    <row r="4" spans="1:6" ht="18.75">
      <c r="A4" s="11"/>
      <c r="B4" s="11"/>
      <c r="C4" s="11"/>
      <c r="D4" s="11"/>
      <c r="E4" s="11"/>
      <c r="F4" s="11"/>
    </row>
    <row r="5" spans="1:6" ht="30">
      <c r="A5" s="1" t="s">
        <v>0</v>
      </c>
      <c r="B5" s="1" t="s">
        <v>23</v>
      </c>
      <c r="C5" s="2" t="s">
        <v>2</v>
      </c>
      <c r="D5" s="51"/>
      <c r="E5" s="2" t="s">
        <v>22</v>
      </c>
      <c r="F5" s="2"/>
    </row>
    <row r="6" spans="1:6" s="7" customFormat="1" ht="15.75">
      <c r="A6" s="4" t="s">
        <v>3</v>
      </c>
      <c r="B6" s="5" t="s">
        <v>24</v>
      </c>
      <c r="C6" s="32">
        <f>SUM(C8+C11)</f>
        <v>241892075</v>
      </c>
      <c r="D6" s="6"/>
      <c r="E6" s="32">
        <f>SUM(E7:E8,E11,E22:E23)</f>
        <v>156659025</v>
      </c>
      <c r="F6" s="32"/>
    </row>
    <row r="7" spans="1:6" ht="15">
      <c r="A7" s="3"/>
      <c r="B7" s="10" t="s">
        <v>25</v>
      </c>
      <c r="C7" s="30"/>
      <c r="D7" s="3"/>
      <c r="E7" s="28"/>
      <c r="F7" s="28"/>
    </row>
    <row r="8" spans="1:6" ht="15">
      <c r="A8" s="3"/>
      <c r="B8" s="10" t="s">
        <v>26</v>
      </c>
      <c r="C8" s="30"/>
      <c r="D8" s="3"/>
      <c r="E8" s="28">
        <f>SUM(E9:E10)</f>
        <v>0</v>
      </c>
      <c r="F8" s="28"/>
    </row>
    <row r="9" spans="1:6" ht="15">
      <c r="A9" s="3"/>
      <c r="B9" s="3" t="s">
        <v>27</v>
      </c>
      <c r="C9" s="30"/>
      <c r="D9" s="3"/>
      <c r="E9" s="30"/>
      <c r="F9" s="30"/>
    </row>
    <row r="10" spans="1:6" ht="15">
      <c r="A10" s="3"/>
      <c r="B10" s="3" t="s">
        <v>28</v>
      </c>
      <c r="C10" s="30"/>
      <c r="D10" s="3"/>
      <c r="E10" s="30"/>
      <c r="F10" s="30"/>
    </row>
    <row r="11" spans="1:6" ht="15">
      <c r="A11" s="3"/>
      <c r="B11" s="10" t="s">
        <v>29</v>
      </c>
      <c r="C11" s="56">
        <f>SUM(C12:C21)</f>
        <v>241892075</v>
      </c>
      <c r="D11" s="3"/>
      <c r="E11" s="28">
        <f>SUM(E12:E21)</f>
        <v>156659025</v>
      </c>
      <c r="F11" s="28"/>
    </row>
    <row r="12" spans="1:6" ht="15">
      <c r="A12" s="3"/>
      <c r="B12" s="3" t="s">
        <v>30</v>
      </c>
      <c r="C12" s="30">
        <v>156373362</v>
      </c>
      <c r="D12" s="3"/>
      <c r="E12" s="30">
        <v>77027564</v>
      </c>
      <c r="F12" s="30"/>
    </row>
    <row r="13" spans="1:6" ht="15">
      <c r="A13" s="3"/>
      <c r="B13" s="3" t="s">
        <v>31</v>
      </c>
      <c r="C13" s="30">
        <v>332128</v>
      </c>
      <c r="D13" s="3"/>
      <c r="E13" s="30">
        <v>1235731</v>
      </c>
      <c r="F13" s="30"/>
    </row>
    <row r="14" spans="1:6" ht="15">
      <c r="A14" s="3"/>
      <c r="B14" s="3" t="s">
        <v>32</v>
      </c>
      <c r="C14" s="30">
        <v>85374</v>
      </c>
      <c r="D14" s="3"/>
      <c r="E14" s="30">
        <v>85374</v>
      </c>
      <c r="F14" s="30"/>
    </row>
    <row r="15" spans="1:6" ht="15">
      <c r="A15" s="3"/>
      <c r="B15" s="3" t="s">
        <v>33</v>
      </c>
      <c r="C15" s="30">
        <v>39600</v>
      </c>
      <c r="D15" s="3"/>
      <c r="E15" s="30">
        <v>39600</v>
      </c>
      <c r="F15" s="30"/>
    </row>
    <row r="16" spans="1:6" ht="15">
      <c r="A16" s="3"/>
      <c r="B16" s="3" t="s">
        <v>34</v>
      </c>
      <c r="C16" s="30"/>
      <c r="D16" s="3"/>
      <c r="E16" s="30">
        <v>1405075</v>
      </c>
      <c r="F16" s="30"/>
    </row>
    <row r="17" spans="1:6" ht="15">
      <c r="A17" s="3"/>
      <c r="B17" s="3" t="s">
        <v>35</v>
      </c>
      <c r="C17" s="30"/>
      <c r="D17" s="3"/>
      <c r="E17" s="30">
        <v>0</v>
      </c>
      <c r="F17" s="30"/>
    </row>
    <row r="18" spans="1:6" ht="15">
      <c r="A18" s="3"/>
      <c r="B18" s="3" t="s">
        <v>36</v>
      </c>
      <c r="C18" s="30">
        <v>175000</v>
      </c>
      <c r="D18" s="3"/>
      <c r="E18" s="30">
        <v>170000</v>
      </c>
      <c r="F18" s="30"/>
    </row>
    <row r="19" spans="1:6" ht="15">
      <c r="A19" s="3"/>
      <c r="B19" s="3" t="s">
        <v>21</v>
      </c>
      <c r="C19" s="30">
        <v>76786611</v>
      </c>
      <c r="D19" s="3"/>
      <c r="E19" s="30">
        <v>76695681</v>
      </c>
      <c r="F19" s="30"/>
    </row>
    <row r="20" spans="1:6" ht="15">
      <c r="A20" s="3"/>
      <c r="B20" s="3" t="s">
        <v>37</v>
      </c>
      <c r="C20" s="30">
        <v>8100000</v>
      </c>
      <c r="D20" s="3"/>
      <c r="E20" s="30"/>
      <c r="F20" s="30"/>
    </row>
    <row r="21" spans="1:6" ht="15">
      <c r="A21" s="3"/>
      <c r="B21" s="3" t="s">
        <v>121</v>
      </c>
      <c r="C21" s="30"/>
      <c r="D21" s="3"/>
      <c r="E21" s="30">
        <v>0</v>
      </c>
      <c r="F21" s="30"/>
    </row>
    <row r="22" spans="1:6" ht="15">
      <c r="A22" s="3"/>
      <c r="B22" s="10" t="s">
        <v>38</v>
      </c>
      <c r="C22" s="30"/>
      <c r="D22" s="3"/>
      <c r="E22" s="28">
        <v>0</v>
      </c>
      <c r="F22" s="28"/>
    </row>
    <row r="23" spans="1:6" ht="15">
      <c r="A23" s="3"/>
      <c r="B23" s="10" t="s">
        <v>39</v>
      </c>
      <c r="C23" s="30"/>
      <c r="D23" s="3"/>
      <c r="E23" s="28">
        <v>0</v>
      </c>
      <c r="F23" s="28"/>
    </row>
    <row r="24" spans="1:6" s="7" customFormat="1" ht="15.75">
      <c r="A24" s="4" t="s">
        <v>12</v>
      </c>
      <c r="B24" s="5" t="s">
        <v>40</v>
      </c>
      <c r="C24" s="32">
        <f>SUM(C28)</f>
        <v>12295305</v>
      </c>
      <c r="D24" s="6"/>
      <c r="E24" s="32">
        <f>SUM(E25,E28:E30)</f>
        <v>14582012</v>
      </c>
      <c r="F24" s="32"/>
    </row>
    <row r="25" spans="1:6" ht="15">
      <c r="A25" s="3"/>
      <c r="B25" s="10" t="s">
        <v>41</v>
      </c>
      <c r="C25" s="30"/>
      <c r="D25" s="3"/>
      <c r="E25" s="28">
        <f>SUM(E26:E27)</f>
        <v>0</v>
      </c>
      <c r="F25" s="28"/>
    </row>
    <row r="26" spans="1:6" ht="15">
      <c r="A26" s="3"/>
      <c r="B26" s="3" t="s">
        <v>42</v>
      </c>
      <c r="C26" s="30"/>
      <c r="D26" s="3"/>
      <c r="E26" s="30"/>
      <c r="F26" s="30"/>
    </row>
    <row r="27" spans="1:6" ht="15">
      <c r="A27" s="3"/>
      <c r="B27" s="3" t="s">
        <v>43</v>
      </c>
      <c r="C27" s="30"/>
      <c r="D27" s="3"/>
      <c r="E27" s="30"/>
      <c r="F27" s="30"/>
    </row>
    <row r="28" spans="1:6" ht="15">
      <c r="A28" s="3"/>
      <c r="B28" s="10" t="s">
        <v>44</v>
      </c>
      <c r="C28" s="56">
        <v>12295305</v>
      </c>
      <c r="D28" s="3"/>
      <c r="E28" s="28">
        <v>14582012</v>
      </c>
      <c r="F28" s="28"/>
    </row>
    <row r="29" spans="1:6" ht="15">
      <c r="A29" s="3"/>
      <c r="B29" s="10" t="s">
        <v>45</v>
      </c>
      <c r="C29" s="30"/>
      <c r="D29" s="3"/>
      <c r="E29" s="28"/>
      <c r="F29" s="28"/>
    </row>
    <row r="30" spans="1:6" ht="15">
      <c r="A30" s="3"/>
      <c r="B30" s="10" t="s">
        <v>46</v>
      </c>
      <c r="C30" s="30"/>
      <c r="D30" s="3"/>
      <c r="E30" s="28">
        <v>0</v>
      </c>
      <c r="F30" s="28"/>
    </row>
    <row r="31" spans="1:6" s="7" customFormat="1" ht="15.75">
      <c r="A31" s="6"/>
      <c r="B31" s="5" t="s">
        <v>47</v>
      </c>
      <c r="C31" s="52"/>
      <c r="D31" s="6"/>
      <c r="E31" s="32">
        <f>SUM(E6,E24)</f>
        <v>171241037</v>
      </c>
      <c r="F31" s="32"/>
    </row>
    <row r="32" spans="1:6" s="7" customFormat="1" ht="15.75">
      <c r="A32" s="4" t="s">
        <v>48</v>
      </c>
      <c r="B32" s="16" t="s">
        <v>49</v>
      </c>
      <c r="C32" s="32">
        <f>SUM(C34:C42)</f>
        <v>27100828</v>
      </c>
      <c r="D32" s="6"/>
      <c r="E32" s="32">
        <f>SUM(E33:E42)</f>
        <v>19905302</v>
      </c>
      <c r="F32" s="32"/>
    </row>
    <row r="33" spans="1:6" ht="15">
      <c r="A33" s="3"/>
      <c r="B33" s="14" t="s">
        <v>50</v>
      </c>
      <c r="C33" s="30"/>
      <c r="D33" s="3"/>
      <c r="E33" s="28"/>
      <c r="F33" s="28"/>
    </row>
    <row r="34" spans="1:6" ht="15">
      <c r="A34" s="3"/>
      <c r="B34" s="14" t="s">
        <v>51</v>
      </c>
      <c r="C34" s="30"/>
      <c r="D34" s="3"/>
      <c r="E34" s="28"/>
      <c r="F34" s="28"/>
    </row>
    <row r="35" spans="1:6" ht="15">
      <c r="A35" s="3"/>
      <c r="B35" s="14" t="s">
        <v>122</v>
      </c>
      <c r="C35" s="30">
        <v>100000</v>
      </c>
      <c r="D35" s="3"/>
      <c r="E35" s="28">
        <v>100000</v>
      </c>
      <c r="F35" s="28"/>
    </row>
    <row r="36" spans="1:6" ht="15">
      <c r="A36" s="3"/>
      <c r="B36" s="14" t="s">
        <v>52</v>
      </c>
      <c r="C36" s="30"/>
      <c r="D36" s="3"/>
      <c r="E36" s="28"/>
      <c r="F36" s="28"/>
    </row>
    <row r="37" spans="1:6" ht="15">
      <c r="A37" s="3"/>
      <c r="B37" s="14" t="s">
        <v>53</v>
      </c>
      <c r="C37" s="30"/>
      <c r="D37" s="3"/>
      <c r="E37" s="28"/>
      <c r="F37" s="28"/>
    </row>
    <row r="38" spans="1:6" ht="15">
      <c r="A38" s="3"/>
      <c r="B38" s="14" t="s">
        <v>54</v>
      </c>
      <c r="C38" s="30"/>
      <c r="D38" s="3"/>
      <c r="E38" s="28"/>
      <c r="F38" s="28"/>
    </row>
    <row r="39" spans="1:6" ht="15">
      <c r="A39" s="3"/>
      <c r="B39" s="14" t="s">
        <v>55</v>
      </c>
      <c r="C39" s="30"/>
      <c r="D39" s="3"/>
      <c r="E39" s="28">
        <v>0</v>
      </c>
      <c r="F39" s="28"/>
    </row>
    <row r="40" spans="1:6" ht="15">
      <c r="A40" s="3"/>
      <c r="B40" s="14" t="s">
        <v>56</v>
      </c>
      <c r="C40" s="30">
        <v>10805302</v>
      </c>
      <c r="D40" s="3"/>
      <c r="E40" s="28">
        <v>0</v>
      </c>
      <c r="F40" s="28"/>
    </row>
    <row r="41" spans="1:6" ht="15">
      <c r="A41" s="3"/>
      <c r="B41" s="14" t="s">
        <v>57</v>
      </c>
      <c r="C41" s="30"/>
      <c r="D41" s="3"/>
      <c r="E41" s="28">
        <v>216280</v>
      </c>
      <c r="F41" s="28"/>
    </row>
    <row r="42" spans="1:6" ht="15.75">
      <c r="A42" s="3"/>
      <c r="B42" s="14" t="s">
        <v>58</v>
      </c>
      <c r="C42" s="30">
        <v>16195526</v>
      </c>
      <c r="D42" s="3"/>
      <c r="E42" s="32">
        <v>19589022</v>
      </c>
      <c r="F42" s="28"/>
    </row>
    <row r="43" spans="1:6" s="9" customFormat="1" ht="18.75">
      <c r="A43" s="8"/>
      <c r="B43" s="15" t="s">
        <v>59</v>
      </c>
      <c r="C43" s="32">
        <f>SUM(C32+C24+C6)</f>
        <v>281288208</v>
      </c>
      <c r="D43" s="8"/>
      <c r="E43" s="33">
        <f>SUM(E31:E32)</f>
        <v>191146339</v>
      </c>
      <c r="F43" s="33"/>
    </row>
  </sheetData>
  <sheetProtection/>
  <mergeCells count="1">
    <mergeCell ref="A1:F1"/>
  </mergeCells>
  <printOptions/>
  <pageMargins left="0.45" right="0.45" top="0.75" bottom="0.75" header="0.3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C42" sqref="C42"/>
    </sheetView>
  </sheetViews>
  <sheetFormatPr defaultColWidth="9.140625" defaultRowHeight="15"/>
  <cols>
    <col min="1" max="1" width="3.7109375" style="0" customWidth="1"/>
    <col min="2" max="2" width="59.8515625" style="0" bestFit="1" customWidth="1"/>
    <col min="3" max="3" width="16.00390625" style="0" customWidth="1"/>
    <col min="4" max="4" width="13.421875" style="0" customWidth="1"/>
    <col min="5" max="5" width="13.421875" style="0" hidden="1" customWidth="1"/>
    <col min="17" max="17" width="8.421875" style="0" customWidth="1"/>
  </cols>
  <sheetData>
    <row r="1" spans="1:5" ht="18.75">
      <c r="A1" s="78" t="s">
        <v>184</v>
      </c>
      <c r="B1" s="78"/>
      <c r="C1" s="78"/>
      <c r="D1" s="78"/>
      <c r="E1" s="78"/>
    </row>
    <row r="2" spans="1:5" ht="18.75">
      <c r="A2" s="79" t="s">
        <v>60</v>
      </c>
      <c r="B2" s="79"/>
      <c r="C2" s="79"/>
      <c r="D2" s="79"/>
      <c r="E2" s="79"/>
    </row>
    <row r="3" spans="1:5" ht="18.75">
      <c r="A3" s="31"/>
      <c r="B3" s="31"/>
      <c r="C3" s="31"/>
      <c r="D3" s="31"/>
      <c r="E3" s="31"/>
    </row>
    <row r="4" spans="1:5" ht="18.75">
      <c r="A4" s="31"/>
      <c r="B4" s="31" t="s">
        <v>168</v>
      </c>
      <c r="C4" s="31"/>
      <c r="D4" s="31"/>
      <c r="E4" s="31"/>
    </row>
    <row r="5" spans="1:5" ht="15">
      <c r="A5" s="22"/>
      <c r="B5" s="22"/>
      <c r="C5" s="22"/>
      <c r="D5" s="22"/>
      <c r="E5" s="22"/>
    </row>
    <row r="6" spans="1:5" ht="30" customHeight="1">
      <c r="A6" s="1" t="s">
        <v>0</v>
      </c>
      <c r="B6" s="1" t="s">
        <v>61</v>
      </c>
      <c r="C6" s="2" t="s">
        <v>2</v>
      </c>
      <c r="D6" s="2" t="s">
        <v>62</v>
      </c>
      <c r="E6" s="2"/>
    </row>
    <row r="7" spans="1:5" s="13" customFormat="1" ht="19.5" customHeight="1">
      <c r="A7" s="17">
        <v>1</v>
      </c>
      <c r="B7" s="18" t="s">
        <v>63</v>
      </c>
      <c r="C7" s="53">
        <v>837398370</v>
      </c>
      <c r="D7" s="29">
        <v>510407282</v>
      </c>
      <c r="E7" s="29"/>
    </row>
    <row r="8" spans="1:5" s="13" customFormat="1" ht="19.5" customHeight="1">
      <c r="A8" s="17">
        <v>2</v>
      </c>
      <c r="B8" s="18" t="s">
        <v>64</v>
      </c>
      <c r="C8" s="53"/>
      <c r="D8" s="29">
        <v>16325222</v>
      </c>
      <c r="E8" s="29"/>
    </row>
    <row r="9" spans="1:5" s="13" customFormat="1" ht="19.5" customHeight="1">
      <c r="A9" s="17">
        <v>3</v>
      </c>
      <c r="B9" s="18" t="s">
        <v>65</v>
      </c>
      <c r="C9" s="53"/>
      <c r="D9" s="29">
        <v>0</v>
      </c>
      <c r="E9" s="29"/>
    </row>
    <row r="10" spans="1:5" s="13" customFormat="1" ht="19.5" customHeight="1">
      <c r="A10" s="17">
        <v>4</v>
      </c>
      <c r="B10" s="18" t="s">
        <v>66</v>
      </c>
      <c r="C10" s="53">
        <v>-732655491</v>
      </c>
      <c r="D10" s="29">
        <v>416406877</v>
      </c>
      <c r="E10" s="29"/>
    </row>
    <row r="11" spans="1:5" s="13" customFormat="1" ht="19.5" customHeight="1">
      <c r="A11" s="17">
        <v>5</v>
      </c>
      <c r="B11" s="18" t="s">
        <v>67</v>
      </c>
      <c r="C11" s="53">
        <f>SUM(C12:C13)</f>
        <v>-5485224</v>
      </c>
      <c r="D11" s="29">
        <f>SUM(D12:D13)</f>
        <v>4901629</v>
      </c>
      <c r="E11" s="29"/>
    </row>
    <row r="12" spans="1:5" ht="19.5" customHeight="1">
      <c r="A12" s="19"/>
      <c r="B12" s="19" t="s">
        <v>80</v>
      </c>
      <c r="C12" s="54">
        <v>-4872000</v>
      </c>
      <c r="D12" s="30">
        <v>4294540</v>
      </c>
      <c r="E12" s="30"/>
    </row>
    <row r="13" spans="1:5" ht="19.5" customHeight="1">
      <c r="A13" s="19"/>
      <c r="B13" s="19" t="s">
        <v>81</v>
      </c>
      <c r="C13" s="54">
        <v>-613224</v>
      </c>
      <c r="D13" s="30">
        <v>607089</v>
      </c>
      <c r="E13" s="30"/>
    </row>
    <row r="14" spans="1:5" ht="19.5" customHeight="1">
      <c r="A14" s="1">
        <v>6</v>
      </c>
      <c r="B14" s="19" t="s">
        <v>68</v>
      </c>
      <c r="C14" s="54">
        <v>-15204958</v>
      </c>
      <c r="D14" s="30">
        <v>18246881</v>
      </c>
      <c r="E14" s="30"/>
    </row>
    <row r="15" spans="1:5" ht="19.5" customHeight="1">
      <c r="A15" s="1">
        <v>7</v>
      </c>
      <c r="B15" s="19" t="s">
        <v>69</v>
      </c>
      <c r="C15" s="60">
        <v>-71449388</v>
      </c>
      <c r="D15" s="30">
        <v>62974624</v>
      </c>
      <c r="E15" s="30"/>
    </row>
    <row r="16" spans="1:5" ht="19.5" customHeight="1">
      <c r="A16" s="1">
        <v>8</v>
      </c>
      <c r="B16" s="20" t="s">
        <v>70</v>
      </c>
      <c r="C16" s="59">
        <f>SUM(C10+C11+C14+C15)</f>
        <v>-824795061</v>
      </c>
      <c r="D16" s="28">
        <f>SUM(D10+D11+D14+D15)</f>
        <v>502530011</v>
      </c>
      <c r="E16" s="28"/>
    </row>
    <row r="17" spans="1:5" ht="19.5" customHeight="1">
      <c r="A17" s="1">
        <v>9</v>
      </c>
      <c r="B17" s="20" t="s">
        <v>71</v>
      </c>
      <c r="C17" s="59">
        <f>SUM(C7+C16)</f>
        <v>12603309</v>
      </c>
      <c r="D17" s="28">
        <f>SUM(D7+D8-D16)</f>
        <v>24202493</v>
      </c>
      <c r="E17" s="28"/>
    </row>
    <row r="18" spans="1:5" ht="19.5" customHeight="1">
      <c r="A18" s="1">
        <v>10</v>
      </c>
      <c r="B18" s="19" t="s">
        <v>72</v>
      </c>
      <c r="C18" s="54"/>
      <c r="D18" s="30"/>
      <c r="E18" s="30"/>
    </row>
    <row r="19" spans="1:5" ht="19.5" customHeight="1">
      <c r="A19" s="1">
        <v>11</v>
      </c>
      <c r="B19" s="19" t="s">
        <v>73</v>
      </c>
      <c r="C19" s="54"/>
      <c r="D19" s="30"/>
      <c r="E19" s="30"/>
    </row>
    <row r="20" spans="1:5" ht="19.5" customHeight="1">
      <c r="A20" s="1">
        <v>12</v>
      </c>
      <c r="B20" s="19" t="s">
        <v>74</v>
      </c>
      <c r="C20" s="58">
        <f>SUM(C22:C24)</f>
        <v>5768124</v>
      </c>
      <c r="D20" s="30">
        <f>SUM(D21:D24)</f>
        <v>-2275361</v>
      </c>
      <c r="E20" s="30"/>
    </row>
    <row r="21" spans="1:5" ht="19.5" customHeight="1">
      <c r="A21" s="19"/>
      <c r="B21" s="19" t="s">
        <v>82</v>
      </c>
      <c r="C21" s="54"/>
      <c r="D21" s="30"/>
      <c r="E21" s="30"/>
    </row>
    <row r="22" spans="1:5" ht="19.5" customHeight="1">
      <c r="A22" s="19"/>
      <c r="B22" s="19" t="s">
        <v>83</v>
      </c>
      <c r="C22" s="54">
        <v>192744</v>
      </c>
      <c r="D22" s="30">
        <v>75158</v>
      </c>
      <c r="E22" s="30"/>
    </row>
    <row r="23" spans="1:5" ht="19.5" customHeight="1">
      <c r="A23" s="19"/>
      <c r="B23" s="19" t="s">
        <v>84</v>
      </c>
      <c r="C23" s="54">
        <v>706473</v>
      </c>
      <c r="D23" s="30">
        <v>-2385218</v>
      </c>
      <c r="E23" s="30"/>
    </row>
    <row r="24" spans="1:5" ht="19.5" customHeight="1">
      <c r="A24" s="19"/>
      <c r="B24" s="19" t="s">
        <v>188</v>
      </c>
      <c r="C24" s="54">
        <v>4868907</v>
      </c>
      <c r="D24" s="30">
        <v>34699</v>
      </c>
      <c r="E24" s="30"/>
    </row>
    <row r="25" spans="1:5" ht="19.5" customHeight="1">
      <c r="A25" s="1">
        <v>13</v>
      </c>
      <c r="B25" s="21" t="s">
        <v>75</v>
      </c>
      <c r="C25" s="55">
        <f>SUM(C20)</f>
        <v>5768124</v>
      </c>
      <c r="D25" s="28">
        <f>SUM(D18:D20)</f>
        <v>-2275361</v>
      </c>
      <c r="E25" s="28"/>
    </row>
    <row r="26" spans="1:5" ht="19.5" customHeight="1">
      <c r="A26" s="1">
        <v>14</v>
      </c>
      <c r="B26" s="20" t="s">
        <v>76</v>
      </c>
      <c r="C26" s="59">
        <f>SUM(C17+C25)</f>
        <v>18371433</v>
      </c>
      <c r="D26" s="28">
        <f>SUM(D17+D25)</f>
        <v>21927132</v>
      </c>
      <c r="E26" s="28"/>
    </row>
    <row r="27" spans="1:5" ht="19.5" customHeight="1">
      <c r="A27" s="1">
        <v>15</v>
      </c>
      <c r="B27" s="19" t="s">
        <v>77</v>
      </c>
      <c r="C27" s="60">
        <v>-2175907</v>
      </c>
      <c r="D27" s="30">
        <v>2338110</v>
      </c>
      <c r="E27" s="30"/>
    </row>
    <row r="28" spans="1:5" ht="19.5" customHeight="1">
      <c r="A28" s="1">
        <v>16</v>
      </c>
      <c r="B28" s="20" t="s">
        <v>78</v>
      </c>
      <c r="C28" s="59">
        <f>SUM(C26:C27)</f>
        <v>16195526</v>
      </c>
      <c r="D28" s="28">
        <f>SUM(D26-D27)</f>
        <v>19589022</v>
      </c>
      <c r="E28" s="28"/>
    </row>
    <row r="29" spans="1:5" ht="19.5" customHeight="1">
      <c r="A29" s="1">
        <v>17</v>
      </c>
      <c r="B29" s="19" t="s">
        <v>79</v>
      </c>
      <c r="C29" s="54"/>
      <c r="D29" s="30"/>
      <c r="E29" s="30"/>
    </row>
  </sheetData>
  <sheetProtection/>
  <mergeCells count="2">
    <mergeCell ref="A1:E1"/>
    <mergeCell ref="A2:E2"/>
  </mergeCells>
  <printOptions/>
  <pageMargins left="0.5" right="0" top="0.75" bottom="0.75" header="0.3" footer="0.3"/>
  <pageSetup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C49" sqref="C49"/>
    </sheetView>
  </sheetViews>
  <sheetFormatPr defaultColWidth="9.140625" defaultRowHeight="15"/>
  <cols>
    <col min="1" max="1" width="3.7109375" style="0" customWidth="1"/>
    <col min="2" max="2" width="57.00390625" style="0" customWidth="1"/>
    <col min="3" max="3" width="16.57421875" style="0" customWidth="1"/>
    <col min="4" max="4" width="14.28125" style="0" customWidth="1"/>
    <col min="5" max="5" width="13.421875" style="0" hidden="1" customWidth="1"/>
  </cols>
  <sheetData>
    <row r="1" spans="1:5" ht="18.75">
      <c r="A1" s="78" t="s">
        <v>189</v>
      </c>
      <c r="B1" s="78"/>
      <c r="C1" s="78"/>
      <c r="D1" s="78"/>
      <c r="E1" s="78"/>
    </row>
    <row r="2" spans="1:5" ht="18.75">
      <c r="A2" s="48"/>
      <c r="B2" s="48"/>
      <c r="C2" s="48"/>
      <c r="D2" s="48"/>
      <c r="E2" s="48"/>
    </row>
    <row r="3" spans="1:5" ht="18.75">
      <c r="A3" s="31"/>
      <c r="B3" s="31" t="s">
        <v>169</v>
      </c>
      <c r="C3" s="31"/>
      <c r="D3" s="31"/>
      <c r="E3" s="31"/>
    </row>
    <row r="4" spans="1:5" ht="15">
      <c r="A4" s="22"/>
      <c r="B4" s="22"/>
      <c r="C4" s="22"/>
      <c r="D4" s="22"/>
      <c r="E4" s="22"/>
    </row>
    <row r="5" spans="1:5" ht="30" customHeight="1">
      <c r="A5" s="1" t="s">
        <v>0</v>
      </c>
      <c r="B5" s="1" t="s">
        <v>85</v>
      </c>
      <c r="C5" s="2" t="s">
        <v>2</v>
      </c>
      <c r="D5" s="2" t="s">
        <v>62</v>
      </c>
      <c r="E5" s="2"/>
    </row>
    <row r="6" spans="1:5" s="13" customFormat="1" ht="19.5" customHeight="1">
      <c r="A6" s="17"/>
      <c r="B6" s="21" t="s">
        <v>86</v>
      </c>
      <c r="C6" s="55">
        <f>SUM(C7:C15)</f>
        <v>53664012</v>
      </c>
      <c r="D6" s="28">
        <f>SUM(D7:D15)</f>
        <v>35997734</v>
      </c>
      <c r="E6" s="28"/>
    </row>
    <row r="7" spans="1:5" s="13" customFormat="1" ht="19.5" customHeight="1">
      <c r="A7" s="17"/>
      <c r="B7" s="19" t="s">
        <v>88</v>
      </c>
      <c r="C7" s="54">
        <v>815488012</v>
      </c>
      <c r="D7" s="29">
        <v>461256152</v>
      </c>
      <c r="E7" s="29"/>
    </row>
    <row r="8" spans="1:6" s="13" customFormat="1" ht="19.5" customHeight="1">
      <c r="A8" s="17"/>
      <c r="B8" s="19" t="s">
        <v>89</v>
      </c>
      <c r="C8" s="54">
        <v>-753718311</v>
      </c>
      <c r="D8" s="29">
        <v>-417079337</v>
      </c>
      <c r="E8" s="29"/>
      <c r="F8" s="24"/>
    </row>
    <row r="9" spans="1:5" s="13" customFormat="1" ht="19.5" customHeight="1">
      <c r="A9" s="17"/>
      <c r="B9" s="19" t="s">
        <v>172</v>
      </c>
      <c r="C9" s="54"/>
      <c r="D9" s="29">
        <v>-47845</v>
      </c>
      <c r="E9" s="29"/>
    </row>
    <row r="10" spans="1:5" s="13" customFormat="1" ht="19.5" customHeight="1">
      <c r="A10" s="17"/>
      <c r="B10" s="19" t="s">
        <v>161</v>
      </c>
      <c r="C10" s="54">
        <v>-1124108</v>
      </c>
      <c r="D10" s="29">
        <v>-5169529</v>
      </c>
      <c r="E10" s="29"/>
    </row>
    <row r="11" spans="1:5" s="13" customFormat="1" ht="19.5" customHeight="1">
      <c r="A11" s="17"/>
      <c r="B11" s="19" t="s">
        <v>90</v>
      </c>
      <c r="C11" s="54">
        <v>-1299590</v>
      </c>
      <c r="D11" s="29">
        <v>-1626707</v>
      </c>
      <c r="E11" s="29"/>
    </row>
    <row r="12" spans="1:5" s="13" customFormat="1" ht="19.5" customHeight="1">
      <c r="A12" s="17"/>
      <c r="B12" s="19" t="s">
        <v>195</v>
      </c>
      <c r="C12" s="54">
        <v>-430832</v>
      </c>
      <c r="D12" s="29"/>
      <c r="E12" s="29"/>
    </row>
    <row r="13" spans="1:5" s="13" customFormat="1" ht="19.5" customHeight="1">
      <c r="A13" s="17"/>
      <c r="B13" s="19" t="s">
        <v>171</v>
      </c>
      <c r="C13" s="54">
        <v>-335000</v>
      </c>
      <c r="D13" s="29">
        <v>-305000</v>
      </c>
      <c r="E13" s="29"/>
    </row>
    <row r="14" spans="1:5" ht="19.5" customHeight="1">
      <c r="A14" s="1"/>
      <c r="B14" s="19" t="s">
        <v>91</v>
      </c>
      <c r="C14" s="54">
        <v>-3846159</v>
      </c>
      <c r="D14" s="30">
        <v>-860000</v>
      </c>
      <c r="E14" s="30"/>
    </row>
    <row r="15" spans="1:5" ht="19.5" customHeight="1">
      <c r="A15" s="1"/>
      <c r="B15" s="19" t="s">
        <v>193</v>
      </c>
      <c r="C15" s="54">
        <v>-1070000</v>
      </c>
      <c r="D15" s="30">
        <v>-170000</v>
      </c>
      <c r="E15" s="30"/>
    </row>
    <row r="16" spans="1:5" ht="19.5" customHeight="1">
      <c r="A16" s="1"/>
      <c r="B16" s="21" t="s">
        <v>87</v>
      </c>
      <c r="C16" s="55">
        <f>SUM(C17:C23)</f>
        <v>19451143</v>
      </c>
      <c r="D16" s="28">
        <f>SUM(D17:D23)</f>
        <v>69621</v>
      </c>
      <c r="E16" s="28"/>
    </row>
    <row r="17" spans="1:5" ht="19.5" customHeight="1">
      <c r="A17" s="1"/>
      <c r="B17" s="23" t="s">
        <v>92</v>
      </c>
      <c r="C17" s="61"/>
      <c r="D17" s="30"/>
      <c r="E17" s="30"/>
    </row>
    <row r="18" spans="1:5" ht="19.5" customHeight="1">
      <c r="A18" s="1"/>
      <c r="B18" s="23" t="s">
        <v>93</v>
      </c>
      <c r="C18" s="61"/>
      <c r="D18" s="30"/>
      <c r="E18" s="30"/>
    </row>
    <row r="19" spans="1:5" ht="19.5" customHeight="1">
      <c r="A19" s="1"/>
      <c r="B19" s="19" t="s">
        <v>173</v>
      </c>
      <c r="C19" s="54"/>
      <c r="D19" s="30"/>
      <c r="E19" s="30"/>
    </row>
    <row r="20" spans="1:5" ht="19.5" customHeight="1">
      <c r="A20" s="50"/>
      <c r="B20" s="19" t="s">
        <v>162</v>
      </c>
      <c r="C20" s="54">
        <v>18789918</v>
      </c>
      <c r="D20" s="30"/>
      <c r="E20" s="30"/>
    </row>
    <row r="21" spans="1:5" ht="19.5" customHeight="1">
      <c r="A21" s="1"/>
      <c r="B21" s="19" t="s">
        <v>94</v>
      </c>
      <c r="C21" s="54">
        <v>192744</v>
      </c>
      <c r="D21" s="30">
        <v>69621</v>
      </c>
      <c r="E21" s="30"/>
    </row>
    <row r="22" spans="1:5" ht="19.5" customHeight="1">
      <c r="A22" s="1"/>
      <c r="B22" s="23" t="s">
        <v>194</v>
      </c>
      <c r="C22" s="60">
        <v>468481</v>
      </c>
      <c r="D22" s="30"/>
      <c r="E22" s="30"/>
    </row>
    <row r="23" spans="1:5" ht="19.5" customHeight="1">
      <c r="A23" s="1"/>
      <c r="B23" s="23" t="s">
        <v>95</v>
      </c>
      <c r="C23" s="61"/>
      <c r="D23" s="30"/>
      <c r="E23" s="30"/>
    </row>
    <row r="24" spans="1:5" ht="19.5" customHeight="1">
      <c r="A24" s="1"/>
      <c r="B24" s="21" t="s">
        <v>102</v>
      </c>
      <c r="C24" s="55">
        <f>SUM(B25:C29)</f>
        <v>0</v>
      </c>
      <c r="D24" s="28">
        <f>SUM(D25:D29)</f>
        <v>-25528321</v>
      </c>
      <c r="E24" s="28"/>
    </row>
    <row r="25" spans="1:5" ht="19.5" customHeight="1">
      <c r="A25" s="1"/>
      <c r="B25" s="23" t="s">
        <v>96</v>
      </c>
      <c r="C25" s="61"/>
      <c r="D25" s="30"/>
      <c r="E25" s="30"/>
    </row>
    <row r="26" spans="1:5" ht="19.5" customHeight="1">
      <c r="A26" s="1"/>
      <c r="B26" s="23" t="s">
        <v>158</v>
      </c>
      <c r="C26" s="61"/>
      <c r="D26" s="30">
        <v>-25528321</v>
      </c>
      <c r="E26" s="30"/>
    </row>
    <row r="27" spans="1:5" ht="19.5" customHeight="1">
      <c r="A27" s="1"/>
      <c r="B27" s="23" t="s">
        <v>97</v>
      </c>
      <c r="C27" s="61"/>
      <c r="D27" s="30"/>
      <c r="E27" s="30"/>
    </row>
    <row r="28" spans="1:5" ht="19.5" customHeight="1">
      <c r="A28" s="19"/>
      <c r="B28" s="23" t="s">
        <v>174</v>
      </c>
      <c r="C28" s="61"/>
      <c r="D28" s="30"/>
      <c r="E28" s="30"/>
    </row>
    <row r="29" spans="1:5" ht="19.5" customHeight="1">
      <c r="A29" s="19"/>
      <c r="B29" s="23" t="s">
        <v>98</v>
      </c>
      <c r="C29" s="61"/>
      <c r="D29" s="30"/>
      <c r="E29" s="30"/>
    </row>
    <row r="30" spans="1:5" ht="19.5" customHeight="1">
      <c r="A30" s="19"/>
      <c r="B30" s="21" t="s">
        <v>99</v>
      </c>
      <c r="C30" s="55">
        <f>SUM(C24+C16+C6)</f>
        <v>73115155</v>
      </c>
      <c r="D30" s="28">
        <f>SUM(D24+D16+D6)</f>
        <v>10539034</v>
      </c>
      <c r="E30" s="28"/>
    </row>
    <row r="31" spans="1:5" ht="19.5" customHeight="1">
      <c r="A31" s="1"/>
      <c r="B31" s="21" t="s">
        <v>100</v>
      </c>
      <c r="C31" s="55">
        <v>11531539</v>
      </c>
      <c r="D31" s="28">
        <v>992505</v>
      </c>
      <c r="E31" s="28"/>
    </row>
    <row r="32" spans="1:5" ht="19.5" customHeight="1">
      <c r="A32" s="1"/>
      <c r="B32" s="21" t="s">
        <v>101</v>
      </c>
      <c r="C32" s="55">
        <f>SUM(C30:C31)</f>
        <v>84646694</v>
      </c>
      <c r="D32" s="28">
        <f>SUM(D30:D31)</f>
        <v>11531539</v>
      </c>
      <c r="E32" s="28"/>
    </row>
  </sheetData>
  <sheetProtection/>
  <mergeCells count="1">
    <mergeCell ref="A1:E1"/>
  </mergeCells>
  <printOptions/>
  <pageMargins left="0.5" right="0" top="0.75" bottom="0.75" header="0.3" footer="0.3"/>
  <pageSetup orientation="portrait" paperSize="9" r:id="rId1"/>
  <headerFooter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.00390625" style="0" customWidth="1"/>
    <col min="2" max="2" width="37.8515625" style="0" customWidth="1"/>
    <col min="3" max="3" width="15.8515625" style="0" customWidth="1"/>
    <col min="4" max="4" width="14.28125" style="0" customWidth="1"/>
    <col min="5" max="5" width="13.57421875" style="0" customWidth="1"/>
    <col min="6" max="6" width="16.00390625" style="0" customWidth="1"/>
    <col min="7" max="7" width="17.140625" style="0" customWidth="1"/>
    <col min="8" max="8" width="16.8515625" style="0" customWidth="1"/>
  </cols>
  <sheetData>
    <row r="2" spans="1:8" ht="18.75">
      <c r="A2" s="78" t="s">
        <v>185</v>
      </c>
      <c r="B2" s="78"/>
      <c r="C2" s="78"/>
      <c r="D2" s="78"/>
      <c r="E2" s="78"/>
      <c r="F2" s="78"/>
      <c r="G2" s="78"/>
      <c r="H2" s="78"/>
    </row>
    <row r="3" spans="1:8" ht="18.75">
      <c r="A3" s="48"/>
      <c r="B3" s="31" t="s">
        <v>170</v>
      </c>
      <c r="C3" s="48"/>
      <c r="D3" s="48"/>
      <c r="E3" s="48"/>
      <c r="F3" s="48"/>
      <c r="G3" s="48"/>
      <c r="H3" s="48"/>
    </row>
    <row r="4" ht="15">
      <c r="A4" s="25" t="s">
        <v>117</v>
      </c>
    </row>
    <row r="5" ht="15">
      <c r="A5" s="25"/>
    </row>
    <row r="6" spans="1:8" ht="60.75" customHeight="1">
      <c r="A6" s="1" t="s">
        <v>0</v>
      </c>
      <c r="B6" s="1" t="s">
        <v>103</v>
      </c>
      <c r="C6" s="1" t="s">
        <v>104</v>
      </c>
      <c r="D6" s="1" t="s">
        <v>105</v>
      </c>
      <c r="E6" s="1" t="s">
        <v>106</v>
      </c>
      <c r="F6" s="1" t="s">
        <v>118</v>
      </c>
      <c r="G6" s="1" t="s">
        <v>107</v>
      </c>
      <c r="H6" s="1" t="s">
        <v>108</v>
      </c>
    </row>
    <row r="7" spans="1:8" ht="19.5" customHeight="1">
      <c r="A7" s="1" t="s">
        <v>3</v>
      </c>
      <c r="B7" s="21" t="s">
        <v>159</v>
      </c>
      <c r="C7" s="28">
        <v>100000</v>
      </c>
      <c r="D7" s="28"/>
      <c r="E7" s="28"/>
      <c r="F7" s="28">
        <v>0</v>
      </c>
      <c r="G7" s="28">
        <v>0</v>
      </c>
      <c r="H7" s="28">
        <v>100000</v>
      </c>
    </row>
    <row r="8" spans="1:8" ht="19.5" customHeight="1">
      <c r="A8" s="1" t="s">
        <v>109</v>
      </c>
      <c r="B8" s="19" t="s">
        <v>110</v>
      </c>
      <c r="C8" s="30">
        <v>0</v>
      </c>
      <c r="D8" s="30"/>
      <c r="E8" s="30"/>
      <c r="F8" s="30">
        <v>0</v>
      </c>
      <c r="G8" s="30">
        <v>0</v>
      </c>
      <c r="H8" s="28">
        <f>SUM(C8:G8)</f>
        <v>0</v>
      </c>
    </row>
    <row r="9" spans="1:8" ht="19.5" customHeight="1">
      <c r="A9" s="1" t="s">
        <v>112</v>
      </c>
      <c r="B9" s="21" t="s">
        <v>111</v>
      </c>
      <c r="C9" s="28">
        <v>100000</v>
      </c>
      <c r="D9" s="28">
        <f>SUM(D10:D13)</f>
        <v>0</v>
      </c>
      <c r="E9" s="28">
        <f>SUM(E10:E13)</f>
        <v>0</v>
      </c>
      <c r="F9" s="28">
        <f>SUM(F7)</f>
        <v>0</v>
      </c>
      <c r="G9" s="28">
        <v>216280</v>
      </c>
      <c r="H9" s="28">
        <f>SUM(+C9)</f>
        <v>100000</v>
      </c>
    </row>
    <row r="10" spans="1:8" ht="19.5" customHeight="1">
      <c r="A10" s="1">
        <v>1</v>
      </c>
      <c r="B10" s="19" t="s">
        <v>115</v>
      </c>
      <c r="C10" s="30">
        <v>0</v>
      </c>
      <c r="D10" s="30"/>
      <c r="E10" s="30"/>
      <c r="F10" s="30">
        <v>0</v>
      </c>
      <c r="G10" s="30">
        <v>19589022</v>
      </c>
      <c r="H10" s="28">
        <f>SUM(F10:G10)</f>
        <v>19589022</v>
      </c>
    </row>
    <row r="11" spans="1:8" ht="19.5" customHeight="1">
      <c r="A11" s="1">
        <v>2</v>
      </c>
      <c r="B11" s="19" t="s">
        <v>113</v>
      </c>
      <c r="C11" s="30"/>
      <c r="D11" s="30"/>
      <c r="E11" s="30"/>
      <c r="F11" s="30"/>
      <c r="G11" s="30">
        <v>0</v>
      </c>
      <c r="H11" s="28">
        <f>SUM(C11:G11)</f>
        <v>0</v>
      </c>
    </row>
    <row r="12" spans="1:8" ht="19.5" customHeight="1">
      <c r="A12" s="1">
        <v>3</v>
      </c>
      <c r="B12" s="19" t="s">
        <v>119</v>
      </c>
      <c r="C12" s="30"/>
      <c r="D12" s="30"/>
      <c r="E12" s="30"/>
      <c r="F12" s="30"/>
      <c r="G12" s="30"/>
      <c r="H12" s="28">
        <f>SUM(C12:G12)</f>
        <v>0</v>
      </c>
    </row>
    <row r="13" spans="1:8" ht="19.5" customHeight="1">
      <c r="A13" s="1">
        <v>4</v>
      </c>
      <c r="B13" s="26" t="s">
        <v>120</v>
      </c>
      <c r="C13" s="30">
        <v>0</v>
      </c>
      <c r="D13" s="30"/>
      <c r="E13" s="30"/>
      <c r="F13" s="30">
        <v>0</v>
      </c>
      <c r="G13" s="30">
        <v>0</v>
      </c>
      <c r="H13" s="28">
        <v>0</v>
      </c>
    </row>
    <row r="14" spans="1:8" ht="19.5" customHeight="1">
      <c r="A14" s="1" t="s">
        <v>116</v>
      </c>
      <c r="B14" s="21" t="s">
        <v>175</v>
      </c>
      <c r="C14" s="28">
        <v>100000</v>
      </c>
      <c r="D14" s="28">
        <f>SUM(D10:D13)</f>
        <v>0</v>
      </c>
      <c r="E14" s="28">
        <f>SUM(E10:E13)</f>
        <v>0</v>
      </c>
      <c r="F14" s="28">
        <f>SUM(F9+F13)</f>
        <v>0</v>
      </c>
      <c r="G14" s="28">
        <f>SUM(G9:G13)</f>
        <v>19805302</v>
      </c>
      <c r="H14" s="28">
        <f>SUM(C14:G14)</f>
        <v>19905302</v>
      </c>
    </row>
    <row r="15" spans="1:8" ht="19.5" customHeight="1">
      <c r="A15" s="57"/>
      <c r="B15" s="21" t="s">
        <v>192</v>
      </c>
      <c r="C15" s="28"/>
      <c r="D15" s="28"/>
      <c r="E15" s="28"/>
      <c r="F15" s="28"/>
      <c r="G15" s="28">
        <v>-19805302</v>
      </c>
      <c r="H15" s="28">
        <v>-19805302</v>
      </c>
    </row>
    <row r="16" spans="1:8" ht="19.5" customHeight="1">
      <c r="A16" s="1">
        <v>1</v>
      </c>
      <c r="B16" s="19" t="s">
        <v>115</v>
      </c>
      <c r="C16" s="30"/>
      <c r="D16" s="30"/>
      <c r="E16" s="30"/>
      <c r="F16" s="30"/>
      <c r="G16" s="30">
        <v>16195526</v>
      </c>
      <c r="H16" s="28">
        <f>SUM(G16)</f>
        <v>16195526</v>
      </c>
    </row>
    <row r="17" spans="1:8" ht="19.5" customHeight="1">
      <c r="A17" s="1">
        <v>2</v>
      </c>
      <c r="B17" s="19" t="s">
        <v>113</v>
      </c>
      <c r="C17" s="30"/>
      <c r="D17" s="30"/>
      <c r="E17" s="30"/>
      <c r="F17" s="30">
        <v>9000000</v>
      </c>
      <c r="G17" s="30"/>
      <c r="H17" s="28">
        <f>SUM(G17)</f>
        <v>0</v>
      </c>
    </row>
    <row r="18" spans="1:8" ht="19.5" customHeight="1">
      <c r="A18" s="1">
        <v>3</v>
      </c>
      <c r="B18" s="26" t="s">
        <v>114</v>
      </c>
      <c r="C18" s="30">
        <v>0</v>
      </c>
      <c r="D18" s="30"/>
      <c r="E18" s="30"/>
      <c r="F18" s="30"/>
      <c r="G18" s="30">
        <v>0</v>
      </c>
      <c r="H18" s="28">
        <f>SUM(C18:G18)</f>
        <v>0</v>
      </c>
    </row>
    <row r="19" spans="1:8" ht="19.5" customHeight="1">
      <c r="A19" s="1">
        <v>4</v>
      </c>
      <c r="B19" s="26" t="s">
        <v>191</v>
      </c>
      <c r="C19" s="30"/>
      <c r="D19" s="30"/>
      <c r="E19" s="30"/>
      <c r="F19" s="30">
        <v>10805302</v>
      </c>
      <c r="G19" s="30"/>
      <c r="H19" s="28">
        <v>10805302</v>
      </c>
    </row>
    <row r="20" spans="1:8" ht="19.5" customHeight="1">
      <c r="A20" s="1" t="s">
        <v>48</v>
      </c>
      <c r="B20" s="21" t="s">
        <v>190</v>
      </c>
      <c r="C20" s="28">
        <v>100000</v>
      </c>
      <c r="D20" s="28">
        <f>SUM(D14:D19)</f>
        <v>0</v>
      </c>
      <c r="E20" s="28">
        <f>SUM(E14:E19)</f>
        <v>0</v>
      </c>
      <c r="F20" s="28">
        <f>SUM(F14:F19)</f>
        <v>19805302</v>
      </c>
      <c r="G20" s="28">
        <f>SUM(G14:G19)</f>
        <v>16195526</v>
      </c>
      <c r="H20" s="28">
        <f>SUM(H14:H19)</f>
        <v>27100828</v>
      </c>
    </row>
  </sheetData>
  <sheetProtection/>
  <mergeCells count="1">
    <mergeCell ref="A2:H2"/>
  </mergeCells>
  <printOptions/>
  <pageMargins left="0.5" right="0" top="0.75" bottom="0.75" header="0.3" footer="0.3"/>
  <pageSetup horizontalDpi="300" verticalDpi="300" orientation="landscape" paperSize="9" r:id="rId1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2012-03-24T13:25:06Z</cp:lastPrinted>
  <dcterms:created xsi:type="dcterms:W3CDTF">2009-02-15T21:00:31Z</dcterms:created>
  <dcterms:modified xsi:type="dcterms:W3CDTF">2012-07-22T08:28:45Z</dcterms:modified>
  <cp:category/>
  <cp:version/>
  <cp:contentType/>
  <cp:contentStatus/>
</cp:coreProperties>
</file>