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8"/>
  </bookViews>
  <sheets>
    <sheet name="inv.automj" sheetId="1" r:id="rId1"/>
    <sheet name="Shen.Spjeg.faqa 1" sheetId="2" r:id="rId2"/>
    <sheet name="Shen.Spjeg.ne vazhdim" sheetId="3" r:id="rId3"/>
    <sheet name="Kop." sheetId="4" r:id="rId4"/>
    <sheet name="Aktivet" sheetId="5" r:id="rId5"/>
    <sheet name="Pasivet" sheetId="6" r:id="rId6"/>
    <sheet name="Rez.1" sheetId="7" r:id="rId7"/>
    <sheet name="Fluksi 2" sheetId="8" r:id="rId8"/>
    <sheet name="Kapitali 2" sheetId="9" r:id="rId9"/>
    <sheet name="Shenimet" sheetId="10" r:id="rId10"/>
    <sheet name="IVENTARI" sheetId="11" r:id="rId11"/>
    <sheet name="aam" sheetId="12" r:id="rId12"/>
  </sheets>
  <definedNames/>
  <calcPr fullCalcOnLoad="1"/>
</workbook>
</file>

<file path=xl/sharedStrings.xml><?xml version="1.0" encoding="utf-8"?>
<sst xmlns="http://schemas.openxmlformats.org/spreadsheetml/2006/main" count="798" uniqueCount="436">
  <si>
    <t>Data e krijimit</t>
  </si>
  <si>
    <t>Nr. i  Regjistrit  Tregetar</t>
  </si>
  <si>
    <t>Nr</t>
  </si>
  <si>
    <t>I</t>
  </si>
  <si>
    <t>II</t>
  </si>
  <si>
    <t>Ndertesa</t>
  </si>
  <si>
    <t>Adresa e Selise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</si>
  <si>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</si>
  <si>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</si>
  <si>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</si>
  <si>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</si>
  <si>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</si>
  <si>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</si>
  <si>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</si>
  <si>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</si>
  <si>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</si>
  <si>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</si>
  <si>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</si>
  <si>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</si>
  <si>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</si>
  <si>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</si>
  <si>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</si>
  <si>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</si>
  <si>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</si>
  <si>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</si>
  <si>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</si>
  <si>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</si>
  <si>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</si>
  <si>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</si>
  <si>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</si>
  <si>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</si>
  <si>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</si>
  <si>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</si>
  <si>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</si>
  <si>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</si>
  <si>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</si>
  <si>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</si>
  <si>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</si>
  <si>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</si>
  <si>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</si>
  <si>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</si>
  <si>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</si>
  <si>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</si>
  <si>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</si>
  <si>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</si>
  <si>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</si>
  <si>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</si>
  <si>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</si>
  <si>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</si>
  <si>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</si>
  <si>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</si>
  <si>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</si>
  <si>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</si>
  <si>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</si>
  <si>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</si>
  <si>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</si>
  <si>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</si>
  <si>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</si>
  <si>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</si>
  <si>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</si>
  <si>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</si>
  <si>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TOTALI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</si>
  <si>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</si>
  <si>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</si>
  <si>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</si>
  <si>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</si>
  <si>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</si>
  <si>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</si>
  <si>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</si>
  <si>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kapitali aksionar</t>
  </si>
  <si>
    <t>S H E N I M E T          S P J E G U E S E</t>
  </si>
  <si>
    <t>Fluksi i parave nga veprimtaria e shfrytezimit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</si>
  <si>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</si>
  <si>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</si>
  <si>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</si>
  <si>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</si>
  <si>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</si>
  <si>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</si>
  <si>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</si>
  <si>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</si>
  <si>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</si>
  <si>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</si>
  <si>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</si>
  <si>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</si>
  <si>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</si>
  <si>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</si>
  <si>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</si>
  <si>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</si>
  <si>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</si>
  <si>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</si>
  <si>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</si>
  <si>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</si>
  <si>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</si>
  <si>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</si>
  <si>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</si>
  <si>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</si>
  <si>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</si>
  <si>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</si>
  <si>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</si>
  <si>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</si>
  <si>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</si>
  <si>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</si>
  <si>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</si>
  <si>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</si>
  <si>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</si>
  <si>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</si>
  <si>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</si>
  <si>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</si>
  <si>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</si>
  <si>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</si>
  <si>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</si>
  <si>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</si>
  <si>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</si>
  <si>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</si>
  <si>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</si>
  <si>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</si>
  <si>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</si>
  <si>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</si>
  <si>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</si>
  <si>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</si>
  <si>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</si>
  <si>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</si>
  <si>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</si>
  <si>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</si>
  <si>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</si>
  <si>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</si>
  <si>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</si>
  <si>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</si>
  <si>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</si>
  <si>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</si>
  <si>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</si>
  <si>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</si>
  <si>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</si>
  <si>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</si>
  <si>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</si>
  <si>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</si>
  <si>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</si>
  <si>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</si>
  <si>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</si>
  <si>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</si>
  <si>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</si>
  <si>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</si>
  <si>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</si>
  <si>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</si>
  <si>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</si>
  <si>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</si>
  <si>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</si>
  <si>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</si>
  <si>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</si>
  <si>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</si>
  <si>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</si>
  <si>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</si>
  <si>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</si>
  <si>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</si>
  <si>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</si>
  <si>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</si>
  <si>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</si>
  <si>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</si>
  <si>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</si>
  <si>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</si>
  <si>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</si>
  <si>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</si>
  <si>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</si>
  <si>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</si>
  <si>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</si>
  <si>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</si>
  <si>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</si>
  <si>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</si>
  <si>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</si>
  <si>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</si>
  <si>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</si>
  <si>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</si>
  <si>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</si>
  <si>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</si>
  <si>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</si>
  <si>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</si>
  <si>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</si>
  <si>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</si>
  <si>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</si>
  <si>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</si>
  <si>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</si>
  <si>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</si>
  <si>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</si>
  <si>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</si>
  <si>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</si>
  <si>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</si>
  <si>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</si>
  <si>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</si>
  <si>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</si>
  <si>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</si>
  <si>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</si>
  <si>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</si>
  <si>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</si>
  <si>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</si>
  <si>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</si>
  <si>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</si>
  <si>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</si>
  <si>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</si>
  <si>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</si>
  <si>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</si>
  <si>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</si>
  <si>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</si>
  <si>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</si>
  <si>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</si>
  <si>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</si>
  <si>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</si>
  <si>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</si>
  <si>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</si>
  <si>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</si>
  <si>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</si>
  <si>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</si>
  <si>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</si>
  <si>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</si>
  <si>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</si>
  <si>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</si>
  <si>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</si>
  <si>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</si>
  <si>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</si>
  <si>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</si>
  <si>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</si>
  <si>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</si>
  <si>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</si>
  <si>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</si>
  <si>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</si>
  <si>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</si>
  <si>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</si>
  <si>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</si>
  <si>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</si>
  <si>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Shoqeria nuk ka derivative dhe aktive te mbajtura per tregtim</t>
  </si>
  <si>
    <t>Leke</t>
  </si>
  <si>
    <t>Tatimi i derdhur paradhenie</t>
  </si>
  <si>
    <t>Tatimi i vitit ushtrimor</t>
  </si>
  <si>
    <t>Tatim nga viti kaluar</t>
  </si>
  <si>
    <t xml:space="preserve">Nuk ka </t>
  </si>
  <si>
    <t>AKTIVET AFATGJATA</t>
  </si>
  <si>
    <t>PASIVET  AFATSHKURTRA</t>
  </si>
  <si>
    <t>PASIVET  AFATGJATA</t>
  </si>
  <si>
    <t xml:space="preserve">KAPITALI </t>
  </si>
  <si>
    <t>●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</si>
  <si>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</si>
  <si>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</si>
  <si>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</si>
  <si>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</si>
  <si>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</si>
  <si>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</si>
  <si>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Po</t>
  </si>
  <si>
    <t>Jo</t>
  </si>
  <si>
    <t>TIRANE</t>
  </si>
  <si>
    <t>NDERTIM, IMPORT- EKSPORT, ETJ</t>
  </si>
  <si>
    <t>Rr."JORDAN MISJA" , PRAPA SHTYPSHKRONJES DEMOKRACIA</t>
  </si>
  <si>
    <t>Shpenzime ne avance</t>
  </si>
  <si>
    <t>ALL</t>
  </si>
  <si>
    <t>Debitore te tjere , kreditore te tjere</t>
  </si>
  <si>
    <t>TOTALI  AKTIVEVEVE   (I  +II)</t>
  </si>
  <si>
    <t>Shuma te arketuara per porosi</t>
  </si>
  <si>
    <t>Nuk ka</t>
  </si>
  <si>
    <t>TOTALI PASIVEVE DHE KAPITALIT (I + II + III)</t>
  </si>
  <si>
    <t>AKTIVI</t>
  </si>
  <si>
    <t>PASIVI</t>
  </si>
  <si>
    <t>LLOGARIA E REZULTATIT</t>
  </si>
  <si>
    <t xml:space="preserve">Te ardhurat </t>
  </si>
  <si>
    <t xml:space="preserve">Leke </t>
  </si>
  <si>
    <t xml:space="preserve">Shpenzimet </t>
  </si>
  <si>
    <t>FITIMI NETO  I USHTRIMIT</t>
  </si>
  <si>
    <t>Dividentet e  shperndare</t>
  </si>
  <si>
    <t>"BEALB  KONSTRUKSION"  SH.P.K</t>
  </si>
  <si>
    <t>K 91502002 Q</t>
  </si>
  <si>
    <t>Tvsh ne celje</t>
  </si>
  <si>
    <t>Tvsh  e llogaritur</t>
  </si>
  <si>
    <t>Tvsh e zbritshme</t>
  </si>
  <si>
    <t>Tvsh ne mbyllje te ushtrimit</t>
  </si>
  <si>
    <t>Pozicioni me 31 dhjetor 2010</t>
  </si>
  <si>
    <t>Hartuesi pasqyrave financiare</t>
  </si>
  <si>
    <t xml:space="preserve">                  Per Drejtimin  e Njesise  Ekonomike</t>
  </si>
  <si>
    <t>Shih shenimet bashkelidhur</t>
  </si>
  <si>
    <t>EURO</t>
  </si>
  <si>
    <t>Tvsh e paguar</t>
  </si>
  <si>
    <t>a</t>
  </si>
  <si>
    <t>ka kryer shoqeria ne fund te periudhes ushtrimore.</t>
  </si>
  <si>
    <t>b</t>
  </si>
  <si>
    <t>c</t>
  </si>
  <si>
    <t>d</t>
  </si>
  <si>
    <t>Tatimi fitimi per pagese</t>
  </si>
  <si>
    <t xml:space="preserve"> Leke </t>
  </si>
  <si>
    <t xml:space="preserve"> Leke  </t>
  </si>
  <si>
    <t xml:space="preserve">Shitjet neto jane te njejta me FDP si dhe me situaten ne </t>
  </si>
  <si>
    <t>Drejtorine Rajonale Tatimore Tirane, dhe perbehet nga :</t>
  </si>
  <si>
    <t xml:space="preserve">Kostoja e materialeve te konsumuara </t>
  </si>
  <si>
    <t>Blerje gjate ushtrimit</t>
  </si>
  <si>
    <t>efekti i  ndryshimit te  gjendjeve</t>
  </si>
  <si>
    <t>Pagat</t>
  </si>
  <si>
    <t>Sigurime shoqerore</t>
  </si>
  <si>
    <t xml:space="preserve">Shpenzime te tjera </t>
  </si>
  <si>
    <t>Te cilat perbehen nga :</t>
  </si>
  <si>
    <t>sherbime bankare</t>
  </si>
  <si>
    <t>Hartuesi i pasqyrave financiare</t>
  </si>
  <si>
    <t>Kontabe i Miratuar:  FLORA HYSO</t>
  </si>
  <si>
    <t>Shpenzime telefonike</t>
  </si>
  <si>
    <t>Administrator   Bujar   XHAFERRI</t>
  </si>
  <si>
    <t xml:space="preserve">garancite e paguara </t>
  </si>
  <si>
    <t>02.03.2009</t>
  </si>
  <si>
    <t>Bujar   XHAFERRI</t>
  </si>
  <si>
    <t xml:space="preserve">         Flora   HYSO</t>
  </si>
  <si>
    <t>-</t>
  </si>
  <si>
    <t>Shpenzime te periudhave te ardhshme, si me poshte:</t>
  </si>
  <si>
    <t xml:space="preserve">                                                                                             </t>
  </si>
  <si>
    <t xml:space="preserve">te paguara per kredine me marre nga BKT </t>
  </si>
  <si>
    <t>Pozicioni me 31 dhjetor 2011</t>
  </si>
  <si>
    <t>Rezerva tjera</t>
  </si>
  <si>
    <t>IV</t>
  </si>
  <si>
    <t>Rezerva te tjera</t>
  </si>
  <si>
    <t>SHOQERIA:  BEALB KONSTRUKSION   SHPK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</si>
  <si>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</si>
  <si>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</si>
  <si>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</si>
  <si>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</si>
  <si>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</si>
  <si>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</si>
  <si>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</si>
  <si>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</si>
  <si>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</si>
  <si>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Te tjera AAGJM</t>
  </si>
  <si>
    <t xml:space="preserve">             TOTALI</t>
  </si>
  <si>
    <t>Makineri,paisje,vegla</t>
  </si>
  <si>
    <t>Administrator</t>
  </si>
  <si>
    <t>BUJAR  XHAFERRI</t>
  </si>
  <si>
    <t>Njesia</t>
  </si>
  <si>
    <t>sasia</t>
  </si>
  <si>
    <t>kosto</t>
  </si>
  <si>
    <t>Vlefta</t>
  </si>
  <si>
    <t>SHUMA TOTALE</t>
  </si>
  <si>
    <t>Bujar  XHAFERRI</t>
  </si>
  <si>
    <t xml:space="preserve">IVENTARI I MATERIALEVE TE PARA </t>
  </si>
  <si>
    <t>V</t>
  </si>
  <si>
    <t>P A S Q Y R A T    F I N A N C I A R E</t>
  </si>
  <si>
    <t>Banka  Kombetare Greke</t>
  </si>
  <si>
    <t xml:space="preserve">Shpenzime per interesa  </t>
  </si>
  <si>
    <t>Fitimet nga kursi  kembimit</t>
  </si>
  <si>
    <t xml:space="preserve">Kliente per  situacione punimesh </t>
  </si>
  <si>
    <t>Pozicioni me 31 dhjetor 2012</t>
  </si>
  <si>
    <t>Banka Kombetare Tregtare</t>
  </si>
  <si>
    <t>Saldo e Inventarit eshte e njejte me inventatrin fizik qe</t>
  </si>
  <si>
    <t>Nje kopje e iventarit te materialeve bashkelidhur PF</t>
  </si>
  <si>
    <t xml:space="preserve">per kredine e marre prane Bankes Kombetare Tregtare ne leke </t>
  </si>
  <si>
    <t>Interes bankar</t>
  </si>
  <si>
    <t xml:space="preserve">Shpenzime   financiare </t>
  </si>
  <si>
    <t>Situacione  punime ndertimi objekti L.13, Plazh Durres</t>
  </si>
  <si>
    <t>Situacione punime ndertimi objekti Kanali i Cukes Sarande</t>
  </si>
  <si>
    <t xml:space="preserve">Te ardhura    financiare </t>
  </si>
  <si>
    <t>Per   Drejtimin  e Njesise  Ekonomike</t>
  </si>
  <si>
    <t>Viti   2013</t>
  </si>
  <si>
    <t>01.01.2013</t>
  </si>
  <si>
    <t>31.12.2013</t>
  </si>
  <si>
    <t>20.03.2014</t>
  </si>
  <si>
    <t>Pasqyrat    Financiare    te    Vitit   2013</t>
  </si>
  <si>
    <t>Pasqyra   e   te   Ardhurave   dhe   Shpenzimeve     2013</t>
  </si>
  <si>
    <t>Pasqyra   e   Fluksit   Monetar  -  Metoda  Indirekte   2013</t>
  </si>
  <si>
    <t>Pasqyra  e  Ndryshimeve  ne  Kapital  2013</t>
  </si>
  <si>
    <t>Pozicioni me 31 dhjetor 2013</t>
  </si>
  <si>
    <t>Date 31.12.2013</t>
  </si>
  <si>
    <r>
      <t xml:space="preserve">                      </t>
    </r>
    <r>
      <rPr>
        <b/>
        <u val="single"/>
        <sz val="12"/>
        <rFont val="Times New Roman"/>
        <family val="1"/>
      </rPr>
      <t>Aktivet Afatgjata Materiale  me vlere fillestare   2013</t>
    </r>
  </si>
  <si>
    <t>Amortizimi A.A.Materiale   2013</t>
  </si>
  <si>
    <t>Vlera Kontabel Neto e A.A.Materiale  2013</t>
  </si>
  <si>
    <t>Bllok 12x20x25  (Tulla )</t>
  </si>
  <si>
    <t>cope</t>
  </si>
  <si>
    <t>kg</t>
  </si>
  <si>
    <t>Hekur</t>
  </si>
  <si>
    <t>Materiale hidraulike</t>
  </si>
  <si>
    <t>m2</t>
  </si>
  <si>
    <t>Pllaka</t>
  </si>
  <si>
    <t>m3</t>
  </si>
  <si>
    <t>Polisterol  EPS</t>
  </si>
  <si>
    <t>Tulla Kosova 19x24x32</t>
  </si>
  <si>
    <t>Tulla Ni. 9x14x32</t>
  </si>
  <si>
    <t>Granit</t>
  </si>
  <si>
    <t>Lavamane</t>
  </si>
  <si>
    <t>Kolle</t>
  </si>
  <si>
    <t>Boljer</t>
  </si>
  <si>
    <t xml:space="preserve">   LISTA   E   AUTOMJETEVE  NE PRONESI  TE SHOQERISE</t>
  </si>
  <si>
    <t>Viti 2013</t>
  </si>
  <si>
    <t>Nr.</t>
  </si>
  <si>
    <t>Emertimi i aktiveve</t>
  </si>
  <si>
    <t>Targa</t>
  </si>
  <si>
    <t>Nj.mat</t>
  </si>
  <si>
    <t>Çmimi</t>
  </si>
  <si>
    <t>Vlera</t>
  </si>
  <si>
    <t>NUIS : K91502002Q</t>
  </si>
  <si>
    <t>Shoqeria nuk ka automjete ne pronesi te saj</t>
  </si>
  <si>
    <t>Pozicioni me 31 dhjetor 2009</t>
  </si>
  <si>
    <t>BKT  llogari kredije</t>
  </si>
  <si>
    <t>Banka Nderkombetare Tregetare</t>
  </si>
  <si>
    <t>e shtije apartamentesh</t>
  </si>
  <si>
    <t xml:space="preserve">Godine banimi e sherbimi ne Lagjen 13 Durres,  </t>
  </si>
  <si>
    <t xml:space="preserve"> ku shoqeria eshte investitore me 50% te investimit, </t>
  </si>
  <si>
    <t xml:space="preserve">Amortizimi </t>
  </si>
  <si>
    <t xml:space="preserve">Per vleren e situacioneve progresive per objektin  </t>
  </si>
  <si>
    <t xml:space="preserve">Per vleren e situacioneve progresive </t>
  </si>
  <si>
    <t xml:space="preserve">per objektin me adrese Kanali i Cukes Sarande,  </t>
  </si>
  <si>
    <t>per te cilin shoqeria eshte  investitore dhe ndertuese</t>
  </si>
  <si>
    <t>pakesuar me koston e ndertimit te ambjenteve te shitura v.2013</t>
  </si>
  <si>
    <t>siperfaqeve te shitura gjate vitit 2013.</t>
  </si>
  <si>
    <t>Keto shpenzime jane kaluar ne pasqyren e rezultatit</t>
  </si>
  <si>
    <t xml:space="preserve"> me  pjesen e shpenzimeve qe iu perkasin </t>
  </si>
  <si>
    <t xml:space="preserve">te trasheguara nga viti i kaluar , pakesuar </t>
  </si>
  <si>
    <t>E njejte me listepagesen Dhjetor 2013</t>
  </si>
  <si>
    <t xml:space="preserve">perfaqesone  saldon  e principalit me 31.12.2013, per </t>
  </si>
  <si>
    <t>dhe Euro ( e cila eshte rivleresuar me kursin e kemb date 31.12.2013)</t>
  </si>
  <si>
    <t>Rezervat e mbartura, si dhe fitimi i viti 2012,  I cili</t>
  </si>
  <si>
    <t>me vendimin  Nr.04 date 24.06.2013  te Ortakut te Vetem te Shoqerise</t>
  </si>
  <si>
    <t>eshte kaluar ne rezerva te tjera</t>
  </si>
  <si>
    <t xml:space="preserve">Perfaqeson detyrimin per taksa vendore </t>
  </si>
  <si>
    <t>ndaj Bashkise Sarande</t>
  </si>
  <si>
    <t xml:space="preserve">Shitje te tatueshme </t>
  </si>
  <si>
    <t>Shitje te perjashtuar</t>
  </si>
  <si>
    <t>Shitje te tjera</t>
  </si>
  <si>
    <t>perfaqesojne diferencen e kontratave te shitjes minus</t>
  </si>
  <si>
    <t xml:space="preserve">koston e ndertimit per ambjentete shitura </t>
  </si>
  <si>
    <t>per objektin L.13, Plazh Durres</t>
  </si>
  <si>
    <t xml:space="preserve">Punime  ne ndertim me nenkontraktore </t>
  </si>
  <si>
    <t>punime elektrike, hidraulike, duralumini, etj</t>
  </si>
  <si>
    <t>te biznesit madh si punime  punime murature</t>
  </si>
  <si>
    <t xml:space="preserve"> punime suvatimi, punime shtresash,  F.V. dyer, </t>
  </si>
  <si>
    <t>shpenzime energji elektrike</t>
  </si>
  <si>
    <t>Sherbime kontabiliteti, auditimi, projekti, noteriale, etj</t>
  </si>
  <si>
    <t>Shpenzime taksa  e tarifa vendore, etj</t>
  </si>
  <si>
    <t>Shpenzime udhetimi, dieta, etj</t>
  </si>
  <si>
    <t>Humbje nga kursi  kembimit</t>
  </si>
  <si>
    <t>Amortizime</t>
  </si>
  <si>
    <t>e</t>
  </si>
  <si>
    <t>periudhes raportuese dhe qe  eshte korigjuarnuk ka.</t>
  </si>
  <si>
    <t xml:space="preserve">     Per llogaritjen e amortizimit te AAM (SKK 5: 38) njesia jone ekonomike  ka percaktuar</t>
  </si>
  <si>
    <t xml:space="preserve">si metode te amortizimit mbi bazen e vleftes se mbetur ndersa normat e amortzimit te aplikuara jane </t>
  </si>
  <si>
    <t>ate  te sistemit fiskal ne fuqi dhe konkretisht :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</si>
  <si>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</si>
  <si>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</si>
  <si>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Per llogaritjen e amortizimit te AAJM (SKK 5: 59) njesia ekonomike raportuese ka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</si>
</sst>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0.0000"/>
    <numFmt numFmtId="190" formatCode="0.000"/>
    <numFmt numFmtId="191" formatCode="0.0"/>
    <numFmt numFmtId="192" formatCode="_(* #,##0.0_);_(* \(#,##0.0\);_(* &quot;-&quot;?_);_(@_)"/>
    <numFmt numFmtId="193" formatCode="#,##0.000000000000"/>
    <numFmt numFmtId="194" formatCode="_-* #,##0.0_-;\-* #,##0.0_-;_-* &quot;-&quot;??_-;_-@_-"/>
    <numFmt numFmtId="195" formatCode="_-* #,##0_-;\-* #,##0_-;_-* &quot;-&quot;??_-;_-@_-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_-;\-* #,##0.0_-;_-* &quot;-&quot;?_-;_-@_-"/>
    <numFmt numFmtId="200" formatCode="#,##0.000"/>
    <numFmt numFmtId="201" formatCode="#,##0.0000"/>
    <numFmt numFmtId="202" formatCode="#,##0.00000"/>
    <numFmt numFmtId="203" formatCode="#,##0.000000"/>
    <numFmt numFmtId="204" formatCode="_(* #,##0_);_(* \(#,##0\);_(* &quot;-&quot;??_);_(@_)"/>
    <numFmt numFmtId="205" formatCode="0.0000000"/>
    <numFmt numFmtId="206" formatCode="0.00000000"/>
    <numFmt numFmtId="207" formatCode="0.000000"/>
    <numFmt numFmtId="208" formatCode="0.00000"/>
    <numFmt numFmtId="209" formatCode="#,##0_ ;\-#,##0\ "/>
    <numFmt numFmtId="210" formatCode="#,##0.000000000"/>
    <numFmt numFmtId="211" formatCode="#,##0.00000000"/>
    <numFmt numFmtId="212" formatCode="#,##0.0000000"/>
    <numFmt numFmtId="213" formatCode="_-* #,##0.000_L_e_k_-;\-* #,##0.000_L_e_k_-;_-* &quot;-&quot;??_L_e_k_-;_-@_-"/>
    <numFmt numFmtId="214" formatCode="_-* #,##0.0000_L_e_k_-;\-* #,##0.0000_L_e_k_-;_-* &quot;-&quot;??_L_e_k_-;_-@_-"/>
    <numFmt numFmtId="215" formatCode="_(* #,##0.0_);_(* \(#,##0.0\);_(* &quot;-&quot;??_);_(@_)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22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88" fontId="9" fillId="0" borderId="0" xfId="42" applyNumberFormat="1" applyFont="1" applyBorder="1" applyAlignment="1">
      <alignment horizontal="justify" vertical="justify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3" fontId="9" fillId="0" borderId="0" xfId="42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42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9" fillId="0" borderId="0" xfId="0" applyFont="1" applyAlignment="1">
      <alignment/>
    </xf>
    <xf numFmtId="3" fontId="9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18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Border="1" applyAlignment="1">
      <alignment horizontal="right"/>
    </xf>
    <xf numFmtId="0" fontId="23" fillId="0" borderId="21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7" fillId="0" borderId="0" xfId="0" applyFont="1" applyAlignment="1">
      <alignment/>
    </xf>
    <xf numFmtId="0" fontId="23" fillId="0" borderId="22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7" fillId="0" borderId="21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3" fontId="9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186" fontId="9" fillId="0" borderId="24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32" xfId="0" applyFont="1" applyBorder="1" applyAlignment="1">
      <alignment/>
    </xf>
    <xf numFmtId="3" fontId="9" fillId="0" borderId="3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" fontId="9" fillId="0" borderId="38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3" fontId="6" fillId="0" borderId="36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/>
    </xf>
    <xf numFmtId="3" fontId="6" fillId="0" borderId="38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vertic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3" fontId="9" fillId="33" borderId="38" xfId="0" applyNumberFormat="1" applyFont="1" applyFill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25" fillId="33" borderId="38" xfId="0" applyNumberFormat="1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right" vertical="center"/>
    </xf>
    <xf numFmtId="3" fontId="9" fillId="33" borderId="39" xfId="0" applyNumberFormat="1" applyFont="1" applyFill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34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6" fillId="0" borderId="49" xfId="0" applyFont="1" applyBorder="1" applyAlignment="1">
      <alignment/>
    </xf>
    <xf numFmtId="0" fontId="17" fillId="0" borderId="49" xfId="0" applyFont="1" applyBorder="1" applyAlignment="1">
      <alignment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9" fillId="0" borderId="49" xfId="0" applyFont="1" applyBorder="1" applyAlignment="1">
      <alignment horizontal="center"/>
    </xf>
    <xf numFmtId="203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19" fillId="0" borderId="0" xfId="0" applyFont="1" applyAlignment="1">
      <alignment horizontal="center"/>
    </xf>
    <xf numFmtId="188" fontId="8" fillId="0" borderId="0" xfId="42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53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9" fillId="0" borderId="0" xfId="42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9" fillId="0" borderId="12" xfId="42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8" fillId="0" borderId="0" xfId="42" applyNumberFormat="1" applyFont="1" applyBorder="1" applyAlignment="1">
      <alignment horizontal="right" vertical="justify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3" fontId="8" fillId="0" borderId="0" xfId="42" applyNumberFormat="1" applyFont="1" applyFill="1" applyBorder="1" applyAlignment="1">
      <alignment horizontal="right"/>
    </xf>
    <xf numFmtId="3" fontId="8" fillId="0" borderId="0" xfId="42" applyNumberFormat="1" applyFont="1" applyAlignment="1">
      <alignment horizontal="right"/>
    </xf>
    <xf numFmtId="193" fontId="0" fillId="0" borderId="0" xfId="0" applyNumberFormat="1" applyFont="1" applyAlignment="1">
      <alignment vertical="center"/>
    </xf>
    <xf numFmtId="188" fontId="0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16" fillId="0" borderId="18" xfId="0" applyFont="1" applyBorder="1" applyAlignment="1">
      <alignment/>
    </xf>
    <xf numFmtId="188" fontId="8" fillId="0" borderId="0" xfId="42" applyNumberFormat="1" applyFont="1" applyFill="1" applyBorder="1" applyAlignment="1">
      <alignment horizontal="justify" vertical="justify"/>
    </xf>
    <xf numFmtId="188" fontId="8" fillId="0" borderId="0" xfId="42" applyNumberFormat="1" applyFont="1" applyBorder="1" applyAlignment="1">
      <alignment horizontal="justify" vertical="justify"/>
    </xf>
    <xf numFmtId="188" fontId="9" fillId="0" borderId="0" xfId="42" applyNumberFormat="1" applyFont="1" applyFill="1" applyBorder="1" applyAlignment="1">
      <alignment horizontal="justify" vertic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88" fontId="9" fillId="0" borderId="10" xfId="42" applyNumberFormat="1" applyFont="1" applyBorder="1" applyAlignment="1">
      <alignment horizontal="center"/>
    </xf>
    <xf numFmtId="188" fontId="9" fillId="0" borderId="10" xfId="42" applyNumberFormat="1" applyFont="1" applyBorder="1" applyAlignment="1">
      <alignment horizontal="right"/>
    </xf>
    <xf numFmtId="188" fontId="9" fillId="0" borderId="10" xfId="42" applyNumberFormat="1" applyFont="1" applyBorder="1" applyAlignment="1">
      <alignment/>
    </xf>
    <xf numFmtId="188" fontId="6" fillId="0" borderId="10" xfId="42" applyNumberFormat="1" applyFont="1" applyBorder="1" applyAlignment="1">
      <alignment/>
    </xf>
    <xf numFmtId="188" fontId="6" fillId="0" borderId="10" xfId="42" applyNumberFormat="1" applyFont="1" applyBorder="1" applyAlignment="1">
      <alignment horizontal="right"/>
    </xf>
    <xf numFmtId="188" fontId="9" fillId="0" borderId="0" xfId="42" applyNumberFormat="1" applyFont="1" applyBorder="1" applyAlignment="1">
      <alignment horizontal="right" vertical="justify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horizontal="left"/>
    </xf>
    <xf numFmtId="187" fontId="9" fillId="0" borderId="10" xfId="42" applyNumberFormat="1" applyFont="1" applyBorder="1" applyAlignment="1">
      <alignment horizontal="center"/>
    </xf>
    <xf numFmtId="188" fontId="9" fillId="0" borderId="10" xfId="42" applyNumberFormat="1" applyFont="1" applyFill="1" applyBorder="1" applyAlignment="1">
      <alignment horizontal="center"/>
    </xf>
    <xf numFmtId="187" fontId="9" fillId="0" borderId="10" xfId="42" applyNumberFormat="1" applyFont="1" applyFill="1" applyBorder="1" applyAlignment="1">
      <alignment horizontal="center"/>
    </xf>
    <xf numFmtId="0" fontId="30" fillId="0" borderId="0" xfId="58" applyNumberFormat="1" applyFont="1" applyFill="1" applyBorder="1" applyAlignment="1" applyProtection="1">
      <alignment/>
      <protection/>
    </xf>
    <xf numFmtId="0" fontId="29" fillId="0" borderId="0" xfId="58" applyNumberFormat="1" applyFill="1" applyBorder="1" applyAlignment="1" applyProtection="1">
      <alignment/>
      <protection/>
    </xf>
    <xf numFmtId="0" fontId="30" fillId="0" borderId="0" xfId="58" applyNumberFormat="1" applyFont="1" applyFill="1" applyBorder="1" applyAlignment="1" applyProtection="1">
      <alignment horizontal="center"/>
      <protection/>
    </xf>
    <xf numFmtId="0" fontId="30" fillId="0" borderId="10" xfId="58" applyNumberFormat="1" applyFont="1" applyFill="1" applyBorder="1" applyAlignment="1" applyProtection="1">
      <alignment horizontal="center"/>
      <protection/>
    </xf>
    <xf numFmtId="0" fontId="29" fillId="0" borderId="0" xfId="58" applyNumberFormat="1" applyFill="1" applyBorder="1" applyAlignment="1" applyProtection="1">
      <alignment horizontal="center"/>
      <protection/>
    </xf>
    <xf numFmtId="0" fontId="30" fillId="0" borderId="10" xfId="58" applyNumberFormat="1" applyFont="1" applyFill="1" applyBorder="1" applyAlignment="1" applyProtection="1">
      <alignment/>
      <protection/>
    </xf>
    <xf numFmtId="3" fontId="30" fillId="0" borderId="10" xfId="58" applyNumberFormat="1" applyFont="1" applyFill="1" applyBorder="1" applyAlignment="1" applyProtection="1">
      <alignment/>
      <protection/>
    </xf>
    <xf numFmtId="3" fontId="30" fillId="0" borderId="10" xfId="58" applyNumberFormat="1" applyFont="1" applyFill="1" applyBorder="1" applyAlignment="1" applyProtection="1">
      <alignment horizontal="center"/>
      <protection/>
    </xf>
    <xf numFmtId="0" fontId="31" fillId="0" borderId="10" xfId="58" applyNumberFormat="1" applyFont="1" applyFill="1" applyBorder="1" applyAlignment="1" applyProtection="1">
      <alignment/>
      <protection/>
    </xf>
    <xf numFmtId="3" fontId="31" fillId="0" borderId="10" xfId="58" applyNumberFormat="1" applyFont="1" applyFill="1" applyBorder="1" applyAlignment="1" applyProtection="1">
      <alignment horizontal="center"/>
      <protection/>
    </xf>
    <xf numFmtId="0" fontId="32" fillId="0" borderId="10" xfId="58" applyNumberFormat="1" applyFont="1" applyFill="1" applyBorder="1" applyAlignment="1" applyProtection="1">
      <alignment/>
      <protection/>
    </xf>
    <xf numFmtId="4" fontId="0" fillId="0" borderId="0" xfId="0" applyNumberFormat="1" applyFont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27" fillId="0" borderId="0" xfId="0" applyNumberFormat="1" applyFont="1" applyAlignment="1">
      <alignment vertical="center"/>
    </xf>
    <xf numFmtId="200" fontId="9" fillId="0" borderId="0" xfId="0" applyNumberFormat="1" applyFont="1" applyBorder="1" applyAlignment="1">
      <alignment vertical="center"/>
    </xf>
    <xf numFmtId="201" fontId="9" fillId="0" borderId="0" xfId="0" applyNumberFormat="1" applyFont="1" applyBorder="1" applyAlignment="1">
      <alignment vertical="center"/>
    </xf>
    <xf numFmtId="200" fontId="0" fillId="0" borderId="0" xfId="0" applyNumberFormat="1" applyFont="1" applyAlignment="1">
      <alignment vertical="center"/>
    </xf>
    <xf numFmtId="3" fontId="9" fillId="0" borderId="10" xfId="42" applyNumberFormat="1" applyFont="1" applyBorder="1" applyAlignment="1">
      <alignment horizontal="right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188" fontId="9" fillId="0" borderId="0" xfId="42" applyNumberFormat="1" applyFont="1" applyBorder="1" applyAlignment="1">
      <alignment horizontal="left" vertical="justify"/>
    </xf>
    <xf numFmtId="3" fontId="8" fillId="0" borderId="0" xfId="42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88" fontId="6" fillId="0" borderId="0" xfId="42" applyNumberFormat="1" applyFont="1" applyBorder="1" applyAlignment="1">
      <alignment horizontal="left" vertical="justify"/>
    </xf>
    <xf numFmtId="188" fontId="8" fillId="0" borderId="0" xfId="42" applyNumberFormat="1" applyFont="1" applyBorder="1" applyAlignment="1">
      <alignment horizontal="left" vertical="justify"/>
    </xf>
    <xf numFmtId="0" fontId="9" fillId="0" borderId="0" xfId="0" applyFont="1" applyAlignment="1">
      <alignment horizontal="left"/>
    </xf>
    <xf numFmtId="3" fontId="9" fillId="0" borderId="21" xfId="42" applyNumberFormat="1" applyFont="1" applyFill="1" applyBorder="1" applyAlignment="1">
      <alignment horizontal="left"/>
    </xf>
    <xf numFmtId="3" fontId="9" fillId="0" borderId="14" xfId="42" applyNumberFormat="1" applyFont="1" applyFill="1" applyBorder="1" applyAlignment="1">
      <alignment horizontal="left"/>
    </xf>
    <xf numFmtId="3" fontId="6" fillId="0" borderId="14" xfId="42" applyNumberFormat="1" applyFont="1" applyFill="1" applyBorder="1" applyAlignment="1">
      <alignment horizontal="left"/>
    </xf>
    <xf numFmtId="3" fontId="6" fillId="0" borderId="0" xfId="42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188" fontId="9" fillId="0" borderId="0" xfId="42" applyNumberFormat="1" applyFont="1" applyFill="1" applyBorder="1" applyAlignment="1">
      <alignment horizontal="left" vertical="justify"/>
    </xf>
    <xf numFmtId="188" fontId="9" fillId="0" borderId="0" xfId="42" applyNumberFormat="1" applyFont="1" applyBorder="1" applyAlignment="1">
      <alignment horizontal="left"/>
    </xf>
    <xf numFmtId="3" fontId="8" fillId="0" borderId="0" xfId="42" applyNumberFormat="1" applyFont="1" applyBorder="1" applyAlignment="1">
      <alignment horizontal="left"/>
    </xf>
    <xf numFmtId="3" fontId="9" fillId="0" borderId="0" xfId="42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8" fillId="0" borderId="14" xfId="42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28" fillId="0" borderId="4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21" fontId="2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28125" style="294" customWidth="1"/>
    <col min="2" max="2" width="4.00390625" style="294" customWidth="1"/>
    <col min="3" max="3" width="24.421875" style="294" customWidth="1"/>
    <col min="4" max="4" width="12.28125" style="294" customWidth="1"/>
    <col min="5" max="7" width="9.140625" style="294" customWidth="1"/>
    <col min="8" max="8" width="13.140625" style="294" customWidth="1"/>
    <col min="9" max="16384" width="9.140625" style="295" customWidth="1"/>
  </cols>
  <sheetData>
    <row r="1" spans="2:4" ht="15">
      <c r="B1" s="23" t="s">
        <v>311</v>
      </c>
      <c r="D1" s="23"/>
    </row>
    <row r="2" spans="2:4" ht="15">
      <c r="B2" s="23" t="s">
        <v>386</v>
      </c>
      <c r="D2" s="23"/>
    </row>
    <row r="5" ht="15">
      <c r="C5" s="294" t="s">
        <v>378</v>
      </c>
    </row>
    <row r="7" ht="15">
      <c r="H7" s="294" t="s">
        <v>379</v>
      </c>
    </row>
    <row r="8" spans="1:8" s="298" customFormat="1" ht="25.5" customHeight="1">
      <c r="A8" s="296"/>
      <c r="B8" s="297" t="s">
        <v>380</v>
      </c>
      <c r="C8" s="297" t="s">
        <v>381</v>
      </c>
      <c r="D8" s="297" t="s">
        <v>382</v>
      </c>
      <c r="E8" s="297" t="s">
        <v>383</v>
      </c>
      <c r="F8" s="297" t="s">
        <v>327</v>
      </c>
      <c r="G8" s="297" t="s">
        <v>384</v>
      </c>
      <c r="H8" s="297" t="s">
        <v>385</v>
      </c>
    </row>
    <row r="9" spans="2:8" ht="15" customHeight="1">
      <c r="B9" s="299"/>
      <c r="C9" s="304" t="s">
        <v>387</v>
      </c>
      <c r="D9" s="299"/>
      <c r="E9" s="299"/>
      <c r="F9" s="299"/>
      <c r="G9" s="300"/>
      <c r="H9" s="301"/>
    </row>
    <row r="10" spans="2:8" ht="15" customHeight="1">
      <c r="B10" s="299"/>
      <c r="C10" s="299"/>
      <c r="D10" s="299"/>
      <c r="E10" s="299"/>
      <c r="F10" s="299"/>
      <c r="G10" s="300"/>
      <c r="H10" s="301"/>
    </row>
    <row r="11" spans="2:8" ht="15" customHeight="1">
      <c r="B11" s="299"/>
      <c r="C11" s="299"/>
      <c r="D11" s="299"/>
      <c r="E11" s="299"/>
      <c r="F11" s="299"/>
      <c r="G11" s="300"/>
      <c r="H11" s="301"/>
    </row>
    <row r="12" spans="2:8" ht="15" customHeight="1">
      <c r="B12" s="299"/>
      <c r="C12" s="299"/>
      <c r="D12" s="299"/>
      <c r="E12" s="299"/>
      <c r="F12" s="299"/>
      <c r="G12" s="300"/>
      <c r="H12" s="301"/>
    </row>
    <row r="13" spans="2:8" ht="15" customHeight="1">
      <c r="B13" s="299"/>
      <c r="C13" s="302"/>
      <c r="D13" s="302"/>
      <c r="E13" s="302"/>
      <c r="F13" s="302"/>
      <c r="G13" s="302"/>
      <c r="H13" s="303"/>
    </row>
    <row r="14" spans="2:8" ht="15" customHeight="1">
      <c r="B14" s="299"/>
      <c r="C14" s="299"/>
      <c r="D14" s="299"/>
      <c r="E14" s="299"/>
      <c r="F14" s="299"/>
      <c r="G14" s="299"/>
      <c r="H14" s="299"/>
    </row>
    <row r="15" ht="15" customHeight="1"/>
    <row r="19" spans="3:4" ht="15">
      <c r="C19" s="23" t="s">
        <v>324</v>
      </c>
      <c r="D19" s="23"/>
    </row>
    <row r="20" spans="3:4" ht="15">
      <c r="C20" s="23" t="s">
        <v>331</v>
      </c>
      <c r="D20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9">
      <selection activeCell="H48" sqref="H48"/>
    </sheetView>
  </sheetViews>
  <sheetFormatPr defaultColWidth="4.7109375" defaultRowHeight="12.75"/>
  <cols>
    <col min="1" max="1" width="8.7109375" style="23" customWidth="1"/>
    <col min="2" max="2" width="4.57421875" style="23" customWidth="1"/>
    <col min="3" max="3" width="6.00390625" style="23" customWidth="1"/>
    <col min="4" max="4" width="3.57421875" style="23" customWidth="1"/>
    <col min="5" max="5" width="13.7109375" style="23" customWidth="1"/>
    <col min="6" max="7" width="8.7109375" style="23" customWidth="1"/>
    <col min="8" max="8" width="9.28125" style="23" customWidth="1"/>
    <col min="9" max="9" width="24.8515625" style="23" customWidth="1"/>
    <col min="10" max="10" width="6.00390625" style="23" customWidth="1"/>
    <col min="11" max="11" width="2.140625" style="0" customWidth="1"/>
  </cols>
  <sheetData>
    <row r="1" ht="20.25" customHeight="1" thickBot="1"/>
    <row r="2" spans="2:10" ht="13.5" thickTop="1">
      <c r="B2" s="199"/>
      <c r="C2" s="200"/>
      <c r="D2" s="200"/>
      <c r="E2" s="200"/>
      <c r="F2" s="200"/>
      <c r="G2" s="200"/>
      <c r="H2" s="200"/>
      <c r="I2" s="200"/>
      <c r="J2" s="201"/>
    </row>
    <row r="3" spans="1:10" s="1" customFormat="1" ht="33" customHeight="1">
      <c r="A3" s="80"/>
      <c r="B3" s="341" t="s">
        <v>70</v>
      </c>
      <c r="C3" s="342"/>
      <c r="D3" s="342"/>
      <c r="E3" s="342"/>
      <c r="F3" s="342"/>
      <c r="G3" s="342"/>
      <c r="H3" s="342"/>
      <c r="I3" s="342"/>
      <c r="J3" s="343"/>
    </row>
    <row r="4" spans="1:10" s="16" customFormat="1" ht="12.75">
      <c r="A4" s="81"/>
      <c r="B4" s="202"/>
      <c r="C4" s="82" t="s">
        <v>166</v>
      </c>
      <c r="D4" s="155"/>
      <c r="E4" s="155"/>
      <c r="F4" s="155"/>
      <c r="G4" s="156"/>
      <c r="H4" s="156"/>
      <c r="I4" s="83"/>
      <c r="J4" s="203"/>
    </row>
    <row r="5" spans="1:10" s="16" customFormat="1" ht="11.25">
      <c r="A5" s="81"/>
      <c r="B5" s="202"/>
      <c r="C5" s="84"/>
      <c r="D5" s="54" t="s">
        <v>167</v>
      </c>
      <c r="E5" s="54"/>
      <c r="F5" s="54"/>
      <c r="G5" s="54"/>
      <c r="H5" s="54"/>
      <c r="I5" s="85"/>
      <c r="J5" s="203"/>
    </row>
    <row r="6" spans="1:10" s="16" customFormat="1" ht="11.25">
      <c r="A6" s="81"/>
      <c r="B6" s="202"/>
      <c r="C6" s="84"/>
      <c r="D6" s="54" t="s">
        <v>169</v>
      </c>
      <c r="E6" s="54"/>
      <c r="F6" s="54"/>
      <c r="G6" s="54"/>
      <c r="H6" s="54"/>
      <c r="I6" s="85"/>
      <c r="J6" s="203"/>
    </row>
    <row r="7" spans="1:10" s="16" customFormat="1" ht="11.25">
      <c r="A7" s="81"/>
      <c r="B7" s="202"/>
      <c r="C7" s="84" t="s">
        <v>170</v>
      </c>
      <c r="D7" s="157"/>
      <c r="E7" s="157"/>
      <c r="F7" s="157"/>
      <c r="G7" s="157"/>
      <c r="H7" s="157"/>
      <c r="I7" s="85"/>
      <c r="J7" s="203"/>
    </row>
    <row r="8" spans="1:10" s="16" customFormat="1" ht="11.25">
      <c r="A8" s="81"/>
      <c r="B8" s="202"/>
      <c r="C8" s="84"/>
      <c r="D8" s="54"/>
      <c r="E8" s="54" t="s">
        <v>168</v>
      </c>
      <c r="F8" s="54"/>
      <c r="G8" s="157"/>
      <c r="H8" s="157"/>
      <c r="I8" s="85"/>
      <c r="J8" s="203"/>
    </row>
    <row r="9" spans="1:10" s="16" customFormat="1" ht="11.25">
      <c r="A9" s="81"/>
      <c r="B9" s="202"/>
      <c r="C9" s="87"/>
      <c r="D9" s="158"/>
      <c r="E9" s="54" t="s">
        <v>171</v>
      </c>
      <c r="F9" s="54"/>
      <c r="G9" s="157"/>
      <c r="H9" s="157"/>
      <c r="I9" s="85"/>
      <c r="J9" s="203"/>
    </row>
    <row r="10" spans="1:10" s="16" customFormat="1" ht="11.25">
      <c r="A10" s="81"/>
      <c r="B10" s="202"/>
      <c r="C10" s="88"/>
      <c r="D10" s="159"/>
      <c r="E10" s="159" t="s">
        <v>172</v>
      </c>
      <c r="F10" s="159"/>
      <c r="G10" s="159"/>
      <c r="H10" s="159"/>
      <c r="I10" s="89"/>
      <c r="J10" s="203"/>
    </row>
    <row r="11" spans="2:10" ht="12.75">
      <c r="B11" s="204"/>
      <c r="C11" s="21"/>
      <c r="D11" s="21"/>
      <c r="E11" s="21"/>
      <c r="F11" s="21"/>
      <c r="G11" s="21"/>
      <c r="H11" s="21"/>
      <c r="I11" s="21"/>
      <c r="J11" s="205"/>
    </row>
    <row r="12" spans="2:10" ht="12.75">
      <c r="B12" s="204"/>
      <c r="C12" s="21"/>
      <c r="D12" s="21"/>
      <c r="E12" s="21"/>
      <c r="F12" s="21"/>
      <c r="G12" s="21"/>
      <c r="H12" s="21"/>
      <c r="I12" s="21"/>
      <c r="J12" s="205"/>
    </row>
    <row r="13" spans="2:10" ht="12.75">
      <c r="B13" s="204"/>
      <c r="C13" s="21"/>
      <c r="D13" s="54"/>
      <c r="E13" s="54"/>
      <c r="F13" s="54"/>
      <c r="G13" s="54"/>
      <c r="H13" s="54"/>
      <c r="I13" s="54"/>
      <c r="J13" s="205"/>
    </row>
    <row r="14" spans="2:10" ht="15">
      <c r="B14" s="204"/>
      <c r="C14" s="21"/>
      <c r="D14" s="21"/>
      <c r="E14" s="33" t="s">
        <v>274</v>
      </c>
      <c r="F14" s="21"/>
      <c r="G14" s="21"/>
      <c r="H14" s="21"/>
      <c r="I14" s="21"/>
      <c r="J14" s="205"/>
    </row>
    <row r="15" spans="2:10" ht="12.75">
      <c r="B15" s="204"/>
      <c r="C15" s="21"/>
      <c r="D15" s="21"/>
      <c r="E15" s="21"/>
      <c r="F15" s="21"/>
      <c r="G15" s="21"/>
      <c r="H15" s="21"/>
      <c r="I15" s="21"/>
      <c r="J15" s="205"/>
    </row>
    <row r="16" spans="2:10" ht="12.75">
      <c r="B16" s="204"/>
      <c r="C16" s="21"/>
      <c r="D16" s="21"/>
      <c r="E16" s="21"/>
      <c r="F16" s="21"/>
      <c r="G16" s="21"/>
      <c r="H16" s="21"/>
      <c r="I16" s="21"/>
      <c r="J16" s="205"/>
    </row>
    <row r="17" spans="2:10" ht="12.75">
      <c r="B17" s="204"/>
      <c r="C17" s="21"/>
      <c r="D17" s="21"/>
      <c r="E17" s="21"/>
      <c r="F17" s="21"/>
      <c r="G17" s="21"/>
      <c r="H17" s="21"/>
      <c r="I17" s="21"/>
      <c r="J17" s="205"/>
    </row>
    <row r="18" spans="2:10" ht="12.75">
      <c r="B18" s="204"/>
      <c r="C18" s="21"/>
      <c r="D18" s="21"/>
      <c r="E18" s="21"/>
      <c r="F18" s="21"/>
      <c r="G18" s="21"/>
      <c r="H18" s="21"/>
      <c r="I18" s="21"/>
      <c r="J18" s="205"/>
    </row>
    <row r="19" spans="2:10" ht="12.75">
      <c r="B19" s="204"/>
      <c r="C19" s="21"/>
      <c r="D19" s="21"/>
      <c r="E19" s="21"/>
      <c r="F19" s="21"/>
      <c r="G19" s="21"/>
      <c r="H19" s="21"/>
      <c r="I19" s="21"/>
      <c r="J19" s="205"/>
    </row>
    <row r="20" spans="2:10" ht="12.75">
      <c r="B20" s="204"/>
      <c r="C20" s="21"/>
      <c r="D20" s="21"/>
      <c r="E20" s="21"/>
      <c r="F20" s="21"/>
      <c r="G20" s="21"/>
      <c r="H20" s="21"/>
      <c r="I20" s="21"/>
      <c r="J20" s="205"/>
    </row>
    <row r="21" spans="2:10" ht="12.75">
      <c r="B21" s="204"/>
      <c r="C21" s="21"/>
      <c r="D21" s="21"/>
      <c r="E21" s="21"/>
      <c r="F21" s="21"/>
      <c r="G21" s="21"/>
      <c r="H21" s="21"/>
      <c r="I21" s="21"/>
      <c r="J21" s="205"/>
    </row>
    <row r="22" spans="2:10" ht="12.75">
      <c r="B22" s="204"/>
      <c r="C22" s="21"/>
      <c r="D22" s="21"/>
      <c r="E22" s="21"/>
      <c r="F22" s="21"/>
      <c r="G22" s="21"/>
      <c r="H22" s="21"/>
      <c r="I22" s="21"/>
      <c r="J22" s="205"/>
    </row>
    <row r="23" spans="2:10" ht="12.75">
      <c r="B23" s="204"/>
      <c r="C23" s="21"/>
      <c r="D23" s="21"/>
      <c r="E23" s="21"/>
      <c r="F23" s="21"/>
      <c r="G23" s="21"/>
      <c r="H23" s="21"/>
      <c r="I23" s="21"/>
      <c r="J23" s="205"/>
    </row>
    <row r="24" spans="2:10" ht="12.75">
      <c r="B24" s="204"/>
      <c r="C24" s="21"/>
      <c r="D24" s="21"/>
      <c r="E24" s="21"/>
      <c r="F24" s="21"/>
      <c r="G24" s="21"/>
      <c r="H24" s="21"/>
      <c r="I24" s="21"/>
      <c r="J24" s="205"/>
    </row>
    <row r="25" spans="2:10" ht="12.75">
      <c r="B25" s="204"/>
      <c r="C25" s="21"/>
      <c r="D25" s="21"/>
      <c r="E25" s="21"/>
      <c r="F25" s="21"/>
      <c r="G25" s="21"/>
      <c r="H25" s="21"/>
      <c r="I25" s="21"/>
      <c r="J25" s="205"/>
    </row>
    <row r="26" spans="2:10" ht="12.75">
      <c r="B26" s="204"/>
      <c r="C26" s="21"/>
      <c r="D26" s="21"/>
      <c r="E26" s="21"/>
      <c r="F26" s="21"/>
      <c r="G26" s="21"/>
      <c r="H26" s="21"/>
      <c r="I26" s="21"/>
      <c r="J26" s="205"/>
    </row>
    <row r="27" spans="2:10" ht="12.75">
      <c r="B27" s="204"/>
      <c r="C27" s="21"/>
      <c r="D27" s="21"/>
      <c r="E27" s="21"/>
      <c r="F27" s="21"/>
      <c r="G27" s="21"/>
      <c r="H27" s="21"/>
      <c r="I27" s="21"/>
      <c r="J27" s="205"/>
    </row>
    <row r="28" spans="2:10" ht="12.75">
      <c r="B28" s="204"/>
      <c r="C28" s="21"/>
      <c r="D28" s="21"/>
      <c r="E28" s="21"/>
      <c r="F28" s="21"/>
      <c r="G28" s="21"/>
      <c r="H28" s="21"/>
      <c r="I28" s="21"/>
      <c r="J28" s="205"/>
    </row>
    <row r="29" spans="2:10" ht="12.75">
      <c r="B29" s="204"/>
      <c r="C29" s="21"/>
      <c r="D29" s="21"/>
      <c r="E29" s="21"/>
      <c r="F29" s="21"/>
      <c r="G29" s="21"/>
      <c r="H29" s="21"/>
      <c r="I29" s="21"/>
      <c r="J29" s="205"/>
    </row>
    <row r="30" spans="2:10" ht="12.75">
      <c r="B30" s="204"/>
      <c r="C30" s="21"/>
      <c r="D30" s="21"/>
      <c r="E30" s="21"/>
      <c r="F30" s="21"/>
      <c r="G30" s="21"/>
      <c r="H30" s="21"/>
      <c r="I30" s="21"/>
      <c r="J30" s="205"/>
    </row>
    <row r="31" spans="2:10" ht="12.75">
      <c r="B31" s="204"/>
      <c r="C31" s="21"/>
      <c r="D31" s="21"/>
      <c r="E31" s="21"/>
      <c r="F31" s="21"/>
      <c r="G31" s="21"/>
      <c r="H31" s="21"/>
      <c r="I31" s="21"/>
      <c r="J31" s="205"/>
    </row>
    <row r="32" spans="2:10" ht="12.75">
      <c r="B32" s="204"/>
      <c r="C32" s="21"/>
      <c r="D32" s="21"/>
      <c r="E32" s="21"/>
      <c r="F32" s="21"/>
      <c r="G32" s="21"/>
      <c r="H32" s="21"/>
      <c r="I32" s="21"/>
      <c r="J32" s="205"/>
    </row>
    <row r="33" spans="2:10" ht="12.75">
      <c r="B33" s="204"/>
      <c r="C33" s="21"/>
      <c r="D33" s="21"/>
      <c r="E33" s="21"/>
      <c r="F33" s="21"/>
      <c r="G33" s="21"/>
      <c r="H33" s="21"/>
      <c r="I33" s="21"/>
      <c r="J33" s="205"/>
    </row>
    <row r="34" spans="2:10" ht="12.75">
      <c r="B34" s="204"/>
      <c r="C34" s="21"/>
      <c r="D34" s="21"/>
      <c r="E34" s="21"/>
      <c r="F34" s="21"/>
      <c r="G34" s="21"/>
      <c r="H34" s="21"/>
      <c r="I34" s="21"/>
      <c r="J34" s="205"/>
    </row>
    <row r="35" spans="2:10" ht="12.75">
      <c r="B35" s="204"/>
      <c r="C35" s="21"/>
      <c r="D35" s="21"/>
      <c r="E35" s="21"/>
      <c r="F35" s="21"/>
      <c r="G35" s="21"/>
      <c r="H35" s="21"/>
      <c r="I35" s="21"/>
      <c r="J35" s="205"/>
    </row>
    <row r="36" spans="2:10" ht="12.75">
      <c r="B36" s="204"/>
      <c r="C36" s="21"/>
      <c r="D36" s="21"/>
      <c r="E36" s="21"/>
      <c r="F36" s="21"/>
      <c r="G36" s="21"/>
      <c r="H36" s="21"/>
      <c r="I36" s="21"/>
      <c r="J36" s="205"/>
    </row>
    <row r="37" spans="1:10" s="2" customFormat="1" ht="12.75">
      <c r="A37" s="23"/>
      <c r="B37" s="204"/>
      <c r="C37" s="21"/>
      <c r="D37" s="21"/>
      <c r="E37" s="21"/>
      <c r="F37" s="21"/>
      <c r="G37" s="21"/>
      <c r="H37" s="21"/>
      <c r="I37" s="21"/>
      <c r="J37" s="205"/>
    </row>
    <row r="38" spans="1:10" s="2" customFormat="1" ht="15.75">
      <c r="A38" s="23"/>
      <c r="B38" s="204"/>
      <c r="C38" s="21"/>
      <c r="D38" s="21"/>
      <c r="E38" s="65"/>
      <c r="F38" s="65"/>
      <c r="G38" s="65"/>
      <c r="H38" s="65"/>
      <c r="I38" s="65"/>
      <c r="J38" s="205"/>
    </row>
    <row r="39" spans="1:10" s="2" customFormat="1" ht="15.75">
      <c r="A39" s="23"/>
      <c r="B39" s="204"/>
      <c r="C39" s="21"/>
      <c r="D39" s="21"/>
      <c r="E39" s="65"/>
      <c r="F39" s="65"/>
      <c r="G39" s="65"/>
      <c r="H39" s="65"/>
      <c r="I39" s="65"/>
      <c r="J39" s="205"/>
    </row>
    <row r="40" spans="1:10" s="2" customFormat="1" ht="15.75">
      <c r="A40" s="23"/>
      <c r="B40" s="204"/>
      <c r="C40" s="21"/>
      <c r="D40" s="21"/>
      <c r="E40" s="65"/>
      <c r="F40" s="65"/>
      <c r="G40" s="65"/>
      <c r="H40" s="65"/>
      <c r="I40" s="65"/>
      <c r="J40" s="205"/>
    </row>
    <row r="41" spans="1:10" s="2" customFormat="1" ht="15.75">
      <c r="A41" s="23"/>
      <c r="B41" s="204"/>
      <c r="C41" s="21"/>
      <c r="D41" s="21"/>
      <c r="E41" s="65"/>
      <c r="F41" s="65"/>
      <c r="G41" s="65"/>
      <c r="H41" s="65"/>
      <c r="I41" s="65"/>
      <c r="J41" s="205"/>
    </row>
    <row r="42" spans="1:10" s="2" customFormat="1" ht="15.75">
      <c r="A42" s="23"/>
      <c r="B42" s="204"/>
      <c r="D42" s="65"/>
      <c r="E42" s="77" t="s">
        <v>272</v>
      </c>
      <c r="F42" s="65"/>
      <c r="G42" s="409" t="s">
        <v>273</v>
      </c>
      <c r="H42" s="409"/>
      <c r="I42" s="409"/>
      <c r="J42" s="205"/>
    </row>
    <row r="43" spans="2:10" ht="15.75" customHeight="1">
      <c r="B43" s="204"/>
      <c r="D43" s="65"/>
      <c r="E43" s="77" t="s">
        <v>302</v>
      </c>
      <c r="F43" s="69"/>
      <c r="G43" s="409" t="s">
        <v>301</v>
      </c>
      <c r="H43" s="409"/>
      <c r="I43" s="409"/>
      <c r="J43" s="205"/>
    </row>
    <row r="44" spans="2:10" ht="22.5" customHeight="1">
      <c r="B44" s="204"/>
      <c r="D44" s="65"/>
      <c r="E44" s="209"/>
      <c r="F44" s="69"/>
      <c r="G44" s="77"/>
      <c r="H44" s="77"/>
      <c r="I44" s="77"/>
      <c r="J44" s="205"/>
    </row>
    <row r="45" spans="2:10" ht="22.5" customHeight="1">
      <c r="B45" s="204"/>
      <c r="D45" s="65"/>
      <c r="E45" s="209"/>
      <c r="F45" s="69"/>
      <c r="G45" s="77"/>
      <c r="H45" s="77"/>
      <c r="I45" s="77"/>
      <c r="J45" s="205"/>
    </row>
    <row r="46" spans="2:10" ht="12.75">
      <c r="B46" s="204"/>
      <c r="C46" s="21"/>
      <c r="D46" s="21"/>
      <c r="E46" s="21"/>
      <c r="F46" s="21"/>
      <c r="G46" s="21"/>
      <c r="H46" s="21"/>
      <c r="I46" s="21"/>
      <c r="J46" s="205"/>
    </row>
    <row r="47" spans="2:10" ht="12.75">
      <c r="B47" s="204"/>
      <c r="C47" s="21"/>
      <c r="D47" s="21"/>
      <c r="E47" s="21"/>
      <c r="F47" s="21"/>
      <c r="G47" s="21"/>
      <c r="H47" s="21"/>
      <c r="I47" s="21"/>
      <c r="J47" s="205"/>
    </row>
    <row r="48" spans="2:10" ht="13.5" thickBot="1">
      <c r="B48" s="206"/>
      <c r="C48" s="207"/>
      <c r="D48" s="207"/>
      <c r="E48" s="207"/>
      <c r="F48" s="207"/>
      <c r="G48" s="207"/>
      <c r="H48" s="207"/>
      <c r="I48" s="207"/>
      <c r="J48" s="208"/>
    </row>
    <row r="49" ht="13.5" thickTop="1"/>
  </sheetData>
  <sheetProtection/>
  <mergeCells count="3">
    <mergeCell ref="G42:I42"/>
    <mergeCell ref="G43:I43"/>
    <mergeCell ref="B3:J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28125" style="23" customWidth="1"/>
    <col min="2" max="2" width="4.8515625" style="23" customWidth="1"/>
    <col min="3" max="3" width="24.8515625" style="23" customWidth="1"/>
    <col min="4" max="4" width="6.57421875" style="23" customWidth="1"/>
    <col min="5" max="5" width="14.28125" style="23" customWidth="1"/>
    <col min="6" max="6" width="13.8515625" style="23" customWidth="1"/>
    <col min="7" max="7" width="16.421875" style="23" customWidth="1"/>
    <col min="8" max="8" width="9.140625" style="70" customWidth="1"/>
  </cols>
  <sheetData>
    <row r="1" ht="16.5" customHeight="1">
      <c r="B1" s="23" t="s">
        <v>311</v>
      </c>
    </row>
    <row r="2" ht="16.5" customHeight="1">
      <c r="B2" s="23" t="s">
        <v>386</v>
      </c>
    </row>
    <row r="3" spans="3:6" ht="16.5" customHeight="1">
      <c r="C3" s="275"/>
      <c r="D3" s="275"/>
      <c r="E3" s="275"/>
      <c r="F3" s="275"/>
    </row>
    <row r="4" spans="3:6" ht="16.5" customHeight="1">
      <c r="C4" s="275"/>
      <c r="D4" s="281" t="s">
        <v>332</v>
      </c>
      <c r="E4" s="275"/>
      <c r="F4" s="275"/>
    </row>
    <row r="5" spans="3:6" ht="16.5" customHeight="1">
      <c r="C5" s="275"/>
      <c r="D5" s="275" t="s">
        <v>359</v>
      </c>
      <c r="E5" s="275"/>
      <c r="F5" s="275"/>
    </row>
    <row r="6" ht="16.5" customHeight="1"/>
    <row r="7" spans="1:8" s="222" customFormat="1" ht="16.5" customHeight="1">
      <c r="A7" s="112"/>
      <c r="B7" s="148" t="s">
        <v>2</v>
      </c>
      <c r="C7" s="148" t="s">
        <v>312</v>
      </c>
      <c r="D7" s="148" t="s">
        <v>326</v>
      </c>
      <c r="E7" s="148" t="s">
        <v>327</v>
      </c>
      <c r="F7" s="148" t="s">
        <v>328</v>
      </c>
      <c r="G7" s="148" t="s">
        <v>329</v>
      </c>
      <c r="H7" s="229"/>
    </row>
    <row r="8" spans="1:8" s="222" customFormat="1" ht="16.5" customHeight="1">
      <c r="A8" s="112"/>
      <c r="B8" s="148">
        <v>1</v>
      </c>
      <c r="C8" s="282" t="s">
        <v>363</v>
      </c>
      <c r="D8" s="282" t="s">
        <v>364</v>
      </c>
      <c r="E8" s="292">
        <v>4980</v>
      </c>
      <c r="F8" s="291">
        <v>21.67</v>
      </c>
      <c r="G8" s="284">
        <v>107893.97</v>
      </c>
      <c r="H8" s="229"/>
    </row>
    <row r="9" spans="1:8" s="222" customFormat="1" ht="16.5" customHeight="1">
      <c r="A9" s="112"/>
      <c r="B9" s="148">
        <v>2</v>
      </c>
      <c r="C9" s="282" t="s">
        <v>376</v>
      </c>
      <c r="D9" s="282" t="s">
        <v>365</v>
      </c>
      <c r="E9" s="292">
        <v>2500</v>
      </c>
      <c r="F9" s="291">
        <v>8.33</v>
      </c>
      <c r="G9" s="284">
        <v>20833.33</v>
      </c>
      <c r="H9" s="229"/>
    </row>
    <row r="10" spans="1:8" s="222" customFormat="1" ht="16.5" customHeight="1">
      <c r="A10" s="112"/>
      <c r="B10" s="148">
        <v>3</v>
      </c>
      <c r="C10" s="282" t="s">
        <v>366</v>
      </c>
      <c r="D10" s="282" t="s">
        <v>365</v>
      </c>
      <c r="E10" s="292">
        <v>7001</v>
      </c>
      <c r="F10" s="283">
        <v>73</v>
      </c>
      <c r="G10" s="284">
        <f>510598+329</f>
        <v>510927</v>
      </c>
      <c r="H10" s="229"/>
    </row>
    <row r="11" spans="1:8" s="222" customFormat="1" ht="16.5" customHeight="1">
      <c r="A11" s="112"/>
      <c r="B11" s="148">
        <v>4</v>
      </c>
      <c r="C11" s="282" t="s">
        <v>367</v>
      </c>
      <c r="D11" s="282" t="s">
        <v>226</v>
      </c>
      <c r="E11" s="292"/>
      <c r="F11" s="291"/>
      <c r="G11" s="284">
        <f>563246+23527.59</f>
        <v>586773.59</v>
      </c>
      <c r="H11" s="229"/>
    </row>
    <row r="12" spans="1:8" s="222" customFormat="1" ht="16.5" customHeight="1">
      <c r="A12" s="112"/>
      <c r="B12" s="148">
        <v>5</v>
      </c>
      <c r="C12" s="282" t="s">
        <v>369</v>
      </c>
      <c r="D12" s="282" t="s">
        <v>368</v>
      </c>
      <c r="E12" s="292">
        <v>5696</v>
      </c>
      <c r="F12" s="291">
        <f>G12/E12</f>
        <v>616.5902387640449</v>
      </c>
      <c r="G12" s="284">
        <v>3512098</v>
      </c>
      <c r="H12" s="229"/>
    </row>
    <row r="13" spans="1:8" s="222" customFormat="1" ht="16.5" customHeight="1">
      <c r="A13" s="112"/>
      <c r="B13" s="148">
        <v>6</v>
      </c>
      <c r="C13" s="282" t="s">
        <v>374</v>
      </c>
      <c r="D13" s="282" t="s">
        <v>368</v>
      </c>
      <c r="E13" s="293">
        <v>259.7</v>
      </c>
      <c r="F13" s="291">
        <v>3164.53</v>
      </c>
      <c r="G13" s="284">
        <v>821829.24</v>
      </c>
      <c r="H13" s="229"/>
    </row>
    <row r="14" spans="1:8" s="222" customFormat="1" ht="16.5" customHeight="1">
      <c r="A14" s="112"/>
      <c r="B14" s="148">
        <v>7</v>
      </c>
      <c r="C14" s="282" t="s">
        <v>371</v>
      </c>
      <c r="D14" s="282" t="s">
        <v>370</v>
      </c>
      <c r="E14" s="292">
        <v>56</v>
      </c>
      <c r="F14" s="283">
        <v>2050</v>
      </c>
      <c r="G14" s="284">
        <f>E14*F14</f>
        <v>114800</v>
      </c>
      <c r="H14" s="229"/>
    </row>
    <row r="15" spans="1:8" s="222" customFormat="1" ht="16.5" customHeight="1">
      <c r="A15" s="112"/>
      <c r="B15" s="148">
        <v>8</v>
      </c>
      <c r="C15" s="282" t="s">
        <v>375</v>
      </c>
      <c r="D15" s="282" t="s">
        <v>364</v>
      </c>
      <c r="E15" s="283">
        <v>50</v>
      </c>
      <c r="F15" s="283">
        <v>1360</v>
      </c>
      <c r="G15" s="284">
        <f>E15*F15</f>
        <v>68000</v>
      </c>
      <c r="H15" s="229"/>
    </row>
    <row r="16" spans="1:8" s="222" customFormat="1" ht="16.5" customHeight="1">
      <c r="A16" s="112"/>
      <c r="B16" s="148">
        <v>9</v>
      </c>
      <c r="C16" s="282" t="s">
        <v>377</v>
      </c>
      <c r="D16" s="282" t="s">
        <v>364</v>
      </c>
      <c r="E16" s="283">
        <v>65</v>
      </c>
      <c r="F16" s="283">
        <v>6496.67</v>
      </c>
      <c r="G16" s="284">
        <v>422283</v>
      </c>
      <c r="H16" s="229"/>
    </row>
    <row r="17" spans="1:8" s="222" customFormat="1" ht="16.5" customHeight="1">
      <c r="A17" s="112"/>
      <c r="B17" s="148">
        <v>10</v>
      </c>
      <c r="C17" s="282" t="s">
        <v>372</v>
      </c>
      <c r="D17" s="282" t="s">
        <v>364</v>
      </c>
      <c r="E17" s="283">
        <v>288</v>
      </c>
      <c r="F17" s="283">
        <v>45</v>
      </c>
      <c r="G17" s="284">
        <f>E17*F17</f>
        <v>12960</v>
      </c>
      <c r="H17" s="229"/>
    </row>
    <row r="18" spans="1:8" s="222" customFormat="1" ht="16.5" customHeight="1">
      <c r="A18" s="112"/>
      <c r="B18" s="148">
        <v>11</v>
      </c>
      <c r="C18" s="282" t="s">
        <v>373</v>
      </c>
      <c r="D18" s="282" t="s">
        <v>364</v>
      </c>
      <c r="E18" s="283">
        <v>4728</v>
      </c>
      <c r="F18" s="283">
        <v>19</v>
      </c>
      <c r="G18" s="284">
        <v>88397.3</v>
      </c>
      <c r="H18" s="229"/>
    </row>
    <row r="19" spans="2:7" ht="16.5" customHeight="1">
      <c r="B19" s="225"/>
      <c r="C19" s="251" t="s">
        <v>330</v>
      </c>
      <c r="D19" s="251"/>
      <c r="E19" s="286"/>
      <c r="F19" s="286"/>
      <c r="G19" s="287">
        <f>SUM(G8:G18)</f>
        <v>6266795.430000001</v>
      </c>
    </row>
    <row r="20" ht="16.5" customHeight="1"/>
    <row r="21" ht="16.5" customHeight="1"/>
    <row r="22" spans="7:11" ht="16.5" customHeight="1">
      <c r="G22" s="59"/>
      <c r="K22" s="34"/>
    </row>
    <row r="23" ht="16.5" customHeight="1">
      <c r="G23" s="59"/>
    </row>
    <row r="24" spans="4:9" ht="16.5" customHeight="1">
      <c r="D24" s="23" t="s">
        <v>324</v>
      </c>
      <c r="I24" s="221"/>
    </row>
    <row r="25" ht="16.5" customHeight="1">
      <c r="D25" s="23" t="s">
        <v>331</v>
      </c>
    </row>
    <row r="26" ht="16.5" customHeight="1"/>
    <row r="27" ht="16.5" customHeight="1"/>
    <row r="28" ht="16.5" customHeight="1"/>
    <row r="29" ht="16.5" customHeight="1">
      <c r="F29" s="59"/>
    </row>
    <row r="30" spans="4:6" ht="16.5" customHeight="1">
      <c r="D30" s="59"/>
      <c r="F30" s="59"/>
    </row>
    <row r="31" spans="5:6" ht="16.5" customHeight="1">
      <c r="E31" s="59"/>
      <c r="F31" s="59"/>
    </row>
    <row r="32" spans="4:6" ht="16.5" customHeight="1">
      <c r="D32" s="59"/>
      <c r="F32" s="59"/>
    </row>
    <row r="33" spans="5:6" ht="16.5" customHeight="1">
      <c r="E33" s="59"/>
      <c r="F33" s="59"/>
    </row>
    <row r="34" spans="4:6" ht="16.5" customHeight="1">
      <c r="D34" s="59"/>
      <c r="F34" s="59"/>
    </row>
    <row r="35" spans="4:6" ht="16.5" customHeight="1">
      <c r="D35" s="59"/>
      <c r="F35" s="59"/>
    </row>
    <row r="36" ht="16.5" customHeight="1">
      <c r="F36" s="59"/>
    </row>
    <row r="37" spans="5:6" ht="15.75">
      <c r="E37" s="59"/>
      <c r="F37" s="59"/>
    </row>
    <row r="38" ht="15.75">
      <c r="F38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A19">
      <selection activeCell="B1" sqref="B1:C2"/>
    </sheetView>
  </sheetViews>
  <sheetFormatPr defaultColWidth="9.140625" defaultRowHeight="12.75"/>
  <cols>
    <col min="2" max="2" width="3.28125" style="23" customWidth="1"/>
    <col min="3" max="3" width="18.421875" style="23" customWidth="1"/>
    <col min="4" max="4" width="9.140625" style="23" customWidth="1"/>
    <col min="5" max="5" width="11.7109375" style="23" customWidth="1"/>
    <col min="6" max="6" width="14.28125" style="23" bestFit="1" customWidth="1"/>
    <col min="7" max="7" width="9.28125" style="23" bestFit="1" customWidth="1"/>
    <col min="8" max="8" width="12.57421875" style="23" customWidth="1"/>
  </cols>
  <sheetData>
    <row r="1" ht="12.75">
      <c r="B1" s="23" t="s">
        <v>311</v>
      </c>
    </row>
    <row r="2" ht="12.75">
      <c r="B2" s="23" t="s">
        <v>386</v>
      </c>
    </row>
    <row r="4" spans="2:3" ht="15.75">
      <c r="B4" s="112"/>
      <c r="C4" s="238" t="s">
        <v>360</v>
      </c>
    </row>
    <row r="6" spans="2:8" s="222" customFormat="1" ht="12.75">
      <c r="B6" s="47"/>
      <c r="C6" s="47"/>
      <c r="D6" s="47"/>
      <c r="E6" s="47" t="s">
        <v>314</v>
      </c>
      <c r="F6" s="223"/>
      <c r="G6" s="223"/>
      <c r="H6" s="47" t="s">
        <v>314</v>
      </c>
    </row>
    <row r="7" spans="2:8" ht="12.75">
      <c r="B7" s="48" t="s">
        <v>2</v>
      </c>
      <c r="C7" s="48" t="s">
        <v>312</v>
      </c>
      <c r="D7" s="48" t="s">
        <v>313</v>
      </c>
      <c r="E7" s="48" t="s">
        <v>351</v>
      </c>
      <c r="F7" s="224" t="s">
        <v>315</v>
      </c>
      <c r="G7" s="224" t="s">
        <v>316</v>
      </c>
      <c r="H7" s="237" t="s">
        <v>352</v>
      </c>
    </row>
    <row r="8" spans="2:8" ht="12.75">
      <c r="B8" s="225">
        <v>1</v>
      </c>
      <c r="C8" s="225" t="s">
        <v>23</v>
      </c>
      <c r="D8" s="225"/>
      <c r="E8" s="285">
        <v>0</v>
      </c>
      <c r="F8" s="285">
        <v>0</v>
      </c>
      <c r="G8" s="285">
        <v>0</v>
      </c>
      <c r="H8" s="285">
        <v>0</v>
      </c>
    </row>
    <row r="9" spans="2:8" ht="12.75">
      <c r="B9" s="225">
        <v>2</v>
      </c>
      <c r="C9" s="225" t="s">
        <v>317</v>
      </c>
      <c r="D9" s="225"/>
      <c r="E9" s="285">
        <v>0</v>
      </c>
      <c r="F9" s="285">
        <v>0</v>
      </c>
      <c r="G9" s="285">
        <v>0</v>
      </c>
      <c r="H9" s="285">
        <v>0</v>
      </c>
    </row>
    <row r="10" spans="2:8" ht="12.75">
      <c r="B10" s="225">
        <v>3</v>
      </c>
      <c r="C10" s="225" t="s">
        <v>318</v>
      </c>
      <c r="D10" s="225"/>
      <c r="E10" s="285">
        <v>190000</v>
      </c>
      <c r="F10" s="285">
        <v>0</v>
      </c>
      <c r="G10" s="285">
        <v>0</v>
      </c>
      <c r="H10" s="285">
        <f>E10+F10-G10</f>
        <v>190000</v>
      </c>
    </row>
    <row r="11" spans="2:8" ht="12.75">
      <c r="B11" s="225">
        <v>4</v>
      </c>
      <c r="C11" s="225" t="s">
        <v>319</v>
      </c>
      <c r="D11" s="225"/>
      <c r="E11" s="285">
        <v>0</v>
      </c>
      <c r="F11" s="285">
        <v>0</v>
      </c>
      <c r="G11" s="285">
        <v>0</v>
      </c>
      <c r="H11" s="285">
        <v>0</v>
      </c>
    </row>
    <row r="12" spans="2:8" ht="12.75">
      <c r="B12" s="225">
        <v>5</v>
      </c>
      <c r="C12" s="225" t="s">
        <v>320</v>
      </c>
      <c r="D12" s="225"/>
      <c r="E12" s="285">
        <v>0</v>
      </c>
      <c r="F12" s="285">
        <v>0</v>
      </c>
      <c r="G12" s="285">
        <v>0</v>
      </c>
      <c r="H12" s="285">
        <v>0</v>
      </c>
    </row>
    <row r="13" spans="2:8" ht="12.75">
      <c r="B13" s="225">
        <v>6</v>
      </c>
      <c r="C13" s="225" t="s">
        <v>321</v>
      </c>
      <c r="D13" s="225"/>
      <c r="E13" s="285">
        <v>0</v>
      </c>
      <c r="F13" s="285">
        <v>0</v>
      </c>
      <c r="G13" s="285">
        <v>0</v>
      </c>
      <c r="H13" s="285">
        <v>0</v>
      </c>
    </row>
    <row r="14" spans="2:8" ht="12.75">
      <c r="B14" s="225"/>
      <c r="C14" s="225" t="s">
        <v>322</v>
      </c>
      <c r="D14" s="225"/>
      <c r="E14" s="286">
        <f>SUM(E8:E13)</f>
        <v>190000</v>
      </c>
      <c r="F14" s="286">
        <f>SUM(F8:F13)</f>
        <v>0</v>
      </c>
      <c r="G14" s="286">
        <f>SUM(G8:G13)</f>
        <v>0</v>
      </c>
      <c r="H14" s="286">
        <f>SUM(H8:H13)</f>
        <v>190000</v>
      </c>
    </row>
    <row r="18" ht="15.75">
      <c r="E18" s="236" t="s">
        <v>361</v>
      </c>
    </row>
    <row r="20" spans="2:8" ht="12.75">
      <c r="B20" s="47"/>
      <c r="C20" s="47"/>
      <c r="D20" s="47"/>
      <c r="E20" s="47" t="s">
        <v>314</v>
      </c>
      <c r="F20" s="223"/>
      <c r="G20" s="223"/>
      <c r="H20" s="47" t="s">
        <v>314</v>
      </c>
    </row>
    <row r="21" spans="2:8" ht="12.75">
      <c r="B21" s="48" t="s">
        <v>2</v>
      </c>
      <c r="C21" s="48" t="s">
        <v>312</v>
      </c>
      <c r="D21" s="48" t="s">
        <v>313</v>
      </c>
      <c r="E21" s="48" t="s">
        <v>351</v>
      </c>
      <c r="F21" s="48" t="s">
        <v>315</v>
      </c>
      <c r="G21" s="224" t="s">
        <v>316</v>
      </c>
      <c r="H21" s="237" t="s">
        <v>352</v>
      </c>
    </row>
    <row r="22" spans="2:8" ht="12.75">
      <c r="B22" s="225">
        <v>1</v>
      </c>
      <c r="C22" s="225" t="s">
        <v>23</v>
      </c>
      <c r="D22" s="225"/>
      <c r="E22" s="285">
        <v>0</v>
      </c>
      <c r="F22" s="285">
        <v>0</v>
      </c>
      <c r="G22" s="285">
        <v>0</v>
      </c>
      <c r="H22" s="285">
        <v>0</v>
      </c>
    </row>
    <row r="23" spans="2:8" ht="12.75">
      <c r="B23" s="225">
        <v>2</v>
      </c>
      <c r="C23" s="225" t="s">
        <v>317</v>
      </c>
      <c r="D23" s="225"/>
      <c r="E23" s="285">
        <v>0</v>
      </c>
      <c r="F23" s="285">
        <v>0</v>
      </c>
      <c r="G23" s="285">
        <v>0</v>
      </c>
      <c r="H23" s="285">
        <v>0</v>
      </c>
    </row>
    <row r="24" spans="2:8" ht="12.75">
      <c r="B24" s="225">
        <v>3</v>
      </c>
      <c r="C24" s="225" t="s">
        <v>323</v>
      </c>
      <c r="D24" s="225"/>
      <c r="E24" s="285">
        <v>0</v>
      </c>
      <c r="F24" s="285">
        <f>E10*0.2</f>
        <v>38000</v>
      </c>
      <c r="G24" s="285">
        <v>0</v>
      </c>
      <c r="H24" s="285">
        <f>E24+F24-G24</f>
        <v>38000</v>
      </c>
    </row>
    <row r="25" spans="2:8" ht="12.75">
      <c r="B25" s="225">
        <v>4</v>
      </c>
      <c r="C25" s="225" t="s">
        <v>319</v>
      </c>
      <c r="D25" s="225"/>
      <c r="E25" s="285">
        <v>0</v>
      </c>
      <c r="F25" s="285">
        <v>0</v>
      </c>
      <c r="G25" s="285">
        <v>0</v>
      </c>
      <c r="H25" s="285">
        <v>0</v>
      </c>
    </row>
    <row r="26" spans="2:8" ht="12.75">
      <c r="B26" s="225">
        <v>5</v>
      </c>
      <c r="C26" s="225" t="s">
        <v>320</v>
      </c>
      <c r="D26" s="225"/>
      <c r="E26" s="285">
        <v>0</v>
      </c>
      <c r="F26" s="285">
        <v>0</v>
      </c>
      <c r="G26" s="285">
        <v>0</v>
      </c>
      <c r="H26" s="285">
        <v>0</v>
      </c>
    </row>
    <row r="27" spans="2:8" ht="12.75">
      <c r="B27" s="225">
        <v>6</v>
      </c>
      <c r="C27" s="225" t="s">
        <v>321</v>
      </c>
      <c r="D27" s="225"/>
      <c r="E27" s="285">
        <v>0</v>
      </c>
      <c r="F27" s="285">
        <v>0</v>
      </c>
      <c r="G27" s="285">
        <v>0</v>
      </c>
      <c r="H27" s="285">
        <v>0</v>
      </c>
    </row>
    <row r="28" spans="2:8" s="228" customFormat="1" ht="12.75">
      <c r="B28" s="251"/>
      <c r="C28" s="251" t="s">
        <v>322</v>
      </c>
      <c r="D28" s="251"/>
      <c r="E28" s="286">
        <f>SUM(E22:E27)</f>
        <v>0</v>
      </c>
      <c r="F28" s="286">
        <f>SUM(F22:F27)</f>
        <v>38000</v>
      </c>
      <c r="G28" s="286">
        <f>SUM(G22:G27)</f>
        <v>0</v>
      </c>
      <c r="H28" s="286">
        <f>SUM(H22:H27)</f>
        <v>38000</v>
      </c>
    </row>
    <row r="29" spans="2:8" ht="12.75">
      <c r="B29" s="225"/>
      <c r="C29" s="225"/>
      <c r="D29" s="225"/>
      <c r="E29" s="225"/>
      <c r="F29" s="225"/>
      <c r="G29" s="225"/>
      <c r="H29" s="225"/>
    </row>
    <row r="32" ht="15.75">
      <c r="E32" s="236" t="s">
        <v>362</v>
      </c>
    </row>
    <row r="34" spans="2:8" ht="12.75">
      <c r="B34" s="47"/>
      <c r="C34" s="47"/>
      <c r="D34" s="47"/>
      <c r="E34" s="47" t="s">
        <v>314</v>
      </c>
      <c r="F34" s="223"/>
      <c r="G34" s="223"/>
      <c r="H34" s="47" t="s">
        <v>314</v>
      </c>
    </row>
    <row r="35" spans="2:8" ht="12.75">
      <c r="B35" s="48" t="s">
        <v>2</v>
      </c>
      <c r="C35" s="48" t="s">
        <v>312</v>
      </c>
      <c r="D35" s="48" t="s">
        <v>313</v>
      </c>
      <c r="E35" s="48" t="s">
        <v>351</v>
      </c>
      <c r="F35" s="224" t="s">
        <v>315</v>
      </c>
      <c r="G35" s="224" t="s">
        <v>316</v>
      </c>
      <c r="H35" s="237" t="s">
        <v>352</v>
      </c>
    </row>
    <row r="36" spans="2:8" ht="12.75">
      <c r="B36" s="225">
        <v>1</v>
      </c>
      <c r="C36" s="225" t="s">
        <v>23</v>
      </c>
      <c r="D36" s="225"/>
      <c r="E36" s="285">
        <v>0</v>
      </c>
      <c r="F36" s="285"/>
      <c r="G36" s="285">
        <v>0</v>
      </c>
      <c r="H36" s="285">
        <v>0</v>
      </c>
    </row>
    <row r="37" spans="2:8" ht="12.75">
      <c r="B37" s="225">
        <v>2</v>
      </c>
      <c r="C37" s="225" t="s">
        <v>317</v>
      </c>
      <c r="D37" s="225"/>
      <c r="E37" s="285">
        <v>0</v>
      </c>
      <c r="F37" s="285"/>
      <c r="G37" s="285">
        <v>0</v>
      </c>
      <c r="H37" s="285">
        <v>0</v>
      </c>
    </row>
    <row r="38" spans="2:8" ht="12.75">
      <c r="B38" s="225">
        <v>3</v>
      </c>
      <c r="C38" s="225" t="s">
        <v>323</v>
      </c>
      <c r="D38" s="225"/>
      <c r="E38" s="285">
        <f>E10-E24</f>
        <v>190000</v>
      </c>
      <c r="F38" s="285">
        <f>G10-F24</f>
        <v>-38000</v>
      </c>
      <c r="G38" s="285">
        <v>0</v>
      </c>
      <c r="H38" s="285">
        <f>E38+F38-G38</f>
        <v>152000</v>
      </c>
    </row>
    <row r="39" spans="2:8" ht="12.75">
      <c r="B39" s="225">
        <v>4</v>
      </c>
      <c r="C39" s="225" t="s">
        <v>319</v>
      </c>
      <c r="D39" s="225"/>
      <c r="E39" s="285">
        <v>0</v>
      </c>
      <c r="F39" s="285"/>
      <c r="G39" s="285">
        <v>0</v>
      </c>
      <c r="H39" s="285">
        <v>0</v>
      </c>
    </row>
    <row r="40" spans="2:8" ht="12.75">
      <c r="B40" s="225">
        <v>5</v>
      </c>
      <c r="C40" s="225" t="s">
        <v>320</v>
      </c>
      <c r="D40" s="225"/>
      <c r="E40" s="285">
        <v>0</v>
      </c>
      <c r="F40" s="285"/>
      <c r="G40" s="285">
        <v>0</v>
      </c>
      <c r="H40" s="285">
        <v>0</v>
      </c>
    </row>
    <row r="41" spans="2:8" ht="12.75">
      <c r="B41" s="225">
        <v>6</v>
      </c>
      <c r="C41" s="225" t="s">
        <v>321</v>
      </c>
      <c r="D41" s="225"/>
      <c r="E41" s="285">
        <v>0</v>
      </c>
      <c r="F41" s="285"/>
      <c r="G41" s="285">
        <v>0</v>
      </c>
      <c r="H41" s="285">
        <v>0</v>
      </c>
    </row>
    <row r="42" spans="2:8" ht="12.75">
      <c r="B42" s="225"/>
      <c r="C42" s="225" t="s">
        <v>322</v>
      </c>
      <c r="D42" s="225"/>
      <c r="E42" s="286">
        <f>SUM(E36:E41)</f>
        <v>190000</v>
      </c>
      <c r="F42" s="286">
        <f>SUM(F36:F41)</f>
        <v>-38000</v>
      </c>
      <c r="G42" s="286">
        <f>SUM(G36:G41)</f>
        <v>0</v>
      </c>
      <c r="H42" s="286">
        <f>SUM(H36:H41)</f>
        <v>152000</v>
      </c>
    </row>
    <row r="45" ht="12.75">
      <c r="F45" s="23" t="s">
        <v>324</v>
      </c>
    </row>
    <row r="46" ht="12.75">
      <c r="F46" s="23" t="s">
        <v>325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7">
      <selection activeCell="M35" sqref="M35"/>
    </sheetView>
  </sheetViews>
  <sheetFormatPr defaultColWidth="4.7109375" defaultRowHeight="12.75"/>
  <cols>
    <col min="1" max="1" width="11.421875" style="23" customWidth="1"/>
    <col min="2" max="2" width="4.57421875" style="23" customWidth="1"/>
    <col min="3" max="3" width="7.421875" style="23" customWidth="1"/>
    <col min="4" max="4" width="70.28125" style="23" customWidth="1"/>
    <col min="5" max="5" width="2.00390625" style="23" customWidth="1"/>
    <col min="6" max="6" width="1.57421875" style="0" customWidth="1"/>
  </cols>
  <sheetData>
    <row r="1" ht="30.75" customHeight="1" thickBot="1"/>
    <row r="2" spans="2:5" ht="9.75" customHeight="1" thickTop="1">
      <c r="B2" s="199"/>
      <c r="C2" s="200"/>
      <c r="D2" s="200"/>
      <c r="E2" s="201"/>
    </row>
    <row r="3" spans="1:5" s="1" customFormat="1" ht="23.25" customHeight="1">
      <c r="A3" s="80"/>
      <c r="B3" s="341" t="s">
        <v>70</v>
      </c>
      <c r="C3" s="342"/>
      <c r="D3" s="342"/>
      <c r="E3" s="343"/>
    </row>
    <row r="4" spans="1:5" s="16" customFormat="1" ht="12.75">
      <c r="A4" s="81"/>
      <c r="B4" s="202"/>
      <c r="C4" s="82" t="s">
        <v>166</v>
      </c>
      <c r="D4" s="83"/>
      <c r="E4" s="203"/>
    </row>
    <row r="5" spans="1:5" s="16" customFormat="1" ht="11.25">
      <c r="A5" s="81"/>
      <c r="B5" s="202"/>
      <c r="C5" s="84"/>
      <c r="D5" s="85" t="s">
        <v>173</v>
      </c>
      <c r="E5" s="203"/>
    </row>
    <row r="6" spans="1:5" s="16" customFormat="1" ht="11.25">
      <c r="A6" s="81"/>
      <c r="B6" s="202"/>
      <c r="C6" s="84"/>
      <c r="D6" s="85" t="s">
        <v>174</v>
      </c>
      <c r="E6" s="203"/>
    </row>
    <row r="7" spans="1:5" s="16" customFormat="1" ht="11.25">
      <c r="A7" s="81"/>
      <c r="B7" s="202"/>
      <c r="C7" s="84" t="s">
        <v>170</v>
      </c>
      <c r="D7" s="86"/>
      <c r="E7" s="203"/>
    </row>
    <row r="8" spans="1:5" s="16" customFormat="1" ht="11.25">
      <c r="A8" s="81"/>
      <c r="B8" s="202"/>
      <c r="C8" s="84"/>
      <c r="D8" s="85" t="s">
        <v>175</v>
      </c>
      <c r="E8" s="203"/>
    </row>
    <row r="9" spans="1:5" s="16" customFormat="1" ht="11.25">
      <c r="A9" s="81"/>
      <c r="B9" s="202"/>
      <c r="C9" s="87"/>
      <c r="D9" s="85" t="s">
        <v>176</v>
      </c>
      <c r="E9" s="203"/>
    </row>
    <row r="10" spans="1:5" s="16" customFormat="1" ht="11.25">
      <c r="A10" s="81"/>
      <c r="B10" s="202"/>
      <c r="C10" s="88"/>
      <c r="D10" s="89" t="s">
        <v>177</v>
      </c>
      <c r="E10" s="203"/>
    </row>
    <row r="11" spans="2:5" ht="5.25" customHeight="1">
      <c r="B11" s="204"/>
      <c r="C11" s="21"/>
      <c r="D11" s="21"/>
      <c r="E11" s="205"/>
    </row>
    <row r="12" spans="2:5" ht="15.75">
      <c r="B12" s="204"/>
      <c r="C12" s="90" t="s">
        <v>178</v>
      </c>
      <c r="D12" s="72" t="s">
        <v>179</v>
      </c>
      <c r="E12" s="205"/>
    </row>
    <row r="13" spans="2:5" ht="6" customHeight="1">
      <c r="B13" s="204"/>
      <c r="C13" s="91"/>
      <c r="D13" s="21"/>
      <c r="E13" s="205"/>
    </row>
    <row r="14" spans="2:5" ht="12.75">
      <c r="B14" s="204"/>
      <c r="C14" s="79">
        <v>1</v>
      </c>
      <c r="D14" s="57" t="s">
        <v>180</v>
      </c>
      <c r="E14" s="205"/>
    </row>
    <row r="15" spans="2:5" ht="12.75">
      <c r="B15" s="204"/>
      <c r="C15" s="79">
        <v>2</v>
      </c>
      <c r="D15" s="21" t="s">
        <v>181</v>
      </c>
      <c r="E15" s="205"/>
    </row>
    <row r="16" spans="2:5" ht="12.75">
      <c r="B16" s="204"/>
      <c r="C16" s="21">
        <v>3</v>
      </c>
      <c r="D16" s="21" t="s">
        <v>182</v>
      </c>
      <c r="E16" s="205"/>
    </row>
    <row r="17" spans="1:5" s="3" customFormat="1" ht="12.75">
      <c r="A17" s="23"/>
      <c r="B17" s="204"/>
      <c r="C17" s="21">
        <v>4</v>
      </c>
      <c r="D17" s="21" t="s">
        <v>183</v>
      </c>
      <c r="E17" s="205"/>
    </row>
    <row r="18" spans="1:5" s="3" customFormat="1" ht="12.75">
      <c r="A18" s="23"/>
      <c r="B18" s="204"/>
      <c r="C18" s="21"/>
      <c r="D18" s="57" t="s">
        <v>184</v>
      </c>
      <c r="E18" s="205"/>
    </row>
    <row r="19" spans="1:5" s="3" customFormat="1" ht="12.75">
      <c r="A19" s="23"/>
      <c r="B19" s="204"/>
      <c r="C19" s="21" t="s">
        <v>185</v>
      </c>
      <c r="D19" s="21"/>
      <c r="E19" s="205"/>
    </row>
    <row r="20" spans="1:5" s="3" customFormat="1" ht="12.75">
      <c r="A20" s="23"/>
      <c r="B20" s="204"/>
      <c r="C20" s="21"/>
      <c r="D20" s="57" t="s">
        <v>186</v>
      </c>
      <c r="E20" s="205"/>
    </row>
    <row r="21" spans="1:5" s="3" customFormat="1" ht="12.75">
      <c r="A21" s="23"/>
      <c r="B21" s="204"/>
      <c r="C21" s="21" t="s">
        <v>187</v>
      </c>
      <c r="D21" s="21"/>
      <c r="E21" s="205"/>
    </row>
    <row r="22" spans="1:5" s="3" customFormat="1" ht="12.75">
      <c r="A22" s="23"/>
      <c r="B22" s="204"/>
      <c r="C22" s="21"/>
      <c r="D22" s="57" t="s">
        <v>188</v>
      </c>
      <c r="E22" s="205"/>
    </row>
    <row r="23" spans="1:5" s="3" customFormat="1" ht="12.75">
      <c r="A23" s="23"/>
      <c r="B23" s="204"/>
      <c r="C23" s="21" t="s">
        <v>189</v>
      </c>
      <c r="D23" s="21"/>
      <c r="E23" s="205"/>
    </row>
    <row r="24" spans="1:5" s="3" customFormat="1" ht="12.75">
      <c r="A24" s="23"/>
      <c r="B24" s="204"/>
      <c r="C24" s="21"/>
      <c r="D24" s="21" t="s">
        <v>190</v>
      </c>
      <c r="E24" s="205"/>
    </row>
    <row r="25" spans="1:5" s="3" customFormat="1" ht="12.75">
      <c r="A25" s="23"/>
      <c r="B25" s="204"/>
      <c r="C25" s="21" t="s">
        <v>191</v>
      </c>
      <c r="D25" s="21"/>
      <c r="E25" s="205"/>
    </row>
    <row r="26" spans="1:5" s="3" customFormat="1" ht="12.75">
      <c r="A26" s="23"/>
      <c r="B26" s="204"/>
      <c r="C26" s="57" t="s">
        <v>192</v>
      </c>
      <c r="D26" s="21"/>
      <c r="E26" s="205"/>
    </row>
    <row r="27" spans="1:5" s="3" customFormat="1" ht="12.75">
      <c r="A27" s="23"/>
      <c r="B27" s="204"/>
      <c r="C27" s="21"/>
      <c r="D27" s="21" t="s">
        <v>193</v>
      </c>
      <c r="E27" s="205"/>
    </row>
    <row r="28" spans="1:5" s="3" customFormat="1" ht="12.75">
      <c r="A28" s="23"/>
      <c r="B28" s="204"/>
      <c r="C28" s="57" t="s">
        <v>194</v>
      </c>
      <c r="D28" s="21"/>
      <c r="E28" s="205"/>
    </row>
    <row r="29" spans="1:5" s="3" customFormat="1" ht="12.75">
      <c r="A29" s="23"/>
      <c r="B29" s="204"/>
      <c r="C29" s="21"/>
      <c r="D29" s="21" t="s">
        <v>195</v>
      </c>
      <c r="E29" s="205"/>
    </row>
    <row r="30" spans="1:5" s="3" customFormat="1" ht="12.75">
      <c r="A30" s="23"/>
      <c r="B30" s="204"/>
      <c r="C30" s="57" t="s">
        <v>196</v>
      </c>
      <c r="D30" s="21"/>
      <c r="E30" s="205"/>
    </row>
    <row r="31" spans="1:5" s="3" customFormat="1" ht="12.75">
      <c r="A31" s="23"/>
      <c r="B31" s="204"/>
      <c r="C31" s="21" t="s">
        <v>197</v>
      </c>
      <c r="D31" s="21" t="s">
        <v>198</v>
      </c>
      <c r="E31" s="205"/>
    </row>
    <row r="32" spans="1:5" s="3" customFormat="1" ht="12.75">
      <c r="A32" s="23"/>
      <c r="B32" s="204"/>
      <c r="C32" s="21"/>
      <c r="D32" s="57" t="s">
        <v>199</v>
      </c>
      <c r="E32" s="205"/>
    </row>
    <row r="33" spans="1:5" s="3" customFormat="1" ht="12.75">
      <c r="A33" s="23"/>
      <c r="B33" s="204"/>
      <c r="C33" s="21"/>
      <c r="D33" s="57" t="s">
        <v>200</v>
      </c>
      <c r="E33" s="205"/>
    </row>
    <row r="34" spans="1:5" s="3" customFormat="1" ht="12.75">
      <c r="A34" s="23"/>
      <c r="B34" s="204"/>
      <c r="C34" s="21"/>
      <c r="D34" s="57" t="s">
        <v>201</v>
      </c>
      <c r="E34" s="205"/>
    </row>
    <row r="35" spans="1:5" s="3" customFormat="1" ht="12.75">
      <c r="A35" s="23"/>
      <c r="B35" s="204"/>
      <c r="C35" s="21"/>
      <c r="D35" s="57" t="s">
        <v>202</v>
      </c>
      <c r="E35" s="205"/>
    </row>
    <row r="36" spans="1:5" s="3" customFormat="1" ht="12.75">
      <c r="A36" s="23"/>
      <c r="B36" s="204"/>
      <c r="C36" s="21"/>
      <c r="D36" s="57" t="s">
        <v>203</v>
      </c>
      <c r="E36" s="205"/>
    </row>
    <row r="37" spans="1:5" s="3" customFormat="1" ht="12.75">
      <c r="A37" s="23"/>
      <c r="B37" s="204"/>
      <c r="C37" s="21"/>
      <c r="D37" s="57" t="s">
        <v>204</v>
      </c>
      <c r="E37" s="205"/>
    </row>
    <row r="38" spans="1:5" s="3" customFormat="1" ht="6" customHeight="1">
      <c r="A38" s="23"/>
      <c r="B38" s="204"/>
      <c r="C38" s="21"/>
      <c r="D38" s="21"/>
      <c r="E38" s="205"/>
    </row>
    <row r="39" spans="1:5" s="3" customFormat="1" ht="15.75">
      <c r="A39" s="23"/>
      <c r="B39" s="204"/>
      <c r="C39" s="90" t="s">
        <v>205</v>
      </c>
      <c r="D39" s="72" t="s">
        <v>206</v>
      </c>
      <c r="E39" s="205"/>
    </row>
    <row r="40" spans="1:5" s="3" customFormat="1" ht="4.5" customHeight="1">
      <c r="A40" s="23"/>
      <c r="B40" s="204"/>
      <c r="C40" s="21"/>
      <c r="D40" s="21"/>
      <c r="E40" s="205"/>
    </row>
    <row r="41" spans="1:5" s="3" customFormat="1" ht="12.75">
      <c r="A41" s="23"/>
      <c r="B41" s="204"/>
      <c r="C41" s="21"/>
      <c r="D41" s="57" t="s">
        <v>207</v>
      </c>
      <c r="E41" s="205"/>
    </row>
    <row r="42" spans="1:5" s="3" customFormat="1" ht="12.75">
      <c r="A42" s="23"/>
      <c r="B42" s="204"/>
      <c r="C42" s="21" t="s">
        <v>208</v>
      </c>
      <c r="D42" s="21"/>
      <c r="E42" s="205"/>
    </row>
    <row r="43" spans="1:5" s="3" customFormat="1" ht="12.75">
      <c r="A43" s="23"/>
      <c r="B43" s="204"/>
      <c r="C43" s="21"/>
      <c r="D43" s="21" t="s">
        <v>209</v>
      </c>
      <c r="E43" s="205"/>
    </row>
    <row r="44" spans="1:5" s="3" customFormat="1" ht="12.75">
      <c r="A44" s="23"/>
      <c r="B44" s="204"/>
      <c r="C44" s="21" t="s">
        <v>210</v>
      </c>
      <c r="D44" s="21"/>
      <c r="E44" s="205"/>
    </row>
    <row r="45" spans="1:5" s="3" customFormat="1" ht="12.75">
      <c r="A45" s="23"/>
      <c r="B45" s="204"/>
      <c r="C45" s="21"/>
      <c r="D45" s="21" t="s">
        <v>211</v>
      </c>
      <c r="E45" s="205"/>
    </row>
    <row r="46" spans="1:5" s="3" customFormat="1" ht="12.75">
      <c r="A46" s="23"/>
      <c r="B46" s="204"/>
      <c r="C46" s="21" t="s">
        <v>212</v>
      </c>
      <c r="D46" s="21"/>
      <c r="E46" s="205"/>
    </row>
    <row r="47" spans="1:5" s="3" customFormat="1" ht="12.75">
      <c r="A47" s="23"/>
      <c r="B47" s="204"/>
      <c r="C47" s="21"/>
      <c r="D47" s="21" t="s">
        <v>213</v>
      </c>
      <c r="E47" s="205"/>
    </row>
    <row r="48" spans="1:5" s="3" customFormat="1" ht="12.75">
      <c r="A48" s="23"/>
      <c r="B48" s="204"/>
      <c r="C48" s="21" t="s">
        <v>214</v>
      </c>
      <c r="D48" s="21"/>
      <c r="E48" s="205"/>
    </row>
    <row r="49" spans="2:5" ht="12.75">
      <c r="B49" s="204"/>
      <c r="C49" s="21"/>
      <c r="D49" s="21" t="s">
        <v>430</v>
      </c>
      <c r="E49" s="205"/>
    </row>
    <row r="50" spans="2:5" ht="12.75">
      <c r="B50" s="204"/>
      <c r="C50" s="21" t="s">
        <v>431</v>
      </c>
      <c r="D50" s="21"/>
      <c r="E50" s="205"/>
    </row>
    <row r="51" spans="2:5" ht="12.75">
      <c r="B51" s="204"/>
      <c r="C51" s="21" t="s">
        <v>432</v>
      </c>
      <c r="D51" s="21"/>
      <c r="E51" s="205"/>
    </row>
    <row r="52" spans="2:5" ht="12.75">
      <c r="B52" s="204"/>
      <c r="C52" s="21"/>
      <c r="D52" s="21" t="s">
        <v>433</v>
      </c>
      <c r="E52" s="205"/>
    </row>
    <row r="53" spans="2:5" ht="12.75">
      <c r="B53" s="204"/>
      <c r="C53" s="21"/>
      <c r="D53" s="21" t="s">
        <v>434</v>
      </c>
      <c r="E53" s="205"/>
    </row>
    <row r="54" spans="2:5" ht="12.75">
      <c r="B54" s="204"/>
      <c r="C54" s="21" t="s">
        <v>435</v>
      </c>
      <c r="D54" s="21"/>
      <c r="E54" s="205"/>
    </row>
    <row r="55" spans="2:5" ht="12.75">
      <c r="B55" s="204"/>
      <c r="C55" s="21" t="s">
        <v>215</v>
      </c>
      <c r="D55" s="21"/>
      <c r="E55" s="205"/>
    </row>
    <row r="56" spans="2:5" ht="12.75">
      <c r="B56" s="204"/>
      <c r="C56" s="21"/>
      <c r="D56" s="21"/>
      <c r="E56" s="205"/>
    </row>
    <row r="57" spans="2:5" ht="12.75">
      <c r="B57" s="204"/>
      <c r="C57" s="21"/>
      <c r="D57" s="21"/>
      <c r="E57" s="216"/>
    </row>
    <row r="58" spans="2:5" ht="13.5" thickBot="1">
      <c r="B58" s="206"/>
      <c r="C58" s="207"/>
      <c r="D58" s="207"/>
      <c r="E58" s="208"/>
    </row>
    <row r="59" ht="13.5" thickTop="1"/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5"/>
  <sheetViews>
    <sheetView zoomScalePageLayoutView="0" workbookViewId="0" topLeftCell="B73">
      <selection activeCell="F224" sqref="F224"/>
    </sheetView>
  </sheetViews>
  <sheetFormatPr defaultColWidth="9.140625" defaultRowHeight="13.5" customHeight="1"/>
  <cols>
    <col min="1" max="1" width="1.57421875" style="0" hidden="1" customWidth="1"/>
    <col min="2" max="2" width="2.57421875" style="24" customWidth="1"/>
    <col min="3" max="3" width="2.00390625" style="23" customWidth="1"/>
    <col min="4" max="4" width="3.421875" style="23" customWidth="1"/>
    <col min="5" max="5" width="20.7109375" style="23" customWidth="1"/>
    <col min="6" max="6" width="7.140625" style="23" customWidth="1"/>
    <col min="7" max="7" width="5.8515625" style="23" customWidth="1"/>
    <col min="8" max="8" width="10.57421875" style="320" customWidth="1"/>
    <col min="9" max="9" width="10.00390625" style="320" customWidth="1"/>
    <col min="10" max="10" width="11.57421875" style="76" customWidth="1"/>
    <col min="11" max="11" width="14.7109375" style="234" customWidth="1"/>
    <col min="12" max="12" width="11.8515625" style="234" customWidth="1"/>
    <col min="13" max="13" width="16.7109375" style="2" bestFit="1" customWidth="1"/>
  </cols>
  <sheetData>
    <row r="2" spans="2:12" ht="13.5" customHeight="1">
      <c r="B2" s="20"/>
      <c r="C2" s="21"/>
      <c r="D2" s="21"/>
      <c r="E2" s="21"/>
      <c r="F2" s="345" t="s">
        <v>70</v>
      </c>
      <c r="G2" s="345"/>
      <c r="H2" s="345"/>
      <c r="I2" s="345"/>
      <c r="J2" s="345"/>
      <c r="K2" s="345"/>
      <c r="L2" s="345"/>
    </row>
    <row r="3" spans="2:12" ht="13.5" customHeight="1">
      <c r="B3" s="20"/>
      <c r="C3" s="21"/>
      <c r="D3" s="21"/>
      <c r="E3" s="21"/>
      <c r="F3" s="45"/>
      <c r="G3" s="45"/>
      <c r="H3" s="45"/>
      <c r="I3" s="45"/>
      <c r="J3" s="45"/>
      <c r="K3" s="45"/>
      <c r="L3" s="45"/>
    </row>
    <row r="4" spans="2:12" ht="13.5" customHeight="1">
      <c r="B4" s="38" t="s">
        <v>216</v>
      </c>
      <c r="C4" s="350" t="s">
        <v>161</v>
      </c>
      <c r="D4" s="350"/>
      <c r="E4" s="270" t="s">
        <v>217</v>
      </c>
      <c r="F4" s="21"/>
      <c r="G4" s="21"/>
      <c r="H4" s="37"/>
      <c r="I4" s="37"/>
      <c r="J4" s="71"/>
      <c r="K4" s="254"/>
      <c r="L4" s="254"/>
    </row>
    <row r="5" spans="2:12" ht="13.5" customHeight="1">
      <c r="B5" s="20"/>
      <c r="C5" s="21"/>
      <c r="D5" s="21"/>
      <c r="E5" s="21"/>
      <c r="F5" s="40" t="s">
        <v>257</v>
      </c>
      <c r="G5" s="21"/>
      <c r="H5" s="37"/>
      <c r="I5" s="37"/>
      <c r="J5" s="71"/>
      <c r="K5" s="254"/>
      <c r="L5" s="254"/>
    </row>
    <row r="6" spans="2:12" ht="13.5" customHeight="1">
      <c r="B6" s="20"/>
      <c r="C6" s="21"/>
      <c r="D6" s="21"/>
      <c r="E6" s="21"/>
      <c r="F6" s="21"/>
      <c r="G6" s="21"/>
      <c r="H6" s="37"/>
      <c r="I6" s="37"/>
      <c r="J6" s="71"/>
      <c r="K6" s="254"/>
      <c r="L6" s="255"/>
    </row>
    <row r="7" spans="2:12" ht="13.5" customHeight="1">
      <c r="B7" s="20"/>
      <c r="C7" s="21"/>
      <c r="D7" s="22" t="s">
        <v>3</v>
      </c>
      <c r="E7" s="41" t="s">
        <v>218</v>
      </c>
      <c r="F7" s="41"/>
      <c r="G7" s="42"/>
      <c r="H7" s="279" t="s">
        <v>261</v>
      </c>
      <c r="I7" s="37"/>
      <c r="J7" s="279"/>
      <c r="L7" s="255">
        <f>K8+K22+K29+K50</f>
        <v>227158383.984</v>
      </c>
    </row>
    <row r="8" spans="2:11" ht="13.5" customHeight="1">
      <c r="B8" s="20"/>
      <c r="C8" s="21"/>
      <c r="D8" s="44">
        <v>1</v>
      </c>
      <c r="E8" s="45" t="s">
        <v>9</v>
      </c>
      <c r="F8" s="26"/>
      <c r="G8" s="21"/>
      <c r="H8" s="280" t="s">
        <v>261</v>
      </c>
      <c r="I8" s="37"/>
      <c r="J8" s="280"/>
      <c r="K8" s="255">
        <f>L17</f>
        <v>9969.984</v>
      </c>
    </row>
    <row r="9" spans="2:12" ht="13.5" customHeight="1">
      <c r="B9" s="20"/>
      <c r="C9" s="29"/>
      <c r="D9" s="29"/>
      <c r="E9" s="20" t="s">
        <v>28</v>
      </c>
      <c r="F9" s="39"/>
      <c r="G9" s="39"/>
      <c r="H9" s="37"/>
      <c r="I9" s="37"/>
      <c r="J9" s="71"/>
      <c r="K9" s="254"/>
      <c r="L9" s="254"/>
    </row>
    <row r="10" spans="2:12" ht="13.5" customHeight="1">
      <c r="B10" s="20"/>
      <c r="C10" s="21"/>
      <c r="D10" s="346" t="s">
        <v>2</v>
      </c>
      <c r="E10" s="346" t="s">
        <v>219</v>
      </c>
      <c r="F10" s="346"/>
      <c r="G10" s="346" t="s">
        <v>220</v>
      </c>
      <c r="H10" s="346" t="s">
        <v>221</v>
      </c>
      <c r="I10" s="346"/>
      <c r="J10" s="256" t="s">
        <v>222</v>
      </c>
      <c r="K10" s="257" t="s">
        <v>223</v>
      </c>
      <c r="L10" s="257" t="s">
        <v>222</v>
      </c>
    </row>
    <row r="11" spans="2:12" ht="13.5" customHeight="1">
      <c r="B11" s="20"/>
      <c r="C11" s="21"/>
      <c r="D11" s="346"/>
      <c r="E11" s="346"/>
      <c r="F11" s="346"/>
      <c r="G11" s="346"/>
      <c r="H11" s="346"/>
      <c r="I11" s="346"/>
      <c r="J11" s="258" t="s">
        <v>224</v>
      </c>
      <c r="K11" s="259" t="s">
        <v>225</v>
      </c>
      <c r="L11" s="259" t="s">
        <v>226</v>
      </c>
    </row>
    <row r="12" spans="2:12" ht="13.5" customHeight="1">
      <c r="B12" s="20"/>
      <c r="C12" s="21"/>
      <c r="D12" s="46">
        <v>1</v>
      </c>
      <c r="E12" s="129" t="s">
        <v>340</v>
      </c>
      <c r="F12" s="49"/>
      <c r="G12" s="50" t="s">
        <v>251</v>
      </c>
      <c r="H12" s="78">
        <v>421272615</v>
      </c>
      <c r="I12" s="130"/>
      <c r="J12" s="258"/>
      <c r="K12" s="259">
        <v>1</v>
      </c>
      <c r="L12" s="260">
        <v>3358.86</v>
      </c>
    </row>
    <row r="13" spans="2:12" ht="13.5" customHeight="1">
      <c r="B13" s="20"/>
      <c r="C13" s="21"/>
      <c r="D13" s="46">
        <v>2</v>
      </c>
      <c r="E13" s="129" t="s">
        <v>389</v>
      </c>
      <c r="F13" s="51"/>
      <c r="G13" s="50" t="s">
        <v>251</v>
      </c>
      <c r="H13" s="78">
        <v>421272615</v>
      </c>
      <c r="I13" s="78"/>
      <c r="J13" s="258"/>
      <c r="K13" s="259">
        <v>1</v>
      </c>
      <c r="L13" s="260">
        <v>1622.81</v>
      </c>
    </row>
    <row r="14" spans="2:12" ht="13.5" customHeight="1">
      <c r="B14" s="20"/>
      <c r="C14" s="21"/>
      <c r="D14" s="46">
        <v>3</v>
      </c>
      <c r="E14" s="129" t="s">
        <v>340</v>
      </c>
      <c r="F14" s="51"/>
      <c r="G14" s="50" t="s">
        <v>275</v>
      </c>
      <c r="H14" s="78">
        <v>421272615</v>
      </c>
      <c r="I14" s="78"/>
      <c r="J14" s="261">
        <v>32.57</v>
      </c>
      <c r="K14" s="331">
        <v>140.2</v>
      </c>
      <c r="L14" s="260">
        <f>J14*K14</f>
        <v>4566.313999999999</v>
      </c>
    </row>
    <row r="15" spans="2:12" ht="13.5" customHeight="1">
      <c r="B15" s="20"/>
      <c r="C15" s="21"/>
      <c r="D15" s="46">
        <v>4</v>
      </c>
      <c r="E15" s="129" t="s">
        <v>335</v>
      </c>
      <c r="F15" s="51"/>
      <c r="G15" s="50" t="s">
        <v>275</v>
      </c>
      <c r="H15" s="78">
        <v>255071</v>
      </c>
      <c r="I15" s="78"/>
      <c r="J15" s="261">
        <v>0</v>
      </c>
      <c r="K15" s="331">
        <v>140.2</v>
      </c>
      <c r="L15" s="260">
        <v>0</v>
      </c>
    </row>
    <row r="16" spans="2:12" ht="13.5" customHeight="1">
      <c r="B16" s="20"/>
      <c r="C16" s="21"/>
      <c r="D16" s="46">
        <v>5</v>
      </c>
      <c r="E16" s="129" t="s">
        <v>390</v>
      </c>
      <c r="F16" s="51"/>
      <c r="G16" s="50" t="s">
        <v>251</v>
      </c>
      <c r="H16" s="78"/>
      <c r="I16" s="78"/>
      <c r="J16" s="261"/>
      <c r="K16" s="331"/>
      <c r="L16" s="312">
        <v>422</v>
      </c>
    </row>
    <row r="17" spans="2:13" s="1" customFormat="1" ht="13.5" customHeight="1">
      <c r="B17" s="52"/>
      <c r="C17" s="26"/>
      <c r="D17" s="53"/>
      <c r="E17" s="347" t="s">
        <v>227</v>
      </c>
      <c r="F17" s="348"/>
      <c r="G17" s="348"/>
      <c r="H17" s="348"/>
      <c r="I17" s="348"/>
      <c r="J17" s="348"/>
      <c r="K17" s="349"/>
      <c r="L17" s="135">
        <f>SUM(L12:L16)</f>
        <v>9969.984</v>
      </c>
      <c r="M17" s="267"/>
    </row>
    <row r="18" spans="2:12" ht="13.5" customHeight="1">
      <c r="B18" s="20"/>
      <c r="C18" s="29"/>
      <c r="D18" s="29"/>
      <c r="E18" s="20"/>
      <c r="F18" s="21"/>
      <c r="G18" s="21"/>
      <c r="H18" s="37"/>
      <c r="I18" s="37"/>
      <c r="J18" s="71"/>
      <c r="K18" s="254"/>
      <c r="L18" s="254"/>
    </row>
    <row r="19" spans="2:12" ht="13.5" customHeight="1">
      <c r="B19" s="20"/>
      <c r="C19" s="21"/>
      <c r="D19" s="44">
        <v>2</v>
      </c>
      <c r="E19" s="45" t="s">
        <v>150</v>
      </c>
      <c r="F19" s="26"/>
      <c r="G19" s="21"/>
      <c r="H19" s="37"/>
      <c r="I19" s="37"/>
      <c r="J19" s="71"/>
      <c r="K19" s="254"/>
      <c r="L19" s="254"/>
    </row>
    <row r="20" spans="2:12" ht="13.5" customHeight="1">
      <c r="B20" s="20"/>
      <c r="C20" s="21"/>
      <c r="D20" s="21"/>
      <c r="E20" s="21"/>
      <c r="F20" s="21" t="s">
        <v>228</v>
      </c>
      <c r="G20" s="21"/>
      <c r="H20" s="37"/>
      <c r="I20" s="37"/>
      <c r="J20" s="71"/>
      <c r="K20" s="254"/>
      <c r="L20" s="254"/>
    </row>
    <row r="21" spans="2:12" ht="13.5" customHeight="1">
      <c r="B21" s="20"/>
      <c r="C21" s="21"/>
      <c r="D21" s="21"/>
      <c r="E21" s="21"/>
      <c r="F21" s="21"/>
      <c r="G21" s="21"/>
      <c r="H21" s="37"/>
      <c r="I21" s="37"/>
      <c r="J21" s="71"/>
      <c r="K21" s="254"/>
      <c r="L21" s="254"/>
    </row>
    <row r="22" spans="2:11" ht="13.5" customHeight="1">
      <c r="B22" s="20"/>
      <c r="C22" s="21"/>
      <c r="D22" s="44">
        <v>3</v>
      </c>
      <c r="E22" s="45" t="s">
        <v>151</v>
      </c>
      <c r="F22" s="26"/>
      <c r="G22" s="79"/>
      <c r="H22" s="318" t="s">
        <v>261</v>
      </c>
      <c r="J22" s="71"/>
      <c r="K22" s="255">
        <f>J23+J25</f>
        <v>64032770</v>
      </c>
    </row>
    <row r="23" spans="2:12" ht="13.5" customHeight="1">
      <c r="B23" s="20"/>
      <c r="C23" s="21"/>
      <c r="D23" s="127" t="s">
        <v>114</v>
      </c>
      <c r="E23" s="27" t="s">
        <v>338</v>
      </c>
      <c r="F23" s="21"/>
      <c r="G23" s="79"/>
      <c r="H23" s="37" t="s">
        <v>261</v>
      </c>
      <c r="J23" s="73">
        <f>Aktivet!G13</f>
        <v>64013770</v>
      </c>
      <c r="L23" s="254"/>
    </row>
    <row r="24" spans="2:12" ht="13.5" customHeight="1">
      <c r="B24" s="20"/>
      <c r="C24" s="21"/>
      <c r="D24" s="127"/>
      <c r="E24" s="27" t="s">
        <v>391</v>
      </c>
      <c r="F24" s="21"/>
      <c r="G24" s="79"/>
      <c r="H24" s="37"/>
      <c r="J24" s="73"/>
      <c r="L24" s="254"/>
    </row>
    <row r="25" spans="2:10" ht="13.5" customHeight="1">
      <c r="B25" s="20"/>
      <c r="C25" s="21"/>
      <c r="D25" s="79" t="s">
        <v>114</v>
      </c>
      <c r="E25" s="30" t="s">
        <v>252</v>
      </c>
      <c r="F25" s="21"/>
      <c r="G25" s="79"/>
      <c r="H25" s="37" t="s">
        <v>261</v>
      </c>
      <c r="J25" s="68">
        <f>Aktivet!G14</f>
        <v>19000</v>
      </c>
    </row>
    <row r="26" spans="2:11" ht="13.5" customHeight="1">
      <c r="B26" s="20"/>
      <c r="C26" s="21"/>
      <c r="D26" s="21"/>
      <c r="E26" s="23" t="s">
        <v>299</v>
      </c>
      <c r="F26" s="21"/>
      <c r="G26" s="79"/>
      <c r="H26" s="37" t="s">
        <v>261</v>
      </c>
      <c r="I26" s="330">
        <v>19000</v>
      </c>
      <c r="K26" s="255"/>
    </row>
    <row r="27" spans="2:11" ht="13.5" customHeight="1">
      <c r="B27" s="20"/>
      <c r="C27" s="21"/>
      <c r="D27" s="31" t="s">
        <v>114</v>
      </c>
      <c r="E27" s="27" t="s">
        <v>116</v>
      </c>
      <c r="F27" s="21"/>
      <c r="G27" s="79"/>
      <c r="H27" s="37" t="s">
        <v>255</v>
      </c>
      <c r="I27" s="330"/>
      <c r="K27" s="255"/>
    </row>
    <row r="28" spans="2:11" ht="13.5" customHeight="1">
      <c r="B28" s="20"/>
      <c r="C28" s="21"/>
      <c r="D28" s="31" t="s">
        <v>114</v>
      </c>
      <c r="E28" s="27" t="s">
        <v>117</v>
      </c>
      <c r="F28" s="21"/>
      <c r="G28" s="79"/>
      <c r="H28" s="37" t="s">
        <v>255</v>
      </c>
      <c r="I28" s="37"/>
      <c r="J28" s="75"/>
      <c r="K28" s="255"/>
    </row>
    <row r="29" spans="2:11" ht="13.5" customHeight="1">
      <c r="B29" s="20"/>
      <c r="C29" s="21"/>
      <c r="D29" s="22">
        <v>4</v>
      </c>
      <c r="E29" s="60" t="s">
        <v>10</v>
      </c>
      <c r="F29" s="61"/>
      <c r="G29" s="288"/>
      <c r="H29" s="318" t="s">
        <v>261</v>
      </c>
      <c r="K29" s="254">
        <f>J30+J35</f>
        <v>155233378</v>
      </c>
    </row>
    <row r="30" spans="1:12" ht="13.5" customHeight="1">
      <c r="A30" s="17"/>
      <c r="D30" s="21" t="s">
        <v>114</v>
      </c>
      <c r="E30" s="61" t="s">
        <v>11</v>
      </c>
      <c r="F30" s="61"/>
      <c r="G30" s="288"/>
      <c r="H30" s="315" t="s">
        <v>261</v>
      </c>
      <c r="J30" s="68">
        <f>Aktivet!G21</f>
        <v>6266795</v>
      </c>
      <c r="L30" s="254"/>
    </row>
    <row r="31" spans="1:12" ht="13.5" customHeight="1">
      <c r="A31" s="17" t="s">
        <v>277</v>
      </c>
      <c r="D31" s="26"/>
      <c r="E31" s="27" t="s">
        <v>341</v>
      </c>
      <c r="F31" s="28"/>
      <c r="G31" s="271"/>
      <c r="H31" s="327"/>
      <c r="I31" s="319"/>
      <c r="J31" s="262"/>
      <c r="K31" s="255"/>
      <c r="L31" s="254"/>
    </row>
    <row r="32" spans="1:12" ht="13.5" customHeight="1">
      <c r="A32" s="17"/>
      <c r="D32" s="21"/>
      <c r="E32" s="29" t="s">
        <v>278</v>
      </c>
      <c r="F32" s="30"/>
      <c r="G32" s="271"/>
      <c r="H32" s="327"/>
      <c r="I32" s="319"/>
      <c r="J32" s="262"/>
      <c r="K32" s="255"/>
      <c r="L32" s="255"/>
    </row>
    <row r="33" spans="1:12" ht="13.5" customHeight="1">
      <c r="A33" s="17"/>
      <c r="D33" s="31"/>
      <c r="E33" s="32" t="s">
        <v>342</v>
      </c>
      <c r="F33" s="27"/>
      <c r="G33" s="272"/>
      <c r="H33" s="315"/>
      <c r="I33" s="319"/>
      <c r="J33" s="262"/>
      <c r="K33" s="255"/>
      <c r="L33" s="254"/>
    </row>
    <row r="34" spans="1:12" ht="13.5" customHeight="1">
      <c r="A34" s="17"/>
      <c r="D34" s="21" t="s">
        <v>114</v>
      </c>
      <c r="E34" s="61" t="s">
        <v>119</v>
      </c>
      <c r="F34" s="218"/>
      <c r="G34" s="273"/>
      <c r="H34" s="315" t="s">
        <v>233</v>
      </c>
      <c r="K34" s="255"/>
      <c r="L34" s="254"/>
    </row>
    <row r="35" spans="1:12" ht="13.5" customHeight="1">
      <c r="A35" s="17" t="s">
        <v>279</v>
      </c>
      <c r="D35" s="26" t="s">
        <v>114</v>
      </c>
      <c r="E35" s="218" t="s">
        <v>12</v>
      </c>
      <c r="F35" s="21"/>
      <c r="G35" s="25"/>
      <c r="H35" s="315" t="s">
        <v>229</v>
      </c>
      <c r="J35" s="266">
        <f>Aktivet!G23</f>
        <v>148966583</v>
      </c>
      <c r="L35" s="254"/>
    </row>
    <row r="36" spans="1:12" ht="13.5" customHeight="1">
      <c r="A36" s="17"/>
      <c r="D36" s="21" t="s">
        <v>303</v>
      </c>
      <c r="E36" s="313" t="s">
        <v>395</v>
      </c>
      <c r="F36" s="21"/>
      <c r="G36" s="25"/>
      <c r="H36" s="315" t="s">
        <v>229</v>
      </c>
      <c r="I36" s="316">
        <v>75645228.82</v>
      </c>
      <c r="L36" s="254"/>
    </row>
    <row r="37" spans="1:12" ht="13.5" customHeight="1">
      <c r="A37" s="17"/>
      <c r="D37" s="31"/>
      <c r="E37" s="314" t="s">
        <v>392</v>
      </c>
      <c r="F37" s="21"/>
      <c r="G37" s="25"/>
      <c r="H37" s="315"/>
      <c r="I37" s="315"/>
      <c r="J37" s="265"/>
      <c r="L37" s="254"/>
    </row>
    <row r="38" spans="1:12" ht="13.5" customHeight="1">
      <c r="A38" s="17"/>
      <c r="D38" s="31"/>
      <c r="E38" s="314" t="s">
        <v>393</v>
      </c>
      <c r="F38" s="21"/>
      <c r="G38" s="25"/>
      <c r="H38" s="315"/>
      <c r="I38" s="315"/>
      <c r="J38" s="265"/>
      <c r="L38" s="254"/>
    </row>
    <row r="39" spans="1:12" ht="13.5" customHeight="1">
      <c r="A39" s="17"/>
      <c r="D39" s="31"/>
      <c r="E39" s="314" t="s">
        <v>399</v>
      </c>
      <c r="F39" s="21"/>
      <c r="G39" s="25"/>
      <c r="H39" s="315"/>
      <c r="I39" s="315"/>
      <c r="J39" s="265"/>
      <c r="L39" s="254"/>
    </row>
    <row r="40" spans="1:12" ht="13.5" customHeight="1">
      <c r="A40" s="17"/>
      <c r="D40" s="21" t="s">
        <v>303</v>
      </c>
      <c r="E40" s="314" t="s">
        <v>396</v>
      </c>
      <c r="F40" s="21"/>
      <c r="G40" s="25"/>
      <c r="H40" s="315" t="s">
        <v>229</v>
      </c>
      <c r="J40" s="265"/>
      <c r="L40" s="254"/>
    </row>
    <row r="41" spans="1:12" ht="13.5" customHeight="1">
      <c r="A41" s="17"/>
      <c r="D41" s="31"/>
      <c r="E41" s="314" t="s">
        <v>397</v>
      </c>
      <c r="F41" s="21"/>
      <c r="G41" s="25"/>
      <c r="H41" s="315"/>
      <c r="I41" s="316">
        <v>73321354.22</v>
      </c>
      <c r="L41" s="254"/>
    </row>
    <row r="42" spans="1:12" ht="13.5" customHeight="1">
      <c r="A42" s="17"/>
      <c r="D42" s="31"/>
      <c r="E42" s="314" t="s">
        <v>398</v>
      </c>
      <c r="F42" s="21"/>
      <c r="G42" s="25"/>
      <c r="H42" s="315"/>
      <c r="I42" s="315"/>
      <c r="J42" s="68"/>
      <c r="L42" s="254"/>
    </row>
    <row r="43" spans="1:12" ht="13.5" customHeight="1">
      <c r="A43" s="19" t="s">
        <v>280</v>
      </c>
      <c r="D43" s="21" t="s">
        <v>114</v>
      </c>
      <c r="E43" s="21" t="s">
        <v>153</v>
      </c>
      <c r="F43" s="26"/>
      <c r="G43" s="25"/>
      <c r="H43" s="315" t="s">
        <v>233</v>
      </c>
      <c r="K43" s="255"/>
      <c r="L43" s="254"/>
    </row>
    <row r="44" spans="1:12" ht="13.5" customHeight="1">
      <c r="A44" s="17" t="s">
        <v>281</v>
      </c>
      <c r="D44" s="21" t="s">
        <v>114</v>
      </c>
      <c r="E44" s="37" t="s">
        <v>13</v>
      </c>
      <c r="F44" s="61"/>
      <c r="G44" s="273"/>
      <c r="H44" s="315" t="s">
        <v>255</v>
      </c>
      <c r="K44" s="255"/>
      <c r="L44" s="254"/>
    </row>
    <row r="45" spans="2:12" ht="13.5" customHeight="1">
      <c r="B45" s="20"/>
      <c r="C45" s="21"/>
      <c r="D45" s="31" t="s">
        <v>114</v>
      </c>
      <c r="E45" s="27" t="s">
        <v>14</v>
      </c>
      <c r="F45" s="57"/>
      <c r="G45" s="21"/>
      <c r="H45" s="37" t="s">
        <v>255</v>
      </c>
      <c r="L45" s="254"/>
    </row>
    <row r="46" spans="2:12" ht="13.5" customHeight="1">
      <c r="B46" s="20"/>
      <c r="C46" s="21"/>
      <c r="D46" s="22"/>
      <c r="E46" s="60"/>
      <c r="F46" s="61"/>
      <c r="G46" s="39"/>
      <c r="H46" s="37"/>
      <c r="I46" s="37"/>
      <c r="J46" s="71"/>
      <c r="K46" s="254"/>
      <c r="L46" s="254"/>
    </row>
    <row r="47" spans="2:12" ht="13.5" customHeight="1">
      <c r="B47" s="20"/>
      <c r="C47" s="21"/>
      <c r="D47" s="22">
        <v>5</v>
      </c>
      <c r="E47" s="60" t="s">
        <v>154</v>
      </c>
      <c r="F47" s="26"/>
      <c r="G47" s="21"/>
      <c r="H47" s="37" t="s">
        <v>233</v>
      </c>
      <c r="K47" s="254"/>
      <c r="L47" s="254"/>
    </row>
    <row r="48" spans="2:12" ht="13.5" customHeight="1">
      <c r="B48" s="20"/>
      <c r="C48" s="21"/>
      <c r="D48" s="22">
        <v>6</v>
      </c>
      <c r="E48" s="60" t="s">
        <v>155</v>
      </c>
      <c r="F48" s="26"/>
      <c r="G48" s="21"/>
      <c r="H48" s="37" t="s">
        <v>233</v>
      </c>
      <c r="K48" s="254"/>
      <c r="L48" s="254"/>
    </row>
    <row r="49" spans="2:12" ht="13.5" customHeight="1">
      <c r="B49" s="20"/>
      <c r="C49" s="21"/>
      <c r="D49" s="22"/>
      <c r="E49" s="60"/>
      <c r="F49" s="26"/>
      <c r="G49" s="21"/>
      <c r="H49" s="37"/>
      <c r="I49" s="37"/>
      <c r="K49" s="254"/>
      <c r="L49" s="254"/>
    </row>
    <row r="50" spans="2:11" ht="13.5" customHeight="1">
      <c r="B50" s="20"/>
      <c r="C50" s="21"/>
      <c r="D50" s="22">
        <v>7</v>
      </c>
      <c r="E50" s="60" t="s">
        <v>15</v>
      </c>
      <c r="F50" s="26"/>
      <c r="G50" s="21"/>
      <c r="H50" s="43" t="s">
        <v>226</v>
      </c>
      <c r="K50" s="255">
        <f>SUM(J52:J52)</f>
        <v>7882266</v>
      </c>
    </row>
    <row r="51" spans="2:12" ht="13.5" customHeight="1">
      <c r="B51" s="20"/>
      <c r="C51" s="21"/>
      <c r="D51" s="31" t="s">
        <v>114</v>
      </c>
      <c r="E51" s="27" t="s">
        <v>304</v>
      </c>
      <c r="F51" s="29"/>
      <c r="G51" s="29"/>
      <c r="L51" s="254"/>
    </row>
    <row r="52" spans="2:12" ht="13.5" customHeight="1">
      <c r="B52" s="20"/>
      <c r="C52" s="21"/>
      <c r="D52" s="21" t="s">
        <v>303</v>
      </c>
      <c r="E52" s="289" t="s">
        <v>403</v>
      </c>
      <c r="F52" s="21"/>
      <c r="G52" s="21"/>
      <c r="H52" s="37" t="s">
        <v>226</v>
      </c>
      <c r="J52" s="68">
        <f>Aktivet!G30</f>
        <v>7882266</v>
      </c>
      <c r="K52" s="254"/>
      <c r="L52" s="254"/>
    </row>
    <row r="53" spans="2:12" ht="13.5" customHeight="1">
      <c r="B53" s="20"/>
      <c r="C53" s="21"/>
      <c r="D53" s="21"/>
      <c r="E53" s="289" t="s">
        <v>402</v>
      </c>
      <c r="F53" s="21"/>
      <c r="G53" s="21"/>
      <c r="H53" s="37"/>
      <c r="J53" s="68"/>
      <c r="K53" s="254"/>
      <c r="L53" s="254"/>
    </row>
    <row r="54" spans="2:12" ht="13.5" customHeight="1">
      <c r="B54" s="20"/>
      <c r="C54" s="21"/>
      <c r="D54" s="21"/>
      <c r="E54" s="289" t="s">
        <v>400</v>
      </c>
      <c r="F54" s="21"/>
      <c r="G54" s="21"/>
      <c r="H54" s="37"/>
      <c r="J54" s="68"/>
      <c r="K54" s="254"/>
      <c r="L54" s="254"/>
    </row>
    <row r="55" spans="2:12" ht="13.5" customHeight="1">
      <c r="B55" s="20"/>
      <c r="C55" s="21"/>
      <c r="D55" s="21"/>
      <c r="E55" s="289" t="s">
        <v>401</v>
      </c>
      <c r="F55" s="21"/>
      <c r="G55" s="21"/>
      <c r="H55" s="37"/>
      <c r="J55" s="68"/>
      <c r="K55" s="254"/>
      <c r="L55" s="254"/>
    </row>
    <row r="56" spans="2:12" ht="13.5" customHeight="1">
      <c r="B56" s="20"/>
      <c r="C56" s="21"/>
      <c r="D56" s="21"/>
      <c r="E56" s="26"/>
      <c r="F56" s="21"/>
      <c r="G56" s="21"/>
      <c r="H56" s="37"/>
      <c r="I56" s="37"/>
      <c r="J56" s="71"/>
      <c r="K56" s="255"/>
      <c r="L56" s="254"/>
    </row>
    <row r="57" spans="2:12" ht="13.5" customHeight="1">
      <c r="B57" s="20"/>
      <c r="C57" s="21"/>
      <c r="D57" s="21"/>
      <c r="E57" s="26"/>
      <c r="F57" s="21"/>
      <c r="G57" s="21"/>
      <c r="H57" s="37"/>
      <c r="I57" s="37"/>
      <c r="J57" s="71"/>
      <c r="K57" s="255"/>
      <c r="L57" s="254"/>
    </row>
    <row r="58" spans="2:12" ht="13.5" customHeight="1">
      <c r="B58" s="20"/>
      <c r="C58" s="21"/>
      <c r="D58" s="21"/>
      <c r="E58" s="26"/>
      <c r="F58" s="21"/>
      <c r="G58" s="21"/>
      <c r="H58" s="37"/>
      <c r="I58" s="37"/>
      <c r="J58" s="71"/>
      <c r="K58" s="255"/>
      <c r="L58" s="254"/>
    </row>
    <row r="59" spans="2:12" ht="13.5" customHeight="1">
      <c r="B59" s="20"/>
      <c r="C59" s="21"/>
      <c r="D59" s="36" t="s">
        <v>4</v>
      </c>
      <c r="E59" s="36" t="s">
        <v>234</v>
      </c>
      <c r="F59" s="21"/>
      <c r="G59" s="21"/>
      <c r="H59" s="37" t="s">
        <v>226</v>
      </c>
      <c r="K59" s="255"/>
      <c r="L59" s="254">
        <f>K62</f>
        <v>152000</v>
      </c>
    </row>
    <row r="60" spans="2:12" ht="13.5" customHeight="1">
      <c r="B60" s="20"/>
      <c r="C60" s="21"/>
      <c r="D60" s="36"/>
      <c r="E60" s="36"/>
      <c r="F60" s="21"/>
      <c r="G60" s="21"/>
      <c r="H60" s="37"/>
      <c r="K60" s="255"/>
      <c r="L60" s="254"/>
    </row>
    <row r="61" spans="2:12" ht="13.5" customHeight="1">
      <c r="B61" s="20"/>
      <c r="C61" s="21"/>
      <c r="D61" s="36">
        <v>1</v>
      </c>
      <c r="E61" s="64" t="s">
        <v>17</v>
      </c>
      <c r="F61" s="21"/>
      <c r="G61" s="21"/>
      <c r="H61" s="37" t="s">
        <v>233</v>
      </c>
      <c r="K61" s="254"/>
      <c r="L61" s="254"/>
    </row>
    <row r="62" spans="2:12" ht="13.5" customHeight="1">
      <c r="B62" s="20"/>
      <c r="C62" s="21"/>
      <c r="D62" s="36">
        <v>2</v>
      </c>
      <c r="E62" s="36" t="s">
        <v>18</v>
      </c>
      <c r="F62" s="21"/>
      <c r="G62" s="21"/>
      <c r="H62" s="37" t="s">
        <v>229</v>
      </c>
      <c r="K62" s="254">
        <f>J63+J64</f>
        <v>152000</v>
      </c>
      <c r="L62" s="254"/>
    </row>
    <row r="63" spans="2:12" ht="13.5" customHeight="1">
      <c r="B63" s="20"/>
      <c r="C63" s="21"/>
      <c r="D63" s="36" t="s">
        <v>303</v>
      </c>
      <c r="E63" s="29" t="s">
        <v>323</v>
      </c>
      <c r="F63" s="29"/>
      <c r="G63" s="29"/>
      <c r="H63" s="37" t="s">
        <v>229</v>
      </c>
      <c r="J63" s="75">
        <v>190000</v>
      </c>
      <c r="K63" s="254"/>
      <c r="L63" s="254"/>
    </row>
    <row r="64" spans="2:12" ht="13.5" customHeight="1">
      <c r="B64" s="20"/>
      <c r="C64" s="21"/>
      <c r="D64" s="36" t="s">
        <v>303</v>
      </c>
      <c r="E64" s="29" t="s">
        <v>394</v>
      </c>
      <c r="F64" s="29"/>
      <c r="G64" s="29"/>
      <c r="H64" s="37" t="s">
        <v>229</v>
      </c>
      <c r="J64" s="75">
        <v>-38000</v>
      </c>
      <c r="K64" s="254"/>
      <c r="L64" s="254"/>
    </row>
    <row r="65" spans="2:12" ht="13.5" customHeight="1">
      <c r="B65" s="20"/>
      <c r="C65" s="21"/>
      <c r="D65" s="36">
        <v>3</v>
      </c>
      <c r="E65" s="36" t="s">
        <v>19</v>
      </c>
      <c r="F65" s="21"/>
      <c r="G65" s="21"/>
      <c r="H65" s="37" t="s">
        <v>233</v>
      </c>
      <c r="K65" s="254"/>
      <c r="L65" s="254"/>
    </row>
    <row r="66" spans="2:12" ht="13.5" customHeight="1">
      <c r="B66" s="20"/>
      <c r="C66" s="21"/>
      <c r="D66" s="36">
        <v>4</v>
      </c>
      <c r="E66" s="36" t="s">
        <v>20</v>
      </c>
      <c r="F66" s="21"/>
      <c r="G66" s="21"/>
      <c r="H66" s="37" t="s">
        <v>233</v>
      </c>
      <c r="K66" s="254"/>
      <c r="L66" s="254"/>
    </row>
    <row r="67" spans="2:12" ht="13.5" customHeight="1">
      <c r="B67" s="20"/>
      <c r="C67" s="21"/>
      <c r="D67" s="36">
        <v>5</v>
      </c>
      <c r="E67" s="36" t="s">
        <v>21</v>
      </c>
      <c r="F67" s="21"/>
      <c r="G67" s="21"/>
      <c r="H67" s="37" t="s">
        <v>233</v>
      </c>
      <c r="K67" s="254"/>
      <c r="L67" s="254"/>
    </row>
    <row r="68" spans="2:12" ht="13.5" customHeight="1">
      <c r="B68" s="20"/>
      <c r="C68" s="21"/>
      <c r="D68" s="36">
        <v>6</v>
      </c>
      <c r="E68" s="36" t="s">
        <v>22</v>
      </c>
      <c r="F68" s="21"/>
      <c r="G68" s="21"/>
      <c r="H68" s="37" t="s">
        <v>233</v>
      </c>
      <c r="K68" s="254"/>
      <c r="L68" s="254"/>
    </row>
    <row r="69" spans="2:12" ht="13.5" customHeight="1">
      <c r="B69" s="20"/>
      <c r="C69" s="21"/>
      <c r="D69" s="36"/>
      <c r="E69" s="36"/>
      <c r="F69" s="21"/>
      <c r="G69" s="21"/>
      <c r="H69" s="37"/>
      <c r="K69" s="254"/>
      <c r="L69" s="254"/>
    </row>
    <row r="70" spans="2:13" ht="13.5" customHeight="1">
      <c r="B70" s="20"/>
      <c r="C70" s="21"/>
      <c r="D70" s="36"/>
      <c r="E70" s="36" t="s">
        <v>253</v>
      </c>
      <c r="F70" s="21"/>
      <c r="G70" s="21"/>
      <c r="H70" s="37" t="s">
        <v>226</v>
      </c>
      <c r="K70" s="254"/>
      <c r="L70" s="255">
        <f>L59+L7</f>
        <v>227310383.984</v>
      </c>
      <c r="M70" s="268">
        <f>L70-Aktivet!G43</f>
        <v>0</v>
      </c>
    </row>
    <row r="71" spans="2:12" ht="13.5" customHeight="1">
      <c r="B71" s="20"/>
      <c r="C71" s="21"/>
      <c r="D71" s="36"/>
      <c r="E71" s="36"/>
      <c r="F71" s="21"/>
      <c r="G71" s="21"/>
      <c r="H71" s="37"/>
      <c r="I71" s="37"/>
      <c r="J71" s="71"/>
      <c r="K71" s="254"/>
      <c r="L71" s="255"/>
    </row>
    <row r="72" spans="2:12" ht="13.5" customHeight="1">
      <c r="B72" s="20"/>
      <c r="C72" s="21"/>
      <c r="D72" s="36"/>
      <c r="E72" s="36"/>
      <c r="F72" s="21"/>
      <c r="G72" s="21"/>
      <c r="H72" s="37"/>
      <c r="I72" s="37"/>
      <c r="J72" s="71"/>
      <c r="K72" s="254"/>
      <c r="L72" s="255"/>
    </row>
    <row r="73" spans="2:12" ht="18" customHeight="1">
      <c r="B73" s="20"/>
      <c r="C73" s="21"/>
      <c r="D73" s="36"/>
      <c r="E73" s="36"/>
      <c r="F73" s="21"/>
      <c r="G73" s="40" t="s">
        <v>258</v>
      </c>
      <c r="H73" s="37"/>
      <c r="I73" s="37"/>
      <c r="J73" s="71"/>
      <c r="K73" s="254"/>
      <c r="L73" s="254"/>
    </row>
    <row r="74" spans="2:12" ht="13.5" customHeight="1">
      <c r="B74" s="20"/>
      <c r="C74" s="21"/>
      <c r="D74" s="36"/>
      <c r="E74" s="36"/>
      <c r="F74" s="21"/>
      <c r="G74" s="21"/>
      <c r="H74" s="37"/>
      <c r="I74" s="37"/>
      <c r="J74" s="71"/>
      <c r="K74" s="254"/>
      <c r="L74" s="254"/>
    </row>
    <row r="75" spans="2:12" ht="13.5" customHeight="1">
      <c r="B75" s="20"/>
      <c r="C75" s="21"/>
      <c r="D75" s="66" t="s">
        <v>3</v>
      </c>
      <c r="E75" s="41" t="s">
        <v>235</v>
      </c>
      <c r="F75" s="41"/>
      <c r="G75" s="39"/>
      <c r="H75" s="37" t="s">
        <v>229</v>
      </c>
      <c r="I75" s="37"/>
      <c r="J75" s="71"/>
      <c r="K75" s="254"/>
      <c r="L75" s="255">
        <f>K83+L79</f>
        <v>136352708</v>
      </c>
    </row>
    <row r="76" spans="2:12" ht="13.5" customHeight="1">
      <c r="B76" s="20"/>
      <c r="C76" s="21"/>
      <c r="D76" s="66"/>
      <c r="E76" s="41"/>
      <c r="F76" s="41"/>
      <c r="G76" s="39"/>
      <c r="H76" s="37"/>
      <c r="I76" s="37"/>
      <c r="J76" s="71"/>
      <c r="K76" s="254"/>
      <c r="L76" s="255"/>
    </row>
    <row r="77" spans="2:12" ht="13.5" customHeight="1">
      <c r="B77" s="20"/>
      <c r="C77" s="21"/>
      <c r="D77" s="22">
        <v>1</v>
      </c>
      <c r="E77" s="60" t="s">
        <v>24</v>
      </c>
      <c r="F77" s="26"/>
      <c r="G77" s="36"/>
      <c r="H77" s="37" t="s">
        <v>233</v>
      </c>
      <c r="I77" s="37"/>
      <c r="K77" s="254"/>
      <c r="L77" s="254"/>
    </row>
    <row r="78" spans="2:12" ht="13.5" customHeight="1">
      <c r="B78" s="20"/>
      <c r="C78" s="21"/>
      <c r="D78" s="22"/>
      <c r="E78" s="60"/>
      <c r="F78" s="26"/>
      <c r="G78" s="36"/>
      <c r="H78" s="37"/>
      <c r="I78" s="37"/>
      <c r="K78" s="254"/>
      <c r="L78" s="254"/>
    </row>
    <row r="79" spans="2:12" ht="13.5" customHeight="1">
      <c r="B79" s="20"/>
      <c r="C79" s="21"/>
      <c r="D79" s="22">
        <v>2</v>
      </c>
      <c r="E79" s="60" t="s">
        <v>25</v>
      </c>
      <c r="F79" s="26"/>
      <c r="G79" s="21"/>
      <c r="H79" s="37" t="s">
        <v>233</v>
      </c>
      <c r="I79" s="37"/>
      <c r="K79" s="254"/>
      <c r="L79" s="255"/>
    </row>
    <row r="80" spans="2:12" ht="13.5" customHeight="1">
      <c r="B80" s="20"/>
      <c r="C80" s="21"/>
      <c r="D80" s="31" t="s">
        <v>114</v>
      </c>
      <c r="E80" s="27" t="s">
        <v>121</v>
      </c>
      <c r="F80" s="21"/>
      <c r="G80" s="21"/>
      <c r="H80" s="37" t="s">
        <v>233</v>
      </c>
      <c r="I80" s="37"/>
      <c r="K80" s="255"/>
      <c r="L80" s="254"/>
    </row>
    <row r="81" spans="2:12" ht="13.5" customHeight="1">
      <c r="B81" s="20"/>
      <c r="C81" s="21"/>
      <c r="D81" s="31" t="s">
        <v>114</v>
      </c>
      <c r="E81" s="27" t="s">
        <v>149</v>
      </c>
      <c r="F81" s="21"/>
      <c r="G81" s="21"/>
      <c r="H81" s="37" t="s">
        <v>233</v>
      </c>
      <c r="I81" s="37"/>
      <c r="K81" s="255"/>
      <c r="L81" s="254"/>
    </row>
    <row r="82" spans="2:12" ht="13.5" customHeight="1">
      <c r="B82" s="20"/>
      <c r="C82" s="21"/>
      <c r="D82" s="31"/>
      <c r="E82" s="27"/>
      <c r="F82" s="21"/>
      <c r="G82" s="21"/>
      <c r="H82" s="37"/>
      <c r="I82" s="37"/>
      <c r="K82" s="255"/>
      <c r="L82" s="254"/>
    </row>
    <row r="83" spans="2:11" ht="13.5" customHeight="1">
      <c r="B83" s="20"/>
      <c r="C83" s="21"/>
      <c r="D83" s="22">
        <v>3</v>
      </c>
      <c r="E83" s="60" t="s">
        <v>26</v>
      </c>
      <c r="F83" s="26"/>
      <c r="G83" s="21"/>
      <c r="H83" s="328" t="s">
        <v>229</v>
      </c>
      <c r="I83" s="230"/>
      <c r="J83" s="75"/>
      <c r="K83" s="255">
        <f>SUM(J84:J107)</f>
        <v>136352708</v>
      </c>
    </row>
    <row r="84" spans="2:12" s="2" customFormat="1" ht="13.5" customHeight="1">
      <c r="B84" s="56"/>
      <c r="C84" s="21"/>
      <c r="D84" s="31" t="s">
        <v>114</v>
      </c>
      <c r="E84" s="26" t="s">
        <v>157</v>
      </c>
      <c r="F84" s="21"/>
      <c r="G84" s="21"/>
      <c r="H84" s="37" t="s">
        <v>229</v>
      </c>
      <c r="I84" s="37"/>
      <c r="J84" s="63">
        <f>Pasivet!G13</f>
        <v>79299601</v>
      </c>
      <c r="K84" s="332"/>
      <c r="L84" s="254"/>
    </row>
    <row r="85" spans="2:12" s="2" customFormat="1" ht="13.5" customHeight="1">
      <c r="B85" s="56"/>
      <c r="C85" s="21"/>
      <c r="D85" s="31" t="s">
        <v>114</v>
      </c>
      <c r="E85" s="26" t="s">
        <v>158</v>
      </c>
      <c r="F85" s="21"/>
      <c r="G85" s="21"/>
      <c r="H85" s="37" t="s">
        <v>229</v>
      </c>
      <c r="I85" s="37"/>
      <c r="J85" s="63">
        <f>Pasivet!G14</f>
        <v>2149192</v>
      </c>
      <c r="K85" s="234"/>
      <c r="L85" s="254"/>
    </row>
    <row r="86" spans="2:12" s="2" customFormat="1" ht="13.5" customHeight="1">
      <c r="B86" s="56"/>
      <c r="C86" s="21"/>
      <c r="D86" s="31" t="s">
        <v>114</v>
      </c>
      <c r="E86" s="26" t="s">
        <v>122</v>
      </c>
      <c r="F86" s="21"/>
      <c r="G86" s="21"/>
      <c r="H86" s="37" t="s">
        <v>229</v>
      </c>
      <c r="I86" s="37"/>
      <c r="J86" s="63">
        <f>Pasivet!G15</f>
        <v>60582</v>
      </c>
      <c r="K86" s="234"/>
      <c r="L86" s="254"/>
    </row>
    <row r="87" spans="2:12" ht="13.5" customHeight="1">
      <c r="B87" s="20"/>
      <c r="C87" s="21"/>
      <c r="D87" s="31"/>
      <c r="E87" s="27" t="s">
        <v>404</v>
      </c>
      <c r="F87" s="21"/>
      <c r="G87" s="21"/>
      <c r="H87" s="37"/>
      <c r="I87" s="37"/>
      <c r="J87" s="63"/>
      <c r="L87" s="254"/>
    </row>
    <row r="88" spans="2:12" s="2" customFormat="1" ht="13.5" customHeight="1">
      <c r="B88" s="56"/>
      <c r="C88" s="21"/>
      <c r="D88" s="31" t="s">
        <v>114</v>
      </c>
      <c r="E88" s="26" t="s">
        <v>123</v>
      </c>
      <c r="F88" s="21"/>
      <c r="G88" s="21"/>
      <c r="H88" s="37" t="s">
        <v>229</v>
      </c>
      <c r="I88" s="338"/>
      <c r="J88" s="63">
        <f>Pasivet!G16</f>
        <v>9600</v>
      </c>
      <c r="K88" s="234"/>
      <c r="L88" s="254"/>
    </row>
    <row r="89" spans="2:12" ht="13.5" customHeight="1">
      <c r="B89" s="20"/>
      <c r="C89" s="21"/>
      <c r="D89" s="31"/>
      <c r="E89" s="27" t="s">
        <v>404</v>
      </c>
      <c r="F89" s="21"/>
      <c r="G89" s="21"/>
      <c r="H89" s="21"/>
      <c r="J89" s="71"/>
      <c r="K89" s="255"/>
      <c r="L89" s="254"/>
    </row>
    <row r="90" spans="2:12" s="2" customFormat="1" ht="13.5" customHeight="1">
      <c r="B90" s="56"/>
      <c r="C90" s="21"/>
      <c r="D90" s="31" t="s">
        <v>114</v>
      </c>
      <c r="E90" s="26" t="s">
        <v>124</v>
      </c>
      <c r="F90" s="21"/>
      <c r="G90" s="21"/>
      <c r="H90" s="37" t="s">
        <v>229</v>
      </c>
      <c r="I90" s="338"/>
      <c r="J90" s="63">
        <f>Pasivet!G17</f>
        <v>778480</v>
      </c>
      <c r="K90" s="234"/>
      <c r="L90" s="254"/>
    </row>
    <row r="91" spans="2:12" ht="13.5" customHeight="1">
      <c r="B91" s="20"/>
      <c r="C91" s="21"/>
      <c r="D91" s="21"/>
      <c r="E91" s="29" t="s">
        <v>230</v>
      </c>
      <c r="F91" s="29"/>
      <c r="G91" s="67"/>
      <c r="H91" s="37" t="s">
        <v>229</v>
      </c>
      <c r="I91" s="329">
        <v>0</v>
      </c>
      <c r="L91" s="254"/>
    </row>
    <row r="92" spans="2:12" s="2" customFormat="1" ht="13.5" customHeight="1">
      <c r="B92" s="20"/>
      <c r="C92" s="21"/>
      <c r="D92" s="21"/>
      <c r="E92" s="29" t="s">
        <v>232</v>
      </c>
      <c r="F92" s="29"/>
      <c r="G92" s="67"/>
      <c r="H92" s="37" t="s">
        <v>229</v>
      </c>
      <c r="I92" s="339">
        <f>Aktivet!H15</f>
        <v>216151</v>
      </c>
      <c r="J92" s="76"/>
      <c r="K92" s="234"/>
      <c r="L92" s="254"/>
    </row>
    <row r="93" spans="2:12" ht="13.5" customHeight="1">
      <c r="B93" s="20"/>
      <c r="C93" s="21"/>
      <c r="D93" s="21"/>
      <c r="E93" s="29" t="s">
        <v>231</v>
      </c>
      <c r="F93" s="29"/>
      <c r="G93" s="67"/>
      <c r="H93" s="37" t="s">
        <v>229</v>
      </c>
      <c r="I93" s="339">
        <f>'Rez.1'!F27</f>
        <v>994631.3890000001</v>
      </c>
      <c r="L93" s="254"/>
    </row>
    <row r="94" spans="2:12" s="2" customFormat="1" ht="13.5" customHeight="1">
      <c r="B94" s="20"/>
      <c r="C94" s="21"/>
      <c r="D94" s="21"/>
      <c r="E94" s="29" t="s">
        <v>282</v>
      </c>
      <c r="F94" s="29"/>
      <c r="G94" s="67"/>
      <c r="H94" s="37" t="s">
        <v>229</v>
      </c>
      <c r="I94" s="339">
        <f>I93-I92-I91</f>
        <v>778480.3890000001</v>
      </c>
      <c r="J94" s="76"/>
      <c r="K94" s="234"/>
      <c r="L94" s="254"/>
    </row>
    <row r="95" spans="2:12" s="2" customFormat="1" ht="13.5" customHeight="1">
      <c r="B95" s="20"/>
      <c r="C95" s="21"/>
      <c r="D95" s="21"/>
      <c r="E95" s="21"/>
      <c r="F95" s="21"/>
      <c r="G95" s="23"/>
      <c r="H95" s="37"/>
      <c r="I95" s="330"/>
      <c r="J95" s="76"/>
      <c r="K95" s="234"/>
      <c r="L95" s="254"/>
    </row>
    <row r="96" spans="2:10" ht="13.5" customHeight="1">
      <c r="B96" s="20"/>
      <c r="C96" s="21"/>
      <c r="D96" s="31" t="s">
        <v>114</v>
      </c>
      <c r="E96" s="26" t="s">
        <v>125</v>
      </c>
      <c r="F96" s="21"/>
      <c r="G96" s="56"/>
      <c r="H96" s="220" t="s">
        <v>229</v>
      </c>
      <c r="I96" s="37"/>
      <c r="J96" s="68">
        <f>Pasivet!G18</f>
        <v>51495</v>
      </c>
    </row>
    <row r="97" spans="2:12" ht="13.5" customHeight="1">
      <c r="B97" s="20"/>
      <c r="C97" s="21"/>
      <c r="D97" s="21"/>
      <c r="E97" s="57" t="s">
        <v>267</v>
      </c>
      <c r="F97" s="219"/>
      <c r="H97" s="220" t="s">
        <v>229</v>
      </c>
      <c r="I97" s="321">
        <v>0</v>
      </c>
      <c r="L97" s="254"/>
    </row>
    <row r="98" spans="2:12" ht="13.5" customHeight="1">
      <c r="B98" s="20"/>
      <c r="C98" s="21"/>
      <c r="D98" s="21"/>
      <c r="E98" s="57" t="s">
        <v>268</v>
      </c>
      <c r="F98" s="219"/>
      <c r="H98" s="220" t="s">
        <v>229</v>
      </c>
      <c r="I98" s="322">
        <v>7814307</v>
      </c>
      <c r="L98" s="254"/>
    </row>
    <row r="99" spans="2:12" ht="13.5" customHeight="1">
      <c r="B99" s="20"/>
      <c r="C99" s="21"/>
      <c r="D99" s="21"/>
      <c r="E99" s="57" t="s">
        <v>269</v>
      </c>
      <c r="F99" s="219"/>
      <c r="H99" s="220" t="s">
        <v>229</v>
      </c>
      <c r="I99" s="322">
        <v>7306035</v>
      </c>
      <c r="L99" s="254"/>
    </row>
    <row r="100" spans="2:12" ht="13.5" customHeight="1">
      <c r="B100" s="20"/>
      <c r="C100" s="21"/>
      <c r="D100" s="21"/>
      <c r="E100" s="57" t="s">
        <v>276</v>
      </c>
      <c r="F100" s="219"/>
      <c r="H100" s="220" t="s">
        <v>229</v>
      </c>
      <c r="I100" s="322">
        <v>456777</v>
      </c>
      <c r="L100" s="254"/>
    </row>
    <row r="101" spans="2:12" ht="13.5" customHeight="1">
      <c r="B101" s="20"/>
      <c r="C101" s="21"/>
      <c r="D101" s="21"/>
      <c r="E101" s="57" t="s">
        <v>270</v>
      </c>
      <c r="F101" s="219"/>
      <c r="H101" s="220" t="s">
        <v>229</v>
      </c>
      <c r="I101" s="323">
        <f>I98-I97-I99-I100</f>
        <v>51495</v>
      </c>
      <c r="L101" s="254"/>
    </row>
    <row r="102" spans="2:12" ht="13.5" customHeight="1">
      <c r="B102" s="20"/>
      <c r="C102" s="21"/>
      <c r="D102" s="21"/>
      <c r="E102" s="57"/>
      <c r="F102" s="219"/>
      <c r="G102" s="220"/>
      <c r="H102" s="324"/>
      <c r="L102" s="254"/>
    </row>
    <row r="103" spans="2:12" s="2" customFormat="1" ht="13.5" customHeight="1">
      <c r="B103" s="56"/>
      <c r="C103" s="21"/>
      <c r="D103" s="31" t="s">
        <v>114</v>
      </c>
      <c r="E103" s="26" t="s">
        <v>126</v>
      </c>
      <c r="F103" s="21"/>
      <c r="G103" s="21"/>
      <c r="H103" s="37" t="s">
        <v>255</v>
      </c>
      <c r="I103" s="338"/>
      <c r="J103" s="76"/>
      <c r="K103" s="255"/>
      <c r="L103" s="254"/>
    </row>
    <row r="104" spans="2:12" s="2" customFormat="1" ht="13.5" customHeight="1">
      <c r="B104" s="56"/>
      <c r="C104" s="21"/>
      <c r="D104" s="31" t="s">
        <v>114</v>
      </c>
      <c r="E104" s="26" t="s">
        <v>120</v>
      </c>
      <c r="F104" s="21"/>
      <c r="G104" s="21"/>
      <c r="H104" s="37" t="s">
        <v>255</v>
      </c>
      <c r="I104" s="338"/>
      <c r="J104" s="76"/>
      <c r="K104" s="254"/>
      <c r="L104" s="254"/>
    </row>
    <row r="105" spans="2:12" s="2" customFormat="1" ht="13.5" customHeight="1">
      <c r="B105" s="56"/>
      <c r="C105" s="21"/>
      <c r="D105" s="31" t="s">
        <v>114</v>
      </c>
      <c r="E105" s="26" t="s">
        <v>129</v>
      </c>
      <c r="F105" s="21"/>
      <c r="G105" s="21"/>
      <c r="H105" s="37" t="s">
        <v>233</v>
      </c>
      <c r="I105" s="338"/>
      <c r="J105" s="76"/>
      <c r="K105" s="254"/>
      <c r="L105" s="254"/>
    </row>
    <row r="106" spans="2:12" s="2" customFormat="1" ht="13.5" customHeight="1">
      <c r="B106" s="56"/>
      <c r="C106" s="21"/>
      <c r="D106" s="31" t="s">
        <v>114</v>
      </c>
      <c r="E106" s="26" t="s">
        <v>254</v>
      </c>
      <c r="F106" s="21"/>
      <c r="G106" s="21"/>
      <c r="H106" s="37" t="s">
        <v>229</v>
      </c>
      <c r="I106" s="338"/>
      <c r="J106" s="75">
        <f>Pasivet!G22</f>
        <v>53776732</v>
      </c>
      <c r="K106" s="255"/>
      <c r="L106" s="254"/>
    </row>
    <row r="107" spans="2:12" s="2" customFormat="1" ht="13.5" customHeight="1">
      <c r="B107" s="56"/>
      <c r="C107" s="21"/>
      <c r="D107" s="31" t="s">
        <v>114</v>
      </c>
      <c r="E107" s="26" t="s">
        <v>128</v>
      </c>
      <c r="F107" s="21"/>
      <c r="G107" s="21"/>
      <c r="H107" s="37" t="s">
        <v>226</v>
      </c>
      <c r="I107" s="338"/>
      <c r="J107" s="76">
        <f>Pasivet!G23</f>
        <v>227026</v>
      </c>
      <c r="K107" s="254"/>
      <c r="L107" s="254"/>
    </row>
    <row r="108" spans="2:12" s="2" customFormat="1" ht="13.5" customHeight="1">
      <c r="B108" s="56"/>
      <c r="C108" s="21"/>
      <c r="D108" s="31"/>
      <c r="E108" s="26" t="s">
        <v>410</v>
      </c>
      <c r="F108" s="21"/>
      <c r="G108" s="21"/>
      <c r="H108" s="37"/>
      <c r="I108" s="338"/>
      <c r="J108" s="76"/>
      <c r="K108" s="254"/>
      <c r="L108" s="254"/>
    </row>
    <row r="109" spans="2:12" s="2" customFormat="1" ht="13.5" customHeight="1">
      <c r="B109" s="56"/>
      <c r="C109" s="21"/>
      <c r="D109" s="31"/>
      <c r="E109" s="26" t="s">
        <v>411</v>
      </c>
      <c r="F109" s="21"/>
      <c r="G109" s="21"/>
      <c r="H109" s="37"/>
      <c r="I109" s="338"/>
      <c r="J109" s="76"/>
      <c r="K109" s="254"/>
      <c r="L109" s="254"/>
    </row>
    <row r="110" spans="2:12" ht="13.5" customHeight="1">
      <c r="B110" s="20"/>
      <c r="C110" s="21"/>
      <c r="D110" s="31"/>
      <c r="E110" s="27"/>
      <c r="F110" s="21"/>
      <c r="G110" s="21"/>
      <c r="H110" s="37"/>
      <c r="K110" s="254"/>
      <c r="L110" s="254"/>
    </row>
    <row r="111" spans="2:12" ht="13.5" customHeight="1">
      <c r="B111" s="20"/>
      <c r="C111" s="21"/>
      <c r="D111" s="31"/>
      <c r="E111" s="27"/>
      <c r="F111" s="21"/>
      <c r="G111" s="21"/>
      <c r="H111" s="37"/>
      <c r="K111" s="254"/>
      <c r="L111" s="254"/>
    </row>
    <row r="112" spans="2:12" ht="13.5" customHeight="1">
      <c r="B112" s="20"/>
      <c r="C112" s="21"/>
      <c r="D112" s="31"/>
      <c r="E112" s="27"/>
      <c r="F112" s="21"/>
      <c r="G112" s="21"/>
      <c r="H112" s="37"/>
      <c r="K112" s="254"/>
      <c r="L112" s="254"/>
    </row>
    <row r="113" spans="2:12" ht="13.5" customHeight="1">
      <c r="B113" s="20"/>
      <c r="C113" s="21"/>
      <c r="D113" s="31"/>
      <c r="E113" s="27"/>
      <c r="F113" s="21"/>
      <c r="G113" s="21"/>
      <c r="H113" s="37"/>
      <c r="K113" s="254"/>
      <c r="L113" s="254"/>
    </row>
    <row r="114" spans="2:12" ht="13.5" customHeight="1">
      <c r="B114" s="20"/>
      <c r="C114" s="21"/>
      <c r="D114" s="31"/>
      <c r="E114" s="27"/>
      <c r="F114" s="21"/>
      <c r="G114" s="21"/>
      <c r="H114" s="37"/>
      <c r="K114" s="254"/>
      <c r="L114" s="254"/>
    </row>
    <row r="115" spans="2:12" ht="13.5" customHeight="1">
      <c r="B115" s="20"/>
      <c r="C115" s="21"/>
      <c r="D115" s="36" t="s">
        <v>4</v>
      </c>
      <c r="E115" s="41" t="s">
        <v>236</v>
      </c>
      <c r="F115" s="41"/>
      <c r="G115" s="21"/>
      <c r="H115" s="43" t="s">
        <v>229</v>
      </c>
      <c r="K115" s="254"/>
      <c r="L115" s="255">
        <f>SUM(K117:K125)</f>
        <v>70671606.33</v>
      </c>
    </row>
    <row r="116" spans="2:12" ht="13.5" customHeight="1">
      <c r="B116" s="20"/>
      <c r="C116" s="21"/>
      <c r="D116" s="36"/>
      <c r="E116" s="41"/>
      <c r="F116" s="41"/>
      <c r="G116" s="21"/>
      <c r="H116" s="21"/>
      <c r="J116" s="71"/>
      <c r="K116" s="254"/>
      <c r="L116" s="254"/>
    </row>
    <row r="117" spans="2:12" ht="13.5" customHeight="1">
      <c r="B117" s="20"/>
      <c r="C117" s="21"/>
      <c r="D117" s="22">
        <v>1</v>
      </c>
      <c r="E117" s="60" t="s">
        <v>32</v>
      </c>
      <c r="F117" s="41"/>
      <c r="G117" s="21"/>
      <c r="H117" s="43" t="s">
        <v>229</v>
      </c>
      <c r="K117" s="254">
        <f>SUM(J119)</f>
        <v>11134662.75</v>
      </c>
      <c r="L117" s="254"/>
    </row>
    <row r="118" spans="2:12" ht="13.5" customHeight="1">
      <c r="B118" s="20"/>
      <c r="C118" s="21"/>
      <c r="D118" s="22"/>
      <c r="E118" s="60"/>
      <c r="F118" s="41"/>
      <c r="G118" s="21"/>
      <c r="H118" s="43"/>
      <c r="K118" s="254"/>
      <c r="L118" s="254"/>
    </row>
    <row r="119" spans="2:12" ht="13.5" customHeight="1">
      <c r="B119" s="20"/>
      <c r="C119" s="21"/>
      <c r="D119" s="31" t="s">
        <v>114</v>
      </c>
      <c r="E119" s="27" t="s">
        <v>33</v>
      </c>
      <c r="F119" s="21"/>
      <c r="G119" s="21"/>
      <c r="H119" s="37" t="s">
        <v>229</v>
      </c>
      <c r="J119" s="71">
        <f>Pasivet!G28</f>
        <v>11134662.75</v>
      </c>
      <c r="L119" s="254"/>
    </row>
    <row r="120" spans="2:12" ht="13.5" customHeight="1">
      <c r="B120" s="20"/>
      <c r="C120" s="21"/>
      <c r="D120" s="31"/>
      <c r="E120" s="27" t="s">
        <v>405</v>
      </c>
      <c r="F120" s="21"/>
      <c r="G120" s="21"/>
      <c r="H120" s="37"/>
      <c r="I120" s="37"/>
      <c r="J120" s="71"/>
      <c r="L120" s="254"/>
    </row>
    <row r="121" spans="2:12" ht="13.5" customHeight="1">
      <c r="B121" s="20"/>
      <c r="C121" s="21"/>
      <c r="D121" s="31"/>
      <c r="E121" s="27" t="s">
        <v>343</v>
      </c>
      <c r="F121" s="21"/>
      <c r="G121" s="21"/>
      <c r="H121" s="37"/>
      <c r="I121" s="37"/>
      <c r="J121" s="71"/>
      <c r="L121" s="254"/>
    </row>
    <row r="122" spans="2:12" ht="13.5" customHeight="1">
      <c r="B122" s="20"/>
      <c r="C122" s="21"/>
      <c r="D122" s="31"/>
      <c r="E122" s="27" t="s">
        <v>406</v>
      </c>
      <c r="F122" s="21"/>
      <c r="G122" s="21"/>
      <c r="H122" s="37"/>
      <c r="I122" s="37"/>
      <c r="J122" s="71"/>
      <c r="L122" s="254"/>
    </row>
    <row r="123" spans="2:12" ht="13.5" customHeight="1">
      <c r="B123" s="20"/>
      <c r="C123" s="21"/>
      <c r="D123" s="31" t="s">
        <v>114</v>
      </c>
      <c r="E123" s="27" t="s">
        <v>30</v>
      </c>
      <c r="F123" s="21"/>
      <c r="G123" s="21"/>
      <c r="H123" s="37"/>
      <c r="I123" s="37" t="s">
        <v>233</v>
      </c>
      <c r="K123" s="254"/>
      <c r="L123" s="254"/>
    </row>
    <row r="124" spans="2:12" ht="13.5" customHeight="1">
      <c r="B124" s="20"/>
      <c r="C124" s="21"/>
      <c r="D124" s="31"/>
      <c r="E124" s="27"/>
      <c r="F124" s="21"/>
      <c r="G124" s="21"/>
      <c r="H124" s="37"/>
      <c r="I124" s="37"/>
      <c r="K124" s="254"/>
      <c r="L124" s="254"/>
    </row>
    <row r="125" spans="2:11" ht="13.5" customHeight="1">
      <c r="B125" s="20"/>
      <c r="C125" s="21"/>
      <c r="D125" s="22">
        <v>2</v>
      </c>
      <c r="E125" s="60" t="s">
        <v>34</v>
      </c>
      <c r="F125" s="26"/>
      <c r="G125" s="21"/>
      <c r="H125" s="37"/>
      <c r="I125" s="43" t="s">
        <v>229</v>
      </c>
      <c r="K125" s="234">
        <f>Pasivet!G30</f>
        <v>59536943.58</v>
      </c>
    </row>
    <row r="126" spans="2:12" ht="13.5" customHeight="1">
      <c r="B126" s="20"/>
      <c r="C126" s="21"/>
      <c r="D126" s="22">
        <v>3</v>
      </c>
      <c r="E126" s="60" t="s">
        <v>27</v>
      </c>
      <c r="F126" s="26"/>
      <c r="G126" s="21"/>
      <c r="H126" s="37"/>
      <c r="I126" s="37" t="s">
        <v>233</v>
      </c>
      <c r="K126" s="254"/>
      <c r="L126" s="254"/>
    </row>
    <row r="127" spans="2:12" ht="13.5" customHeight="1">
      <c r="B127" s="20"/>
      <c r="C127" s="21"/>
      <c r="D127" s="22">
        <v>4</v>
      </c>
      <c r="E127" s="60" t="s">
        <v>35</v>
      </c>
      <c r="F127" s="26"/>
      <c r="G127" s="21"/>
      <c r="H127" s="37"/>
      <c r="I127" s="37" t="s">
        <v>233</v>
      </c>
      <c r="K127" s="254"/>
      <c r="L127" s="254"/>
    </row>
    <row r="128" spans="2:12" ht="13.5" customHeight="1">
      <c r="B128" s="20"/>
      <c r="C128" s="21"/>
      <c r="D128" s="22"/>
      <c r="E128" s="60"/>
      <c r="F128" s="26"/>
      <c r="G128" s="21"/>
      <c r="H128" s="37"/>
      <c r="I128" s="37" t="s">
        <v>229</v>
      </c>
      <c r="J128" s="71"/>
      <c r="K128" s="254"/>
      <c r="L128" s="254"/>
    </row>
    <row r="129" spans="2:12" ht="13.5" customHeight="1">
      <c r="B129" s="20"/>
      <c r="C129" s="21"/>
      <c r="D129" s="36" t="s">
        <v>36</v>
      </c>
      <c r="E129" s="41" t="s">
        <v>237</v>
      </c>
      <c r="F129" s="41"/>
      <c r="G129" s="21"/>
      <c r="H129" s="37"/>
      <c r="I129" s="37" t="s">
        <v>233</v>
      </c>
      <c r="L129" s="255">
        <f>SUM(K132:K142)</f>
        <v>20286069.651</v>
      </c>
    </row>
    <row r="130" spans="2:12" ht="13.5" customHeight="1">
      <c r="B130" s="20"/>
      <c r="C130" s="21"/>
      <c r="D130" s="22">
        <v>1</v>
      </c>
      <c r="E130" s="60" t="s">
        <v>38</v>
      </c>
      <c r="F130" s="26"/>
      <c r="G130" s="21"/>
      <c r="H130" s="37"/>
      <c r="I130" s="37" t="s">
        <v>233</v>
      </c>
      <c r="K130" s="254"/>
      <c r="L130" s="254"/>
    </row>
    <row r="131" spans="2:12" ht="13.5" customHeight="1">
      <c r="B131" s="20"/>
      <c r="C131" s="21"/>
      <c r="D131" s="22">
        <v>2</v>
      </c>
      <c r="E131" s="60" t="s">
        <v>39</v>
      </c>
      <c r="F131" s="26"/>
      <c r="G131" s="21"/>
      <c r="H131" s="37"/>
      <c r="I131" s="43" t="s">
        <v>229</v>
      </c>
      <c r="K131" s="254"/>
      <c r="L131" s="254"/>
    </row>
    <row r="132" spans="2:12" ht="13.5" customHeight="1">
      <c r="B132" s="20"/>
      <c r="C132" s="21"/>
      <c r="D132" s="22">
        <v>3</v>
      </c>
      <c r="E132" s="60" t="s">
        <v>40</v>
      </c>
      <c r="F132" s="26"/>
      <c r="G132" s="21"/>
      <c r="H132" s="37"/>
      <c r="I132" s="37" t="s">
        <v>233</v>
      </c>
      <c r="K132" s="255">
        <v>100000</v>
      </c>
      <c r="L132" s="254"/>
    </row>
    <row r="133" spans="2:12" ht="13.5" customHeight="1">
      <c r="B133" s="20"/>
      <c r="C133" s="21"/>
      <c r="D133" s="22">
        <v>4</v>
      </c>
      <c r="E133" s="60" t="s">
        <v>41</v>
      </c>
      <c r="F133" s="26"/>
      <c r="G133" s="21"/>
      <c r="H133" s="37"/>
      <c r="I133" s="37" t="s">
        <v>233</v>
      </c>
      <c r="K133" s="255"/>
      <c r="L133" s="254"/>
    </row>
    <row r="134" spans="2:12" ht="13.5" customHeight="1">
      <c r="B134" s="20"/>
      <c r="C134" s="21"/>
      <c r="D134" s="22">
        <v>5</v>
      </c>
      <c r="E134" s="60" t="s">
        <v>130</v>
      </c>
      <c r="F134" s="26"/>
      <c r="G134" s="21"/>
      <c r="H134" s="37"/>
      <c r="I134" s="37" t="s">
        <v>233</v>
      </c>
      <c r="K134" s="255"/>
      <c r="L134" s="254"/>
    </row>
    <row r="135" spans="2:12" ht="13.5" customHeight="1">
      <c r="B135" s="20"/>
      <c r="C135" s="21"/>
      <c r="D135" s="22">
        <v>6</v>
      </c>
      <c r="E135" s="60" t="s">
        <v>42</v>
      </c>
      <c r="F135" s="26"/>
      <c r="G135" s="21"/>
      <c r="H135" s="37"/>
      <c r="I135" s="37" t="s">
        <v>233</v>
      </c>
      <c r="K135" s="255"/>
      <c r="L135" s="254"/>
    </row>
    <row r="136" spans="2:12" ht="13.5" customHeight="1">
      <c r="B136" s="20"/>
      <c r="C136" s="21"/>
      <c r="D136" s="22">
        <v>7</v>
      </c>
      <c r="E136" s="60" t="s">
        <v>43</v>
      </c>
      <c r="F136" s="26"/>
      <c r="G136" s="21"/>
      <c r="H136" s="37"/>
      <c r="I136" s="37" t="s">
        <v>233</v>
      </c>
      <c r="K136" s="255"/>
      <c r="L136" s="254"/>
    </row>
    <row r="137" spans="2:12" ht="13.5" customHeight="1">
      <c r="B137" s="20"/>
      <c r="C137" s="21"/>
      <c r="D137" s="22">
        <v>8</v>
      </c>
      <c r="E137" s="60" t="s">
        <v>44</v>
      </c>
      <c r="F137" s="26"/>
      <c r="G137" s="21"/>
      <c r="H137" s="37"/>
      <c r="I137" s="37" t="s">
        <v>229</v>
      </c>
      <c r="K137" s="255">
        <f>Pasivet!G42</f>
        <v>11234387.150000002</v>
      </c>
      <c r="L137" s="254"/>
    </row>
    <row r="138" spans="2:12" ht="13.5" customHeight="1">
      <c r="B138" s="20"/>
      <c r="C138" s="21"/>
      <c r="D138" s="22"/>
      <c r="E138" s="326" t="s">
        <v>407</v>
      </c>
      <c r="F138" s="26"/>
      <c r="G138" s="21"/>
      <c r="H138" s="37"/>
      <c r="I138" s="37"/>
      <c r="K138" s="255"/>
      <c r="L138" s="254"/>
    </row>
    <row r="139" spans="2:12" ht="13.5" customHeight="1">
      <c r="B139" s="20"/>
      <c r="C139" s="21"/>
      <c r="D139" s="22"/>
      <c r="E139" s="263" t="s">
        <v>408</v>
      </c>
      <c r="F139" s="264"/>
      <c r="G139" s="21"/>
      <c r="H139" s="37"/>
      <c r="I139" s="37"/>
      <c r="K139" s="255"/>
      <c r="L139" s="254"/>
    </row>
    <row r="140" spans="2:12" ht="13.5" customHeight="1">
      <c r="B140" s="20"/>
      <c r="C140" s="21"/>
      <c r="D140" s="22"/>
      <c r="E140" s="263" t="s">
        <v>409</v>
      </c>
      <c r="F140" s="264"/>
      <c r="G140" s="21"/>
      <c r="H140" s="37"/>
      <c r="I140" s="37"/>
      <c r="K140" s="255"/>
      <c r="L140" s="254"/>
    </row>
    <row r="141" spans="2:12" ht="13.5" customHeight="1">
      <c r="B141" s="20"/>
      <c r="C141" s="21"/>
      <c r="D141" s="22">
        <v>9</v>
      </c>
      <c r="E141" s="60" t="s">
        <v>45</v>
      </c>
      <c r="F141" s="26"/>
      <c r="G141" s="21"/>
      <c r="H141" s="37"/>
      <c r="I141" s="37" t="s">
        <v>226</v>
      </c>
      <c r="K141" s="254"/>
      <c r="L141" s="254"/>
    </row>
    <row r="142" spans="2:12" ht="13.5" customHeight="1">
      <c r="B142" s="20"/>
      <c r="C142" s="21"/>
      <c r="D142" s="22">
        <v>10</v>
      </c>
      <c r="E142" s="60" t="s">
        <v>46</v>
      </c>
      <c r="F142" s="26"/>
      <c r="G142" s="21"/>
      <c r="H142" s="37"/>
      <c r="I142" s="37" t="s">
        <v>226</v>
      </c>
      <c r="K142" s="255">
        <f>Pasivet!G44</f>
        <v>8951682.501</v>
      </c>
      <c r="L142" s="254"/>
    </row>
    <row r="143" spans="2:12" ht="13.5" customHeight="1">
      <c r="B143" s="20"/>
      <c r="C143" s="21"/>
      <c r="D143" s="21"/>
      <c r="E143" s="21"/>
      <c r="F143" s="21"/>
      <c r="G143" s="21"/>
      <c r="H143" s="37"/>
      <c r="I143" s="37"/>
      <c r="J143" s="71"/>
      <c r="K143" s="255"/>
      <c r="L143" s="254"/>
    </row>
    <row r="144" spans="2:13" s="18" customFormat="1" ht="13.5" customHeight="1">
      <c r="B144" s="66"/>
      <c r="C144" s="36"/>
      <c r="D144" s="36"/>
      <c r="E144" s="274" t="s">
        <v>256</v>
      </c>
      <c r="F144" s="36"/>
      <c r="G144" s="36"/>
      <c r="H144" s="43"/>
      <c r="I144" s="43"/>
      <c r="J144" s="254"/>
      <c r="K144" s="254"/>
      <c r="L144" s="255">
        <f>L129+L115+L75</f>
        <v>227310383.981</v>
      </c>
      <c r="M144" s="269">
        <f>L144-Pasivet!G45</f>
        <v>0</v>
      </c>
    </row>
    <row r="145" spans="2:13" s="18" customFormat="1" ht="13.5" customHeight="1">
      <c r="B145" s="66"/>
      <c r="C145" s="36"/>
      <c r="D145" s="36"/>
      <c r="E145" s="274"/>
      <c r="F145" s="36"/>
      <c r="G145" s="36"/>
      <c r="H145" s="43"/>
      <c r="I145" s="43"/>
      <c r="J145" s="254"/>
      <c r="K145" s="254"/>
      <c r="L145" s="255"/>
      <c r="M145" s="269"/>
    </row>
    <row r="146" spans="2:13" s="18" customFormat="1" ht="13.5" customHeight="1">
      <c r="B146" s="66"/>
      <c r="C146" s="36"/>
      <c r="D146" s="36"/>
      <c r="E146" s="274"/>
      <c r="F146" s="36"/>
      <c r="G146" s="36"/>
      <c r="H146" s="43"/>
      <c r="I146" s="43"/>
      <c r="J146" s="254"/>
      <c r="K146" s="254"/>
      <c r="L146" s="255"/>
      <c r="M146" s="269"/>
    </row>
    <row r="147" spans="2:13" s="18" customFormat="1" ht="13.5" customHeight="1">
      <c r="B147" s="66"/>
      <c r="C147" s="36"/>
      <c r="D147" s="36"/>
      <c r="E147" s="274"/>
      <c r="F147" s="36"/>
      <c r="G147" s="36"/>
      <c r="H147" s="43"/>
      <c r="I147" s="43"/>
      <c r="J147" s="254"/>
      <c r="K147" s="254"/>
      <c r="L147" s="255"/>
      <c r="M147" s="269"/>
    </row>
    <row r="148" spans="2:13" s="18" customFormat="1" ht="13.5" customHeight="1">
      <c r="B148" s="66"/>
      <c r="C148" s="36"/>
      <c r="D148" s="36"/>
      <c r="E148" s="274"/>
      <c r="F148" s="36"/>
      <c r="G148" s="36"/>
      <c r="H148" s="43"/>
      <c r="I148" s="43"/>
      <c r="J148" s="254"/>
      <c r="K148" s="254"/>
      <c r="L148" s="255"/>
      <c r="M148" s="269"/>
    </row>
    <row r="149" spans="2:13" s="18" customFormat="1" ht="13.5" customHeight="1">
      <c r="B149" s="66"/>
      <c r="C149" s="36"/>
      <c r="D149" s="36"/>
      <c r="E149" s="274"/>
      <c r="F149" s="36"/>
      <c r="G149" s="36"/>
      <c r="H149" s="43"/>
      <c r="I149" s="43"/>
      <c r="J149" s="254"/>
      <c r="K149" s="254"/>
      <c r="L149" s="255"/>
      <c r="M149" s="269"/>
    </row>
    <row r="150" spans="2:13" s="18" customFormat="1" ht="13.5" customHeight="1">
      <c r="B150" s="66"/>
      <c r="C150" s="36"/>
      <c r="D150" s="36"/>
      <c r="E150" s="274"/>
      <c r="F150" s="36"/>
      <c r="G150" s="36"/>
      <c r="H150" s="43"/>
      <c r="I150" s="43"/>
      <c r="J150" s="254"/>
      <c r="K150" s="254"/>
      <c r="L150" s="255"/>
      <c r="M150" s="269"/>
    </row>
    <row r="151" spans="2:13" s="18" customFormat="1" ht="13.5" customHeight="1">
      <c r="B151" s="66"/>
      <c r="C151" s="36"/>
      <c r="D151" s="36"/>
      <c r="E151" s="274"/>
      <c r="F151" s="36"/>
      <c r="G151" s="36"/>
      <c r="H151" s="43"/>
      <c r="I151" s="43"/>
      <c r="J151" s="254"/>
      <c r="K151" s="254"/>
      <c r="L151" s="255"/>
      <c r="M151" s="269"/>
    </row>
    <row r="152" spans="2:13" s="18" customFormat="1" ht="13.5" customHeight="1">
      <c r="B152" s="66"/>
      <c r="C152" s="36"/>
      <c r="D152" s="36"/>
      <c r="E152" s="274"/>
      <c r="F152" s="36"/>
      <c r="G152" s="36"/>
      <c r="H152" s="43"/>
      <c r="I152" s="43"/>
      <c r="J152" s="254"/>
      <c r="K152" s="254"/>
      <c r="L152" s="255"/>
      <c r="M152" s="269"/>
    </row>
    <row r="153" spans="2:13" s="18" customFormat="1" ht="13.5" customHeight="1">
      <c r="B153" s="66"/>
      <c r="C153" s="36"/>
      <c r="D153" s="36"/>
      <c r="E153" s="274"/>
      <c r="F153" s="36"/>
      <c r="G153" s="36"/>
      <c r="H153" s="43"/>
      <c r="I153" s="43"/>
      <c r="J153" s="254"/>
      <c r="K153" s="254"/>
      <c r="L153" s="255"/>
      <c r="M153" s="269"/>
    </row>
    <row r="154" spans="2:13" s="18" customFormat="1" ht="13.5" customHeight="1">
      <c r="B154" s="66"/>
      <c r="C154" s="36"/>
      <c r="D154" s="36"/>
      <c r="E154" s="274"/>
      <c r="F154" s="36"/>
      <c r="G154" s="36"/>
      <c r="H154" s="43"/>
      <c r="I154" s="43"/>
      <c r="J154" s="254"/>
      <c r="K154" s="254"/>
      <c r="L154" s="255"/>
      <c r="M154" s="269"/>
    </row>
    <row r="155" spans="2:13" s="18" customFormat="1" ht="13.5" customHeight="1">
      <c r="B155" s="66"/>
      <c r="C155" s="36"/>
      <c r="D155" s="36"/>
      <c r="E155" s="274"/>
      <c r="F155" s="36"/>
      <c r="G155" s="36"/>
      <c r="H155" s="43"/>
      <c r="I155" s="43"/>
      <c r="J155" s="254"/>
      <c r="K155" s="254"/>
      <c r="L155" s="255"/>
      <c r="M155" s="269"/>
    </row>
    <row r="156" spans="2:13" s="18" customFormat="1" ht="13.5" customHeight="1">
      <c r="B156" s="66"/>
      <c r="C156" s="36"/>
      <c r="D156" s="36"/>
      <c r="E156" s="274"/>
      <c r="F156" s="36"/>
      <c r="G156" s="36"/>
      <c r="H156" s="43"/>
      <c r="I156" s="43"/>
      <c r="J156" s="254"/>
      <c r="K156" s="254"/>
      <c r="L156" s="255"/>
      <c r="M156" s="269"/>
    </row>
    <row r="157" spans="2:13" s="18" customFormat="1" ht="13.5" customHeight="1">
      <c r="B157" s="66"/>
      <c r="C157" s="36"/>
      <c r="D157" s="36"/>
      <c r="E157" s="274"/>
      <c r="F157" s="36"/>
      <c r="G157" s="36"/>
      <c r="H157" s="43"/>
      <c r="I157" s="43"/>
      <c r="J157" s="254"/>
      <c r="K157" s="254"/>
      <c r="L157" s="255"/>
      <c r="M157" s="269"/>
    </row>
    <row r="158" spans="2:13" s="18" customFormat="1" ht="13.5" customHeight="1">
      <c r="B158" s="66"/>
      <c r="C158" s="36"/>
      <c r="D158" s="36"/>
      <c r="E158" s="274"/>
      <c r="F158" s="36"/>
      <c r="G158" s="36"/>
      <c r="H158" s="43"/>
      <c r="I158" s="43"/>
      <c r="J158" s="254"/>
      <c r="K158" s="254"/>
      <c r="L158" s="255"/>
      <c r="M158" s="269"/>
    </row>
    <row r="159" spans="2:13" s="18" customFormat="1" ht="13.5" customHeight="1">
      <c r="B159" s="66"/>
      <c r="C159" s="36"/>
      <c r="D159" s="36"/>
      <c r="E159" s="274"/>
      <c r="F159" s="36"/>
      <c r="G159" s="36"/>
      <c r="H159" s="43"/>
      <c r="I159" s="43"/>
      <c r="J159" s="254"/>
      <c r="K159" s="254"/>
      <c r="L159" s="255"/>
      <c r="M159" s="269"/>
    </row>
    <row r="160" spans="2:13" s="18" customFormat="1" ht="13.5" customHeight="1">
      <c r="B160" s="66"/>
      <c r="C160" s="36"/>
      <c r="D160" s="36"/>
      <c r="E160" s="274"/>
      <c r="F160" s="36"/>
      <c r="G160" s="36"/>
      <c r="H160" s="43"/>
      <c r="I160" s="43"/>
      <c r="J160" s="254"/>
      <c r="K160" s="254"/>
      <c r="L160" s="255"/>
      <c r="M160" s="269"/>
    </row>
    <row r="161" spans="2:13" s="18" customFormat="1" ht="13.5" customHeight="1">
      <c r="B161" s="66"/>
      <c r="C161" s="36"/>
      <c r="D161" s="36"/>
      <c r="E161" s="274"/>
      <c r="F161" s="36"/>
      <c r="G161" s="36"/>
      <c r="H161" s="43"/>
      <c r="I161" s="43"/>
      <c r="J161" s="254"/>
      <c r="K161" s="254"/>
      <c r="L161" s="255"/>
      <c r="M161" s="269"/>
    </row>
    <row r="162" spans="2:13" s="18" customFormat="1" ht="13.5" customHeight="1">
      <c r="B162" s="66"/>
      <c r="C162" s="36"/>
      <c r="D162" s="36"/>
      <c r="E162" s="274"/>
      <c r="F162" s="36"/>
      <c r="G162" s="36"/>
      <c r="H162" s="43"/>
      <c r="I162" s="43"/>
      <c r="J162" s="254"/>
      <c r="K162" s="254"/>
      <c r="L162" s="255"/>
      <c r="M162" s="269"/>
    </row>
    <row r="163" spans="2:13" s="18" customFormat="1" ht="13.5" customHeight="1">
      <c r="B163" s="66"/>
      <c r="C163" s="36"/>
      <c r="D163" s="36"/>
      <c r="E163" s="274"/>
      <c r="F163" s="36"/>
      <c r="G163" s="36"/>
      <c r="H163" s="43"/>
      <c r="I163" s="43"/>
      <c r="J163" s="254"/>
      <c r="K163" s="254"/>
      <c r="L163" s="255"/>
      <c r="M163" s="269"/>
    </row>
    <row r="164" spans="2:13" s="18" customFormat="1" ht="13.5" customHeight="1">
      <c r="B164" s="66"/>
      <c r="C164" s="36"/>
      <c r="D164" s="36"/>
      <c r="E164" s="274"/>
      <c r="F164" s="36"/>
      <c r="G164" s="36"/>
      <c r="H164" s="43"/>
      <c r="I164" s="43"/>
      <c r="J164" s="254"/>
      <c r="K164" s="254"/>
      <c r="L164" s="255"/>
      <c r="M164" s="269"/>
    </row>
    <row r="165" spans="2:13" s="18" customFormat="1" ht="13.5" customHeight="1">
      <c r="B165" s="66"/>
      <c r="C165" s="36"/>
      <c r="D165" s="36"/>
      <c r="E165" s="274"/>
      <c r="F165" s="36"/>
      <c r="G165" s="36"/>
      <c r="H165" s="43"/>
      <c r="I165" s="43"/>
      <c r="J165" s="254"/>
      <c r="K165" s="254"/>
      <c r="L165" s="255"/>
      <c r="M165" s="269"/>
    </row>
    <row r="166" spans="2:13" s="18" customFormat="1" ht="13.5" customHeight="1">
      <c r="B166" s="66"/>
      <c r="C166" s="36"/>
      <c r="D166" s="36"/>
      <c r="E166" s="274"/>
      <c r="F166" s="36"/>
      <c r="G166" s="36"/>
      <c r="H166" s="43"/>
      <c r="I166" s="43"/>
      <c r="J166" s="254"/>
      <c r="K166" s="254"/>
      <c r="L166" s="255"/>
      <c r="M166" s="269"/>
    </row>
    <row r="167" spans="2:13" s="18" customFormat="1" ht="13.5" customHeight="1">
      <c r="B167" s="66"/>
      <c r="C167" s="36"/>
      <c r="D167" s="36"/>
      <c r="E167" s="274"/>
      <c r="F167" s="36"/>
      <c r="G167" s="36"/>
      <c r="H167" s="43"/>
      <c r="I167" s="43"/>
      <c r="J167" s="254"/>
      <c r="K167" s="254"/>
      <c r="L167" s="255"/>
      <c r="M167" s="269"/>
    </row>
    <row r="168" spans="2:13" s="18" customFormat="1" ht="13.5" customHeight="1">
      <c r="B168" s="66"/>
      <c r="C168" s="36"/>
      <c r="D168" s="36"/>
      <c r="E168" s="274"/>
      <c r="F168" s="36"/>
      <c r="G168" s="36"/>
      <c r="H168" s="43"/>
      <c r="I168" s="43"/>
      <c r="J168" s="254"/>
      <c r="K168" s="254"/>
      <c r="L168" s="255"/>
      <c r="M168" s="269"/>
    </row>
    <row r="169" spans="2:13" s="18" customFormat="1" ht="13.5" customHeight="1">
      <c r="B169" s="66"/>
      <c r="C169" s="36"/>
      <c r="D169" s="36"/>
      <c r="E169" s="274"/>
      <c r="F169" s="36"/>
      <c r="G169" s="36"/>
      <c r="H169" s="43"/>
      <c r="I169" s="43"/>
      <c r="J169" s="254"/>
      <c r="K169" s="254"/>
      <c r="L169" s="255"/>
      <c r="M169" s="269"/>
    </row>
    <row r="170" spans="2:13" s="18" customFormat="1" ht="14.25" customHeight="1">
      <c r="B170" s="66"/>
      <c r="C170" s="36"/>
      <c r="D170" s="36"/>
      <c r="E170" s="274"/>
      <c r="F170" s="36"/>
      <c r="G170" s="36"/>
      <c r="H170" s="43"/>
      <c r="I170" s="43"/>
      <c r="J170" s="254"/>
      <c r="K170" s="254"/>
      <c r="L170" s="255"/>
      <c r="M170" s="269"/>
    </row>
    <row r="171" spans="2:13" s="18" customFormat="1" ht="14.25" customHeight="1">
      <c r="B171" s="66"/>
      <c r="C171" s="36"/>
      <c r="D171" s="36"/>
      <c r="E171" s="274"/>
      <c r="F171" s="36"/>
      <c r="G171" s="36"/>
      <c r="H171" s="43"/>
      <c r="I171" s="43"/>
      <c r="J171" s="254"/>
      <c r="K171" s="254"/>
      <c r="L171" s="255"/>
      <c r="M171" s="269"/>
    </row>
    <row r="172" spans="2:12" ht="13.5" customHeight="1">
      <c r="B172" s="20"/>
      <c r="C172" s="36" t="s">
        <v>240</v>
      </c>
      <c r="D172" s="36"/>
      <c r="E172" s="21"/>
      <c r="F172" s="21"/>
      <c r="G172" s="36" t="s">
        <v>259</v>
      </c>
      <c r="I172" s="37"/>
      <c r="J172" s="71"/>
      <c r="K172" s="254"/>
      <c r="L172" s="254"/>
    </row>
    <row r="173" spans="2:13" s="35" customFormat="1" ht="13.5" customHeight="1">
      <c r="B173" s="66"/>
      <c r="C173" s="36"/>
      <c r="D173" s="36"/>
      <c r="E173" s="69" t="s">
        <v>260</v>
      </c>
      <c r="F173" s="36"/>
      <c r="G173" s="36"/>
      <c r="H173" s="43"/>
      <c r="I173" s="43"/>
      <c r="J173" s="254"/>
      <c r="K173" s="254"/>
      <c r="L173" s="254">
        <f>K174+K185</f>
        <v>54776476.550000004</v>
      </c>
      <c r="M173" s="228"/>
    </row>
    <row r="174" spans="2:11" ht="13.5" customHeight="1">
      <c r="B174" s="20"/>
      <c r="D174" s="36" t="s">
        <v>277</v>
      </c>
      <c r="E174" s="36" t="s">
        <v>285</v>
      </c>
      <c r="F174" s="21"/>
      <c r="G174" s="21"/>
      <c r="H174" s="37"/>
      <c r="I174" s="43" t="s">
        <v>284</v>
      </c>
      <c r="K174" s="254">
        <f>J176+J180</f>
        <v>54771302.34</v>
      </c>
    </row>
    <row r="175" spans="2:12" ht="13.5" customHeight="1">
      <c r="B175" s="20"/>
      <c r="C175" s="21"/>
      <c r="E175" s="21" t="s">
        <v>286</v>
      </c>
      <c r="G175" s="21"/>
      <c r="H175" s="37"/>
      <c r="I175" s="37"/>
      <c r="J175" s="71"/>
      <c r="K175" s="254"/>
      <c r="L175" s="254"/>
    </row>
    <row r="176" spans="2:12" ht="13.5" customHeight="1">
      <c r="B176" s="20"/>
      <c r="C176" s="21"/>
      <c r="E176" s="333" t="s">
        <v>412</v>
      </c>
      <c r="G176" s="21"/>
      <c r="H176" s="37"/>
      <c r="I176" s="37"/>
      <c r="J176" s="335">
        <f>'Rez.1'!F7</f>
        <v>39071537.34</v>
      </c>
      <c r="K176" s="254"/>
      <c r="L176" s="254"/>
    </row>
    <row r="177" spans="2:12" ht="13.5" customHeight="1">
      <c r="B177" s="20"/>
      <c r="C177" s="21"/>
      <c r="D177" s="232" t="s">
        <v>114</v>
      </c>
      <c r="E177" s="334" t="s">
        <v>346</v>
      </c>
      <c r="G177" s="21"/>
      <c r="H177" s="37"/>
      <c r="I177" s="37" t="s">
        <v>284</v>
      </c>
      <c r="J177" s="58">
        <v>26271788.34</v>
      </c>
      <c r="K177" s="254"/>
      <c r="L177" s="254"/>
    </row>
    <row r="178" spans="2:12" ht="13.5" customHeight="1">
      <c r="B178" s="20"/>
      <c r="C178" s="21"/>
      <c r="D178" s="233" t="s">
        <v>114</v>
      </c>
      <c r="E178" s="334" t="s">
        <v>347</v>
      </c>
      <c r="G178" s="21"/>
      <c r="H178" s="37"/>
      <c r="I178" s="37" t="s">
        <v>284</v>
      </c>
      <c r="J178" s="58">
        <v>12736132.19</v>
      </c>
      <c r="K178" s="254"/>
      <c r="L178" s="254"/>
    </row>
    <row r="179" spans="2:12" ht="13.5" customHeight="1">
      <c r="B179" s="20"/>
      <c r="C179" s="21"/>
      <c r="D179" s="233" t="s">
        <v>114</v>
      </c>
      <c r="E179" s="37" t="s">
        <v>414</v>
      </c>
      <c r="G179" s="21"/>
      <c r="H179" s="37"/>
      <c r="I179" s="37" t="s">
        <v>284</v>
      </c>
      <c r="J179" s="58">
        <v>63616.69</v>
      </c>
      <c r="K179" s="254"/>
      <c r="L179" s="254"/>
    </row>
    <row r="180" spans="2:12" ht="13.5" customHeight="1">
      <c r="B180" s="20"/>
      <c r="C180" s="21"/>
      <c r="D180" s="233"/>
      <c r="E180" s="336" t="s">
        <v>413</v>
      </c>
      <c r="G180" s="21"/>
      <c r="H180" s="37"/>
      <c r="I180" s="37" t="s">
        <v>284</v>
      </c>
      <c r="J180" s="337">
        <f>'Rez.1'!F8</f>
        <v>15699765</v>
      </c>
      <c r="K180" s="254"/>
      <c r="L180" s="254"/>
    </row>
    <row r="181" spans="2:12" ht="13.5" customHeight="1">
      <c r="B181" s="20"/>
      <c r="C181" s="21"/>
      <c r="D181" s="233" t="s">
        <v>114</v>
      </c>
      <c r="E181" s="37" t="s">
        <v>415</v>
      </c>
      <c r="G181" s="21"/>
      <c r="H181" s="37"/>
      <c r="I181" s="37"/>
      <c r="K181" s="254"/>
      <c r="L181" s="254"/>
    </row>
    <row r="182" spans="2:12" ht="13.5" customHeight="1">
      <c r="B182" s="20"/>
      <c r="C182" s="21"/>
      <c r="D182" s="233"/>
      <c r="E182" s="21" t="s">
        <v>416</v>
      </c>
      <c r="G182" s="21"/>
      <c r="H182" s="37"/>
      <c r="I182" s="37"/>
      <c r="J182" s="58"/>
      <c r="K182" s="254"/>
      <c r="L182" s="254"/>
    </row>
    <row r="183" spans="2:12" ht="13.5" customHeight="1">
      <c r="B183" s="20"/>
      <c r="C183" s="21"/>
      <c r="D183" s="233"/>
      <c r="E183" s="21" t="s">
        <v>417</v>
      </c>
      <c r="G183" s="21"/>
      <c r="H183" s="37"/>
      <c r="I183" s="37"/>
      <c r="J183" s="58"/>
      <c r="K183" s="254"/>
      <c r="L183" s="254"/>
    </row>
    <row r="184" spans="2:12" ht="9.75" customHeight="1">
      <c r="B184" s="20"/>
      <c r="C184" s="21"/>
      <c r="D184" s="233"/>
      <c r="E184" s="21"/>
      <c r="G184" s="21"/>
      <c r="H184" s="37"/>
      <c r="I184" s="37"/>
      <c r="J184" s="58"/>
      <c r="K184" s="254"/>
      <c r="L184" s="254"/>
    </row>
    <row r="185" spans="2:12" ht="13.5" customHeight="1">
      <c r="B185" s="20"/>
      <c r="D185" s="36" t="s">
        <v>279</v>
      </c>
      <c r="E185" s="64" t="s">
        <v>348</v>
      </c>
      <c r="G185" s="21"/>
      <c r="H185" s="37"/>
      <c r="I185" s="340" t="s">
        <v>226</v>
      </c>
      <c r="K185" s="254">
        <f>J186+J187</f>
        <v>5174.21</v>
      </c>
      <c r="L185" s="254"/>
    </row>
    <row r="186" spans="2:12" ht="13.5" customHeight="1">
      <c r="B186" s="20"/>
      <c r="C186" s="21"/>
      <c r="D186" s="231" t="s">
        <v>114</v>
      </c>
      <c r="E186" s="344" t="s">
        <v>344</v>
      </c>
      <c r="F186" s="344"/>
      <c r="G186" s="21"/>
      <c r="I186" s="340" t="s">
        <v>226</v>
      </c>
      <c r="J186" s="71">
        <v>58.44</v>
      </c>
      <c r="K186" s="254"/>
      <c r="L186" s="254"/>
    </row>
    <row r="187" spans="2:12" ht="13.5" customHeight="1">
      <c r="B187" s="20"/>
      <c r="C187" s="21"/>
      <c r="D187" s="232" t="s">
        <v>114</v>
      </c>
      <c r="E187" s="344" t="s">
        <v>337</v>
      </c>
      <c r="F187" s="344"/>
      <c r="G187" s="21"/>
      <c r="I187" s="340" t="s">
        <v>226</v>
      </c>
      <c r="J187" s="71">
        <v>5115.77</v>
      </c>
      <c r="K187" s="254"/>
      <c r="L187" s="254"/>
    </row>
    <row r="188" spans="2:12" ht="7.5" customHeight="1">
      <c r="B188" s="20"/>
      <c r="C188" s="21"/>
      <c r="D188" s="21"/>
      <c r="E188" s="57"/>
      <c r="G188" s="21"/>
      <c r="H188" s="37"/>
      <c r="I188" s="37"/>
      <c r="J188" s="71"/>
      <c r="K188" s="254"/>
      <c r="L188" s="254"/>
    </row>
    <row r="189" spans="2:13" s="35" customFormat="1" ht="13.5" customHeight="1">
      <c r="B189" s="66"/>
      <c r="C189" s="36"/>
      <c r="D189" s="36"/>
      <c r="E189" s="64" t="s">
        <v>262</v>
      </c>
      <c r="F189" s="275"/>
      <c r="G189" s="36"/>
      <c r="H189" s="43"/>
      <c r="I189" s="43" t="s">
        <v>284</v>
      </c>
      <c r="J189" s="254"/>
      <c r="K189" s="254"/>
      <c r="L189" s="254">
        <f>K190+K194+K200+K213+K198</f>
        <v>44830162.49</v>
      </c>
      <c r="M189" s="228"/>
    </row>
    <row r="190" spans="2:13" s="5" customFormat="1" ht="13.5" customHeight="1">
      <c r="B190" s="20"/>
      <c r="C190" s="21"/>
      <c r="D190" s="36" t="s">
        <v>277</v>
      </c>
      <c r="E190" s="36" t="s">
        <v>287</v>
      </c>
      <c r="F190" s="23"/>
      <c r="G190" s="21"/>
      <c r="H190" s="37"/>
      <c r="I190" s="37" t="s">
        <v>284</v>
      </c>
      <c r="J190" s="71"/>
      <c r="K190" s="254">
        <f>J191+J192</f>
        <v>7887799.27</v>
      </c>
      <c r="L190" s="254"/>
      <c r="M190" s="252">
        <f>'Rez.1'!F10-'Shen.Spjeg.ne vazhdim'!K190</f>
        <v>-0.26999999955296516</v>
      </c>
    </row>
    <row r="191" spans="2:12" ht="13.5" customHeight="1">
      <c r="B191" s="20"/>
      <c r="C191" s="21"/>
      <c r="D191" s="231" t="s">
        <v>114</v>
      </c>
      <c r="E191" s="57" t="s">
        <v>288</v>
      </c>
      <c r="G191" s="21"/>
      <c r="H191" s="37"/>
      <c r="I191" s="37" t="s">
        <v>284</v>
      </c>
      <c r="J191" s="71">
        <v>7493368.27</v>
      </c>
      <c r="K191" s="254"/>
      <c r="L191" s="254"/>
    </row>
    <row r="192" spans="2:12" ht="13.5" customHeight="1">
      <c r="B192" s="20"/>
      <c r="C192" s="21"/>
      <c r="D192" s="232" t="s">
        <v>114</v>
      </c>
      <c r="E192" s="57" t="s">
        <v>289</v>
      </c>
      <c r="G192" s="21"/>
      <c r="H192" s="37"/>
      <c r="I192" s="37" t="s">
        <v>284</v>
      </c>
      <c r="J192" s="71">
        <f>Aktivet!H21-Aktivet!G21</f>
        <v>394431</v>
      </c>
      <c r="K192" s="254"/>
      <c r="L192" s="254"/>
    </row>
    <row r="193" spans="2:12" ht="9" customHeight="1">
      <c r="B193" s="20"/>
      <c r="C193" s="21"/>
      <c r="D193" s="21"/>
      <c r="E193" s="21"/>
      <c r="G193" s="21"/>
      <c r="H193" s="37"/>
      <c r="I193" s="37"/>
      <c r="J193" s="71"/>
      <c r="K193" s="254"/>
      <c r="L193" s="254"/>
    </row>
    <row r="194" spans="2:12" ht="13.5" customHeight="1">
      <c r="B194" s="20"/>
      <c r="C194" s="21"/>
      <c r="D194" s="36" t="s">
        <v>279</v>
      </c>
      <c r="E194" s="36" t="s">
        <v>132</v>
      </c>
      <c r="G194" s="21"/>
      <c r="H194" s="37"/>
      <c r="I194" s="37" t="s">
        <v>284</v>
      </c>
      <c r="J194" s="71"/>
      <c r="K194" s="254">
        <f>J195+J196</f>
        <v>2479025</v>
      </c>
      <c r="L194" s="254"/>
    </row>
    <row r="195" spans="2:12" ht="13.5" customHeight="1">
      <c r="B195" s="20"/>
      <c r="C195" s="21"/>
      <c r="D195" s="21"/>
      <c r="E195" s="21" t="s">
        <v>290</v>
      </c>
      <c r="F195" s="21"/>
      <c r="G195" s="21"/>
      <c r="H195" s="37"/>
      <c r="I195" s="37" t="s">
        <v>284</v>
      </c>
      <c r="J195" s="71">
        <f>'Rez.1'!F12</f>
        <v>2124885</v>
      </c>
      <c r="K195" s="254"/>
      <c r="L195" s="254"/>
    </row>
    <row r="196" spans="2:12" ht="13.5" customHeight="1">
      <c r="B196" s="20"/>
      <c r="C196" s="21"/>
      <c r="D196" s="21"/>
      <c r="E196" s="21" t="s">
        <v>291</v>
      </c>
      <c r="F196" s="21"/>
      <c r="G196" s="21"/>
      <c r="H196" s="37"/>
      <c r="I196" s="37" t="s">
        <v>284</v>
      </c>
      <c r="J196" s="71">
        <f>'Rez.1'!F13</f>
        <v>354140</v>
      </c>
      <c r="K196" s="254"/>
      <c r="L196" s="254"/>
    </row>
    <row r="197" spans="2:12" ht="8.25" customHeight="1">
      <c r="B197" s="20"/>
      <c r="C197" s="45"/>
      <c r="D197" s="45"/>
      <c r="E197" s="276"/>
      <c r="F197" s="21"/>
      <c r="G197" s="21"/>
      <c r="H197" s="37"/>
      <c r="I197" s="37"/>
      <c r="J197" s="71"/>
      <c r="K197" s="254"/>
      <c r="L197" s="254"/>
    </row>
    <row r="198" spans="2:12" ht="13.5" customHeight="1">
      <c r="B198" s="20"/>
      <c r="C198" s="45"/>
      <c r="D198" s="60" t="s">
        <v>280</v>
      </c>
      <c r="E198" s="41" t="s">
        <v>427</v>
      </c>
      <c r="F198" s="36"/>
      <c r="G198" s="36"/>
      <c r="H198" s="43"/>
      <c r="I198" s="43" t="s">
        <v>284</v>
      </c>
      <c r="J198" s="254"/>
      <c r="K198" s="254">
        <f>aam!F28</f>
        <v>38000</v>
      </c>
      <c r="L198" s="254"/>
    </row>
    <row r="199" spans="2:12" ht="9" customHeight="1">
      <c r="B199" s="20"/>
      <c r="C199" s="45"/>
      <c r="D199" s="45"/>
      <c r="E199" s="276"/>
      <c r="F199" s="21"/>
      <c r="G199" s="21"/>
      <c r="H199" s="37"/>
      <c r="I199" s="37"/>
      <c r="J199" s="71"/>
      <c r="K199" s="254"/>
      <c r="L199" s="254"/>
    </row>
    <row r="200" spans="2:13" ht="13.5" customHeight="1">
      <c r="B200" s="20"/>
      <c r="C200" s="21"/>
      <c r="D200" s="36" t="s">
        <v>281</v>
      </c>
      <c r="E200" s="36" t="s">
        <v>292</v>
      </c>
      <c r="F200" s="21"/>
      <c r="G200" s="21"/>
      <c r="H200" s="37"/>
      <c r="I200" s="37" t="s">
        <v>284</v>
      </c>
      <c r="J200" s="71"/>
      <c r="K200" s="254">
        <f>SUM(J201:J211)</f>
        <v>31341450.79</v>
      </c>
      <c r="L200" s="254"/>
      <c r="M200" s="252"/>
    </row>
    <row r="201" spans="2:12" ht="13.5" customHeight="1">
      <c r="B201" s="20"/>
      <c r="C201" s="21"/>
      <c r="D201" s="21"/>
      <c r="E201" s="21" t="s">
        <v>293</v>
      </c>
      <c r="F201" s="21"/>
      <c r="G201" s="21"/>
      <c r="H201" s="37"/>
      <c r="I201" s="37"/>
      <c r="J201" s="71"/>
      <c r="K201" s="254"/>
      <c r="L201" s="254"/>
    </row>
    <row r="202" spans="2:12" ht="13.5" customHeight="1">
      <c r="B202" s="20"/>
      <c r="C202" s="21"/>
      <c r="D202" s="231" t="s">
        <v>114</v>
      </c>
      <c r="E202" s="29" t="s">
        <v>418</v>
      </c>
      <c r="F202" s="29"/>
      <c r="G202" s="29"/>
      <c r="H202" s="37"/>
      <c r="I202" s="62" t="s">
        <v>284</v>
      </c>
      <c r="J202" s="73">
        <v>28341514</v>
      </c>
      <c r="K202" s="254"/>
      <c r="L202" s="254"/>
    </row>
    <row r="203" spans="2:12" ht="13.5" customHeight="1">
      <c r="B203" s="20"/>
      <c r="C203" s="21"/>
      <c r="D203" s="231"/>
      <c r="E203" s="74" t="s">
        <v>420</v>
      </c>
      <c r="F203" s="29"/>
      <c r="G203" s="29"/>
      <c r="H203" s="37"/>
      <c r="I203" s="62"/>
      <c r="J203" s="73"/>
      <c r="K203" s="254"/>
      <c r="L203" s="254"/>
    </row>
    <row r="204" spans="2:12" ht="13.5" customHeight="1">
      <c r="B204" s="20"/>
      <c r="C204" s="21"/>
      <c r="D204" s="231"/>
      <c r="E204" s="74" t="s">
        <v>421</v>
      </c>
      <c r="F204" s="29"/>
      <c r="G204" s="29"/>
      <c r="H204" s="37"/>
      <c r="I204" s="62"/>
      <c r="J204" s="73"/>
      <c r="K204" s="254"/>
      <c r="L204" s="254"/>
    </row>
    <row r="205" spans="2:12" ht="13.5" customHeight="1">
      <c r="B205" s="20"/>
      <c r="C205" s="21"/>
      <c r="D205" s="231"/>
      <c r="E205" s="74" t="s">
        <v>419</v>
      </c>
      <c r="F205" s="29"/>
      <c r="G205" s="29"/>
      <c r="H205" s="37"/>
      <c r="I205" s="62"/>
      <c r="J205" s="73"/>
      <c r="K205" s="254"/>
      <c r="L205" s="254"/>
    </row>
    <row r="206" spans="4:10" ht="13.5" customHeight="1">
      <c r="D206" s="232" t="s">
        <v>114</v>
      </c>
      <c r="E206" s="67" t="s">
        <v>422</v>
      </c>
      <c r="F206" s="67"/>
      <c r="G206" s="67"/>
      <c r="I206" s="325" t="s">
        <v>284</v>
      </c>
      <c r="J206" s="75">
        <v>292273</v>
      </c>
    </row>
    <row r="207" spans="4:10" ht="13.5" customHeight="1">
      <c r="D207" s="232" t="s">
        <v>114</v>
      </c>
      <c r="E207" s="67" t="s">
        <v>423</v>
      </c>
      <c r="F207" s="67"/>
      <c r="G207" s="67"/>
      <c r="I207" s="325" t="s">
        <v>284</v>
      </c>
      <c r="J207" s="253">
        <v>605267</v>
      </c>
    </row>
    <row r="208" spans="4:10" ht="13.5" customHeight="1">
      <c r="D208" s="232" t="s">
        <v>114</v>
      </c>
      <c r="E208" s="67" t="s">
        <v>425</v>
      </c>
      <c r="F208" s="67"/>
      <c r="G208" s="67"/>
      <c r="I208" s="325" t="s">
        <v>284</v>
      </c>
      <c r="J208" s="253">
        <v>739000</v>
      </c>
    </row>
    <row r="209" spans="4:10" ht="13.5" customHeight="1">
      <c r="D209" s="232" t="s">
        <v>114</v>
      </c>
      <c r="E209" s="67" t="s">
        <v>297</v>
      </c>
      <c r="F209" s="67"/>
      <c r="G209" s="67"/>
      <c r="I209" s="325" t="s">
        <v>284</v>
      </c>
      <c r="J209" s="75">
        <v>176659.56</v>
      </c>
    </row>
    <row r="210" spans="2:12" ht="13.5" customHeight="1">
      <c r="B210" s="20" t="s">
        <v>305</v>
      </c>
      <c r="C210" s="21"/>
      <c r="D210" s="231" t="s">
        <v>114</v>
      </c>
      <c r="E210" s="29" t="s">
        <v>294</v>
      </c>
      <c r="F210" s="29"/>
      <c r="G210" s="29"/>
      <c r="H210" s="37"/>
      <c r="I210" s="62" t="s">
        <v>284</v>
      </c>
      <c r="J210" s="73">
        <f>32042.23+16120</f>
        <v>48162.229999999996</v>
      </c>
      <c r="K210" s="254"/>
      <c r="L210" s="254"/>
    </row>
    <row r="211" spans="2:12" ht="13.5" customHeight="1">
      <c r="B211" s="20"/>
      <c r="C211" s="21"/>
      <c r="D211" s="231" t="s">
        <v>114</v>
      </c>
      <c r="E211" s="29" t="s">
        <v>424</v>
      </c>
      <c r="F211" s="29"/>
      <c r="G211" s="29"/>
      <c r="H211" s="37"/>
      <c r="I211" s="62" t="s">
        <v>284</v>
      </c>
      <c r="J211" s="73">
        <v>1138575</v>
      </c>
      <c r="K211" s="254"/>
      <c r="L211" s="254"/>
    </row>
    <row r="212" ht="6" customHeight="1"/>
    <row r="213" spans="2:12" ht="13.5" customHeight="1">
      <c r="B213" s="20"/>
      <c r="C213" s="21"/>
      <c r="D213" s="21" t="s">
        <v>428</v>
      </c>
      <c r="E213" s="64" t="s">
        <v>345</v>
      </c>
      <c r="G213" s="21"/>
      <c r="H213" s="37"/>
      <c r="I213" s="340" t="s">
        <v>226</v>
      </c>
      <c r="K213" s="254">
        <f>J214+J216</f>
        <v>3083887.4299999997</v>
      </c>
      <c r="L213" s="254"/>
    </row>
    <row r="214" spans="2:12" ht="13.5" customHeight="1">
      <c r="B214" s="20"/>
      <c r="C214" s="21"/>
      <c r="D214" s="231" t="s">
        <v>114</v>
      </c>
      <c r="E214" s="344" t="s">
        <v>336</v>
      </c>
      <c r="F214" s="344"/>
      <c r="G214" s="21"/>
      <c r="I214" s="340" t="s">
        <v>226</v>
      </c>
      <c r="J214" s="71">
        <v>2514571.65</v>
      </c>
      <c r="K214" s="254"/>
      <c r="L214" s="254"/>
    </row>
    <row r="215" spans="2:12" ht="13.5" customHeight="1">
      <c r="B215" s="20"/>
      <c r="C215" s="21"/>
      <c r="D215" s="231"/>
      <c r="E215" s="27" t="s">
        <v>306</v>
      </c>
      <c r="F215" s="27"/>
      <c r="G215" s="21"/>
      <c r="I215" s="340"/>
      <c r="J215" s="71"/>
      <c r="K215" s="254"/>
      <c r="L215" s="254"/>
    </row>
    <row r="216" spans="2:12" ht="13.5" customHeight="1">
      <c r="B216" s="20"/>
      <c r="C216" s="21"/>
      <c r="D216" s="231" t="s">
        <v>114</v>
      </c>
      <c r="E216" s="344" t="s">
        <v>426</v>
      </c>
      <c r="F216" s="344"/>
      <c r="G216" s="21"/>
      <c r="I216" s="340" t="s">
        <v>226</v>
      </c>
      <c r="J216" s="71">
        <v>569315.78</v>
      </c>
      <c r="K216" s="254"/>
      <c r="L216" s="254"/>
    </row>
    <row r="217" ht="10.5" customHeight="1"/>
    <row r="218" spans="2:13" ht="13.5" customHeight="1">
      <c r="B218" s="20"/>
      <c r="C218" s="21"/>
      <c r="D218" s="22"/>
      <c r="E218" s="60" t="s">
        <v>46</v>
      </c>
      <c r="F218" s="26"/>
      <c r="G218" s="21"/>
      <c r="H218" s="37"/>
      <c r="I218" s="43" t="s">
        <v>226</v>
      </c>
      <c r="J218" s="234"/>
      <c r="K218" s="255">
        <f>L173-L189:L189</f>
        <v>9946314.060000002</v>
      </c>
      <c r="L218" s="254"/>
      <c r="M218" s="252"/>
    </row>
    <row r="219" spans="2:12" ht="13.5" customHeight="1">
      <c r="B219" s="20"/>
      <c r="C219" s="21"/>
      <c r="D219" s="31" t="s">
        <v>238</v>
      </c>
      <c r="E219" s="32" t="s">
        <v>239</v>
      </c>
      <c r="F219" s="27"/>
      <c r="G219" s="29"/>
      <c r="I219" s="62" t="s">
        <v>283</v>
      </c>
      <c r="J219" s="278">
        <f>K218*0.1</f>
        <v>994631.4060000003</v>
      </c>
      <c r="K219" s="255"/>
      <c r="L219" s="254"/>
    </row>
    <row r="220" spans="2:12" ht="13.5" customHeight="1">
      <c r="B220" s="20"/>
      <c r="C220" s="21"/>
      <c r="D220" s="36" t="s">
        <v>263</v>
      </c>
      <c r="E220" s="21"/>
      <c r="F220" s="21"/>
      <c r="G220" s="21"/>
      <c r="H220" s="37"/>
      <c r="I220" s="43" t="s">
        <v>229</v>
      </c>
      <c r="J220" s="254"/>
      <c r="L220" s="254">
        <f>K218-J219</f>
        <v>8951682.654000003</v>
      </c>
    </row>
    <row r="221" spans="2:12" ht="9" customHeight="1">
      <c r="B221" s="20"/>
      <c r="C221" s="21"/>
      <c r="D221" s="36"/>
      <c r="E221" s="21"/>
      <c r="F221" s="21"/>
      <c r="G221" s="21"/>
      <c r="H221" s="37"/>
      <c r="I221" s="43"/>
      <c r="J221" s="254"/>
      <c r="L221" s="254"/>
    </row>
    <row r="222" spans="3:5" ht="12.75" customHeight="1">
      <c r="C222" s="23" t="s">
        <v>240</v>
      </c>
      <c r="E222" s="23" t="s">
        <v>241</v>
      </c>
    </row>
    <row r="223" ht="13.5" customHeight="1">
      <c r="E223" s="23" t="s">
        <v>242</v>
      </c>
    </row>
    <row r="224" ht="13.5" customHeight="1">
      <c r="E224" s="23" t="s">
        <v>243</v>
      </c>
    </row>
    <row r="225" spans="2:12" ht="13.5" customHeight="1">
      <c r="B225" s="277"/>
      <c r="C225" s="21"/>
      <c r="D225" s="21"/>
      <c r="E225" s="21" t="s">
        <v>244</v>
      </c>
      <c r="G225" s="21"/>
      <c r="H225" s="37"/>
      <c r="I225" s="37"/>
      <c r="J225" s="63"/>
      <c r="K225" s="254"/>
      <c r="L225" s="254"/>
    </row>
    <row r="226" spans="2:12" ht="13.5" customHeight="1">
      <c r="B226" s="20"/>
      <c r="C226" s="21"/>
      <c r="D226" s="21"/>
      <c r="E226" s="57" t="s">
        <v>429</v>
      </c>
      <c r="G226" s="21"/>
      <c r="H226" s="37"/>
      <c r="I226" s="37"/>
      <c r="J226" s="63"/>
      <c r="K226" s="254"/>
      <c r="L226" s="254"/>
    </row>
    <row r="227" spans="2:12" ht="13.5" customHeight="1">
      <c r="B227" s="20"/>
      <c r="C227" s="21"/>
      <c r="D227" s="21"/>
      <c r="E227" s="36"/>
      <c r="F227" s="21"/>
      <c r="G227" s="21"/>
      <c r="H227" s="37"/>
      <c r="I227" s="37"/>
      <c r="J227" s="71"/>
      <c r="K227" s="254"/>
      <c r="L227" s="254"/>
    </row>
    <row r="228" spans="2:12" ht="13.5" customHeight="1">
      <c r="B228" s="20"/>
      <c r="E228" s="29" t="s">
        <v>295</v>
      </c>
      <c r="F228" s="29"/>
      <c r="G228" s="29"/>
      <c r="I228" s="325"/>
      <c r="J228" s="290" t="s">
        <v>349</v>
      </c>
      <c r="K228" s="317"/>
      <c r="L228" s="254"/>
    </row>
    <row r="229" spans="2:12" ht="13.5" customHeight="1">
      <c r="B229" s="20"/>
      <c r="E229" s="32" t="s">
        <v>296</v>
      </c>
      <c r="F229" s="29"/>
      <c r="G229" s="29"/>
      <c r="I229" s="325"/>
      <c r="J229" s="290" t="s">
        <v>298</v>
      </c>
      <c r="K229" s="317"/>
      <c r="L229" s="254"/>
    </row>
    <row r="230" spans="2:12" ht="13.5" customHeight="1">
      <c r="B230" s="20"/>
      <c r="C230" s="21"/>
      <c r="D230" s="21"/>
      <c r="E230" s="21"/>
      <c r="F230" s="21"/>
      <c r="G230" s="21"/>
      <c r="H230" s="37"/>
      <c r="I230" s="37"/>
      <c r="J230" s="71"/>
      <c r="K230" s="254"/>
      <c r="L230" s="254"/>
    </row>
    <row r="231" spans="2:12" ht="13.5" customHeight="1">
      <c r="B231" s="20"/>
      <c r="C231" s="21"/>
      <c r="D231" s="57"/>
      <c r="E231" s="21"/>
      <c r="F231" s="21"/>
      <c r="G231" s="21"/>
      <c r="H231" s="37"/>
      <c r="I231" s="37"/>
      <c r="J231" s="71"/>
      <c r="K231" s="254"/>
      <c r="L231" s="254"/>
    </row>
    <row r="232" spans="8:12" ht="13.5" customHeight="1">
      <c r="H232" s="37"/>
      <c r="I232" s="37"/>
      <c r="J232" s="71"/>
      <c r="K232" s="254"/>
      <c r="L232" s="254"/>
    </row>
    <row r="233" ht="13.5" customHeight="1">
      <c r="L233" s="254"/>
    </row>
    <row r="234" ht="13.5" customHeight="1">
      <c r="L234" s="254"/>
    </row>
    <row r="235" ht="13.5" customHeight="1">
      <c r="L235" s="254"/>
    </row>
  </sheetData>
  <sheetProtection/>
  <mergeCells count="11">
    <mergeCell ref="C4:D4"/>
    <mergeCell ref="D10:D11"/>
    <mergeCell ref="G10:G11"/>
    <mergeCell ref="H10:I11"/>
    <mergeCell ref="E186:F186"/>
    <mergeCell ref="E187:F187"/>
    <mergeCell ref="F2:L2"/>
    <mergeCell ref="E10:F11"/>
    <mergeCell ref="E17:K17"/>
    <mergeCell ref="E216:F216"/>
    <mergeCell ref="E214:F214"/>
  </mergeCells>
  <printOptions horizontalCentered="1" verticalCentered="1"/>
  <pageMargins left="0" right="0" top="0.25" bottom="0.25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31">
      <selection activeCell="I54" sqref="I54"/>
    </sheetView>
  </sheetViews>
  <sheetFormatPr defaultColWidth="9.140625" defaultRowHeight="12.75"/>
  <cols>
    <col min="1" max="1" width="10.57421875" style="23" customWidth="1"/>
    <col min="2" max="2" width="6.421875" style="23" customWidth="1"/>
    <col min="3" max="3" width="9.140625" style="23" customWidth="1"/>
    <col min="4" max="4" width="9.28125" style="23" customWidth="1"/>
    <col min="5" max="5" width="6.140625" style="23" customWidth="1"/>
    <col min="6" max="6" width="12.8515625" style="23" customWidth="1"/>
    <col min="7" max="7" width="5.421875" style="23" customWidth="1"/>
    <col min="8" max="8" width="9.8515625" style="23" bestFit="1" customWidth="1"/>
    <col min="9" max="9" width="9.140625" style="23" customWidth="1"/>
    <col min="10" max="10" width="3.140625" style="23" customWidth="1"/>
    <col min="11" max="11" width="12.8515625" style="23" customWidth="1"/>
    <col min="12" max="12" width="1.8515625" style="23" customWidth="1"/>
    <col min="13" max="16384" width="9.140625" style="23" customWidth="1"/>
  </cols>
  <sheetData>
    <row r="1" ht="17.25" customHeight="1" thickBot="1"/>
    <row r="2" spans="2:11" ht="13.5" thickTop="1">
      <c r="B2" s="199"/>
      <c r="C2" s="200"/>
      <c r="D2" s="200"/>
      <c r="E2" s="200"/>
      <c r="F2" s="200"/>
      <c r="G2" s="200"/>
      <c r="H2" s="200"/>
      <c r="I2" s="200"/>
      <c r="J2" s="200"/>
      <c r="K2" s="201"/>
    </row>
    <row r="3" spans="2:11" s="97" customFormat="1" ht="13.5" customHeight="1">
      <c r="B3" s="210"/>
      <c r="C3" s="92" t="s">
        <v>165</v>
      </c>
      <c r="D3" s="92"/>
      <c r="E3" s="92"/>
      <c r="F3" s="93" t="s">
        <v>265</v>
      </c>
      <c r="G3" s="94"/>
      <c r="H3" s="95"/>
      <c r="I3" s="93"/>
      <c r="J3" s="96"/>
      <c r="K3" s="211"/>
    </row>
    <row r="4" spans="2:11" s="97" customFormat="1" ht="13.5" customHeight="1">
      <c r="B4" s="210"/>
      <c r="C4" s="92" t="s">
        <v>105</v>
      </c>
      <c r="D4" s="92"/>
      <c r="E4" s="92"/>
      <c r="F4" s="93" t="s">
        <v>266</v>
      </c>
      <c r="G4" s="98"/>
      <c r="H4" s="99"/>
      <c r="I4" s="100"/>
      <c r="J4" s="100"/>
      <c r="K4" s="211"/>
    </row>
    <row r="5" spans="2:11" s="97" customFormat="1" ht="13.5" customHeight="1">
      <c r="B5" s="210"/>
      <c r="C5" s="92" t="s">
        <v>6</v>
      </c>
      <c r="D5" s="92"/>
      <c r="E5" s="92"/>
      <c r="F5" s="101" t="s">
        <v>249</v>
      </c>
      <c r="G5" s="93"/>
      <c r="H5" s="93"/>
      <c r="I5" s="93"/>
      <c r="J5" s="93"/>
      <c r="K5" s="211"/>
    </row>
    <row r="6" spans="2:11" s="97" customFormat="1" ht="13.5" customHeight="1">
      <c r="B6" s="210"/>
      <c r="C6" s="92"/>
      <c r="D6" s="92"/>
      <c r="E6" s="92"/>
      <c r="F6" s="96"/>
      <c r="G6" s="96"/>
      <c r="H6" s="102" t="s">
        <v>247</v>
      </c>
      <c r="I6" s="102"/>
      <c r="J6" s="100"/>
      <c r="K6" s="211"/>
    </row>
    <row r="7" spans="2:11" s="97" customFormat="1" ht="13.5" customHeight="1">
      <c r="B7" s="210"/>
      <c r="C7" s="92" t="s">
        <v>0</v>
      </c>
      <c r="D7" s="92"/>
      <c r="E7" s="92"/>
      <c r="F7" s="93" t="s">
        <v>300</v>
      </c>
      <c r="G7" s="103"/>
      <c r="H7" s="96"/>
      <c r="I7" s="96"/>
      <c r="J7" s="96"/>
      <c r="K7" s="211"/>
    </row>
    <row r="8" spans="2:11" s="97" customFormat="1" ht="13.5" customHeight="1">
      <c r="B8" s="210"/>
      <c r="C8" s="92" t="s">
        <v>1</v>
      </c>
      <c r="D8" s="92"/>
      <c r="E8" s="92"/>
      <c r="F8" s="101"/>
      <c r="G8" s="104"/>
      <c r="H8" s="96"/>
      <c r="I8" s="96"/>
      <c r="J8" s="96"/>
      <c r="K8" s="211"/>
    </row>
    <row r="9" spans="2:11" s="97" customFormat="1" ht="13.5" customHeight="1">
      <c r="B9" s="210"/>
      <c r="C9" s="92"/>
      <c r="D9" s="92"/>
      <c r="E9" s="92"/>
      <c r="F9" s="96"/>
      <c r="G9" s="96"/>
      <c r="H9" s="96"/>
      <c r="I9" s="96"/>
      <c r="J9" s="96"/>
      <c r="K9" s="211"/>
    </row>
    <row r="10" spans="2:11" s="97" customFormat="1" ht="13.5" customHeight="1">
      <c r="B10" s="210"/>
      <c r="C10" s="92" t="s">
        <v>31</v>
      </c>
      <c r="D10" s="92"/>
      <c r="E10" s="92"/>
      <c r="F10" s="93" t="s">
        <v>248</v>
      </c>
      <c r="G10" s="93"/>
      <c r="H10" s="93"/>
      <c r="I10" s="93"/>
      <c r="J10" s="93"/>
      <c r="K10" s="211"/>
    </row>
    <row r="11" spans="2:11" s="97" customFormat="1" ht="13.5" customHeight="1">
      <c r="B11" s="210"/>
      <c r="C11" s="92"/>
      <c r="D11" s="92"/>
      <c r="E11" s="92"/>
      <c r="F11" s="101"/>
      <c r="G11" s="101"/>
      <c r="H11" s="101"/>
      <c r="I11" s="101"/>
      <c r="J11" s="101"/>
      <c r="K11" s="211"/>
    </row>
    <row r="12" spans="2:11" s="97" customFormat="1" ht="13.5" customHeight="1">
      <c r="B12" s="210"/>
      <c r="C12" s="92"/>
      <c r="D12" s="92"/>
      <c r="E12" s="92"/>
      <c r="F12" s="101"/>
      <c r="G12" s="101"/>
      <c r="H12" s="101"/>
      <c r="I12" s="101"/>
      <c r="J12" s="101"/>
      <c r="K12" s="211"/>
    </row>
    <row r="13" spans="2:11" ht="12.75">
      <c r="B13" s="204"/>
      <c r="C13" s="21"/>
      <c r="D13" s="21"/>
      <c r="E13" s="21"/>
      <c r="F13" s="36"/>
      <c r="G13" s="36"/>
      <c r="H13" s="36"/>
      <c r="I13" s="36"/>
      <c r="J13" s="36"/>
      <c r="K13" s="212"/>
    </row>
    <row r="14" spans="2:11" ht="12.75">
      <c r="B14" s="204"/>
      <c r="C14" s="21"/>
      <c r="D14" s="21"/>
      <c r="E14" s="21"/>
      <c r="F14" s="21"/>
      <c r="G14" s="21"/>
      <c r="H14" s="21"/>
      <c r="I14" s="21"/>
      <c r="J14" s="21"/>
      <c r="K14" s="205"/>
    </row>
    <row r="15" spans="2:11" ht="12.75">
      <c r="B15" s="204"/>
      <c r="C15" s="21"/>
      <c r="D15" s="21"/>
      <c r="E15" s="21"/>
      <c r="F15" s="21"/>
      <c r="G15" s="21"/>
      <c r="H15" s="21"/>
      <c r="I15" s="21"/>
      <c r="J15" s="21"/>
      <c r="K15" s="205"/>
    </row>
    <row r="16" spans="2:11" ht="12.75">
      <c r="B16" s="204"/>
      <c r="C16" s="21"/>
      <c r="D16" s="21"/>
      <c r="E16" s="21"/>
      <c r="F16" s="21"/>
      <c r="G16" s="21"/>
      <c r="H16" s="21"/>
      <c r="I16" s="21"/>
      <c r="J16" s="21"/>
      <c r="K16" s="205"/>
    </row>
    <row r="17" spans="2:11" ht="12.75">
      <c r="B17" s="204"/>
      <c r="C17" s="21"/>
      <c r="D17" s="21"/>
      <c r="E17" s="21"/>
      <c r="F17" s="21"/>
      <c r="G17" s="21"/>
      <c r="H17" s="21"/>
      <c r="I17" s="21"/>
      <c r="J17" s="21"/>
      <c r="K17" s="205"/>
    </row>
    <row r="18" spans="2:11" ht="12.75">
      <c r="B18" s="204"/>
      <c r="C18" s="21"/>
      <c r="D18" s="21"/>
      <c r="E18" s="21"/>
      <c r="F18" s="21"/>
      <c r="G18" s="21"/>
      <c r="H18" s="21"/>
      <c r="I18" s="21"/>
      <c r="J18" s="21"/>
      <c r="K18" s="205"/>
    </row>
    <row r="19" spans="2:11" ht="12.75">
      <c r="B19" s="204"/>
      <c r="C19" s="21"/>
      <c r="D19" s="21"/>
      <c r="E19" s="21"/>
      <c r="F19" s="21"/>
      <c r="G19" s="21"/>
      <c r="H19" s="21"/>
      <c r="I19" s="21"/>
      <c r="J19" s="21"/>
      <c r="K19" s="205"/>
    </row>
    <row r="20" spans="2:11" ht="12.75">
      <c r="B20" s="204"/>
      <c r="C20" s="21"/>
      <c r="D20" s="21"/>
      <c r="E20" s="21"/>
      <c r="F20" s="21"/>
      <c r="G20" s="21"/>
      <c r="H20" s="21"/>
      <c r="I20" s="21"/>
      <c r="J20" s="21"/>
      <c r="K20" s="205"/>
    </row>
    <row r="21" spans="2:11" ht="12.75">
      <c r="B21" s="204"/>
      <c r="C21" s="21"/>
      <c r="D21" s="21"/>
      <c r="E21" s="21"/>
      <c r="F21" s="21"/>
      <c r="G21" s="21"/>
      <c r="H21" s="21"/>
      <c r="I21" s="21"/>
      <c r="J21" s="21"/>
      <c r="K21" s="205"/>
    </row>
    <row r="22" spans="2:11" ht="12.75">
      <c r="B22" s="204"/>
      <c r="C22" s="21"/>
      <c r="D22" s="21"/>
      <c r="E22" s="21"/>
      <c r="F22" s="21"/>
      <c r="G22" s="21"/>
      <c r="H22" s="21"/>
      <c r="I22" s="21"/>
      <c r="J22" s="21"/>
      <c r="K22" s="205"/>
    </row>
    <row r="23" spans="2:11" ht="12.75">
      <c r="B23" s="204"/>
      <c r="C23" s="21"/>
      <c r="D23" s="21"/>
      <c r="E23" s="21"/>
      <c r="F23" s="21"/>
      <c r="G23" s="21"/>
      <c r="H23" s="21"/>
      <c r="I23" s="21"/>
      <c r="J23" s="21"/>
      <c r="K23" s="205"/>
    </row>
    <row r="24" spans="2:11" ht="12.75">
      <c r="B24" s="204"/>
      <c r="C24" s="21"/>
      <c r="D24" s="21"/>
      <c r="E24" s="21"/>
      <c r="F24" s="21"/>
      <c r="G24" s="21"/>
      <c r="H24" s="21"/>
      <c r="I24" s="21"/>
      <c r="J24" s="21"/>
      <c r="K24" s="205"/>
    </row>
    <row r="25" spans="2:11" ht="27">
      <c r="B25" s="351" t="s">
        <v>334</v>
      </c>
      <c r="C25" s="352"/>
      <c r="D25" s="352"/>
      <c r="E25" s="352"/>
      <c r="F25" s="352"/>
      <c r="G25" s="352"/>
      <c r="H25" s="352"/>
      <c r="I25" s="352"/>
      <c r="J25" s="352"/>
      <c r="K25" s="353"/>
    </row>
    <row r="26" spans="2:11" ht="12.75">
      <c r="B26" s="204"/>
      <c r="C26" s="354" t="s">
        <v>72</v>
      </c>
      <c r="D26" s="354"/>
      <c r="E26" s="354"/>
      <c r="F26" s="354"/>
      <c r="G26" s="354"/>
      <c r="H26" s="354"/>
      <c r="I26" s="354"/>
      <c r="J26" s="354"/>
      <c r="K26" s="205"/>
    </row>
    <row r="27" spans="2:11" ht="12.75">
      <c r="B27" s="204"/>
      <c r="C27" s="354" t="s">
        <v>73</v>
      </c>
      <c r="D27" s="354"/>
      <c r="E27" s="354"/>
      <c r="F27" s="354"/>
      <c r="G27" s="354"/>
      <c r="H27" s="354"/>
      <c r="I27" s="354"/>
      <c r="J27" s="354"/>
      <c r="K27" s="205"/>
    </row>
    <row r="28" spans="2:11" ht="12.75">
      <c r="B28" s="204"/>
      <c r="C28" s="21"/>
      <c r="D28" s="21"/>
      <c r="E28" s="21"/>
      <c r="F28" s="21"/>
      <c r="G28" s="21"/>
      <c r="H28" s="21"/>
      <c r="I28" s="21"/>
      <c r="J28" s="21"/>
      <c r="K28" s="205"/>
    </row>
    <row r="29" spans="2:11" ht="12.75">
      <c r="B29" s="204"/>
      <c r="C29" s="21"/>
      <c r="D29" s="21"/>
      <c r="E29" s="21"/>
      <c r="F29" s="21"/>
      <c r="G29" s="21"/>
      <c r="H29" s="21"/>
      <c r="I29" s="21"/>
      <c r="J29" s="21"/>
      <c r="K29" s="205"/>
    </row>
    <row r="30" spans="2:11" ht="27">
      <c r="B30" s="204"/>
      <c r="C30" s="21"/>
      <c r="D30" s="21"/>
      <c r="E30" s="21"/>
      <c r="F30" s="250" t="s">
        <v>350</v>
      </c>
      <c r="G30" s="21"/>
      <c r="H30" s="21"/>
      <c r="I30" s="21"/>
      <c r="J30" s="21"/>
      <c r="K30" s="205"/>
    </row>
    <row r="31" spans="2:11" ht="12.75">
      <c r="B31" s="204"/>
      <c r="C31" s="21"/>
      <c r="D31" s="21"/>
      <c r="E31" s="21"/>
      <c r="F31" s="21"/>
      <c r="G31" s="21"/>
      <c r="H31" s="21"/>
      <c r="I31" s="21"/>
      <c r="J31" s="21"/>
      <c r="K31" s="205"/>
    </row>
    <row r="32" spans="2:11" ht="12.75">
      <c r="B32" s="204"/>
      <c r="C32" s="21"/>
      <c r="D32" s="21"/>
      <c r="E32" s="21"/>
      <c r="F32" s="21"/>
      <c r="G32" s="21"/>
      <c r="H32" s="21"/>
      <c r="I32" s="21"/>
      <c r="J32" s="21"/>
      <c r="K32" s="205"/>
    </row>
    <row r="33" spans="2:11" ht="12.75">
      <c r="B33" s="204"/>
      <c r="C33" s="21"/>
      <c r="D33" s="21"/>
      <c r="E33" s="21"/>
      <c r="F33" s="21"/>
      <c r="G33" s="21"/>
      <c r="H33" s="21"/>
      <c r="I33" s="21"/>
      <c r="J33" s="21"/>
      <c r="K33" s="205"/>
    </row>
    <row r="34" spans="2:11" ht="12.75">
      <c r="B34" s="204"/>
      <c r="C34" s="21"/>
      <c r="D34" s="21"/>
      <c r="E34" s="21"/>
      <c r="F34" s="21"/>
      <c r="G34" s="21"/>
      <c r="H34" s="21"/>
      <c r="I34" s="21"/>
      <c r="J34" s="21"/>
      <c r="K34" s="205"/>
    </row>
    <row r="35" spans="2:11" ht="12.75">
      <c r="B35" s="204"/>
      <c r="C35" s="21"/>
      <c r="D35" s="21"/>
      <c r="E35" s="21"/>
      <c r="F35" s="21"/>
      <c r="G35" s="21"/>
      <c r="H35" s="21"/>
      <c r="I35" s="21"/>
      <c r="J35" s="21"/>
      <c r="K35" s="205"/>
    </row>
    <row r="36" spans="2:11" ht="12.75">
      <c r="B36" s="204"/>
      <c r="C36" s="21"/>
      <c r="D36" s="21"/>
      <c r="E36" s="21"/>
      <c r="F36" s="21"/>
      <c r="G36" s="21"/>
      <c r="H36" s="21"/>
      <c r="I36" s="21"/>
      <c r="J36" s="21"/>
      <c r="K36" s="205"/>
    </row>
    <row r="37" spans="2:11" ht="12.75">
      <c r="B37" s="204"/>
      <c r="C37" s="21"/>
      <c r="D37" s="21"/>
      <c r="E37" s="21"/>
      <c r="F37" s="21"/>
      <c r="G37" s="21"/>
      <c r="H37" s="21"/>
      <c r="I37" s="21"/>
      <c r="J37" s="21"/>
      <c r="K37" s="205"/>
    </row>
    <row r="38" spans="2:11" ht="12.75">
      <c r="B38" s="204"/>
      <c r="C38" s="21"/>
      <c r="D38" s="21"/>
      <c r="E38" s="21"/>
      <c r="F38" s="21"/>
      <c r="G38" s="21"/>
      <c r="H38" s="21"/>
      <c r="I38" s="21"/>
      <c r="J38" s="21"/>
      <c r="K38" s="205"/>
    </row>
    <row r="39" spans="2:11" ht="12.75">
      <c r="B39" s="204"/>
      <c r="C39" s="21"/>
      <c r="D39" s="21"/>
      <c r="E39" s="21"/>
      <c r="F39" s="21"/>
      <c r="G39" s="21"/>
      <c r="H39" s="21"/>
      <c r="I39" s="21"/>
      <c r="J39" s="21"/>
      <c r="K39" s="205"/>
    </row>
    <row r="40" spans="2:11" ht="12.75">
      <c r="B40" s="204"/>
      <c r="C40" s="21"/>
      <c r="D40" s="21"/>
      <c r="E40" s="21"/>
      <c r="F40" s="21"/>
      <c r="G40" s="21"/>
      <c r="H40" s="21"/>
      <c r="I40" s="21"/>
      <c r="J40" s="21"/>
      <c r="K40" s="205"/>
    </row>
    <row r="41" spans="2:11" ht="12.75">
      <c r="B41" s="204"/>
      <c r="C41" s="21"/>
      <c r="D41" s="21"/>
      <c r="E41" s="21"/>
      <c r="F41" s="21"/>
      <c r="G41" s="21"/>
      <c r="H41" s="21"/>
      <c r="I41" s="21"/>
      <c r="J41" s="21"/>
      <c r="K41" s="205"/>
    </row>
    <row r="42" spans="2:11" ht="12.75">
      <c r="B42" s="204"/>
      <c r="C42" s="21"/>
      <c r="D42" s="21"/>
      <c r="E42" s="21"/>
      <c r="F42" s="21"/>
      <c r="G42" s="21"/>
      <c r="H42" s="21"/>
      <c r="I42" s="21"/>
      <c r="J42" s="21"/>
      <c r="K42" s="205"/>
    </row>
    <row r="43" spans="2:11" ht="9" customHeight="1">
      <c r="B43" s="204"/>
      <c r="C43" s="21"/>
      <c r="D43" s="21"/>
      <c r="E43" s="21"/>
      <c r="F43" s="21"/>
      <c r="G43" s="21"/>
      <c r="H43" s="21"/>
      <c r="I43" s="21"/>
      <c r="J43" s="21"/>
      <c r="K43" s="205"/>
    </row>
    <row r="44" spans="2:11" ht="12.75">
      <c r="B44" s="204"/>
      <c r="C44" s="21"/>
      <c r="D44" s="21"/>
      <c r="E44" s="21"/>
      <c r="F44" s="21"/>
      <c r="G44" s="21"/>
      <c r="H44" s="21"/>
      <c r="I44" s="21"/>
      <c r="J44" s="21"/>
      <c r="K44" s="205"/>
    </row>
    <row r="45" spans="2:11" ht="12.75">
      <c r="B45" s="204"/>
      <c r="C45" s="21"/>
      <c r="D45" s="21"/>
      <c r="E45" s="21"/>
      <c r="F45" s="21"/>
      <c r="G45" s="21"/>
      <c r="H45" s="21"/>
      <c r="I45" s="21"/>
      <c r="J45" s="21"/>
      <c r="K45" s="205"/>
    </row>
    <row r="46" spans="2:11" s="97" customFormat="1" ht="12.75" customHeight="1">
      <c r="B46" s="210"/>
      <c r="C46" s="92" t="s">
        <v>111</v>
      </c>
      <c r="D46" s="92"/>
      <c r="E46" s="92"/>
      <c r="F46" s="92"/>
      <c r="G46" s="92"/>
      <c r="H46" s="355" t="s">
        <v>245</v>
      </c>
      <c r="I46" s="355"/>
      <c r="J46" s="92"/>
      <c r="K46" s="213"/>
    </row>
    <row r="47" spans="2:11" s="97" customFormat="1" ht="12.75" customHeight="1">
      <c r="B47" s="210"/>
      <c r="C47" s="92" t="s">
        <v>112</v>
      </c>
      <c r="D47" s="92"/>
      <c r="E47" s="92"/>
      <c r="F47" s="92"/>
      <c r="G47" s="92"/>
      <c r="H47" s="358" t="s">
        <v>246</v>
      </c>
      <c r="I47" s="358"/>
      <c r="J47" s="92"/>
      <c r="K47" s="213"/>
    </row>
    <row r="48" spans="2:11" s="97" customFormat="1" ht="12.75" customHeight="1">
      <c r="B48" s="210"/>
      <c r="C48" s="92" t="s">
        <v>106</v>
      </c>
      <c r="D48" s="92"/>
      <c r="E48" s="92"/>
      <c r="F48" s="92"/>
      <c r="G48" s="92"/>
      <c r="H48" s="358" t="s">
        <v>229</v>
      </c>
      <c r="I48" s="358"/>
      <c r="J48" s="92"/>
      <c r="K48" s="213"/>
    </row>
    <row r="49" spans="2:11" s="97" customFormat="1" ht="12.75" customHeight="1">
      <c r="B49" s="210"/>
      <c r="C49" s="92" t="s">
        <v>107</v>
      </c>
      <c r="D49" s="92"/>
      <c r="E49" s="92"/>
      <c r="F49" s="92"/>
      <c r="G49" s="92"/>
      <c r="H49" s="358" t="s">
        <v>246</v>
      </c>
      <c r="I49" s="358"/>
      <c r="J49" s="92"/>
      <c r="K49" s="213"/>
    </row>
    <row r="50" spans="2:11" ht="12.75">
      <c r="B50" s="204"/>
      <c r="C50" s="21"/>
      <c r="D50" s="21"/>
      <c r="E50" s="21"/>
      <c r="F50" s="21"/>
      <c r="G50" s="21"/>
      <c r="H50" s="21"/>
      <c r="I50" s="21"/>
      <c r="J50" s="21"/>
      <c r="K50" s="205"/>
    </row>
    <row r="51" spans="2:11" s="70" customFormat="1" ht="12.75" customHeight="1">
      <c r="B51" s="214"/>
      <c r="C51" s="92" t="s">
        <v>113</v>
      </c>
      <c r="D51" s="92"/>
      <c r="E51" s="92"/>
      <c r="F51" s="92"/>
      <c r="G51" s="105" t="s">
        <v>108</v>
      </c>
      <c r="H51" s="359" t="s">
        <v>351</v>
      </c>
      <c r="I51" s="357"/>
      <c r="J51" s="65"/>
      <c r="K51" s="215"/>
    </row>
    <row r="52" spans="2:11" s="70" customFormat="1" ht="12.75" customHeight="1">
      <c r="B52" s="214"/>
      <c r="C52" s="92"/>
      <c r="D52" s="92"/>
      <c r="E52" s="92"/>
      <c r="F52" s="92"/>
      <c r="G52" s="105" t="s">
        <v>109</v>
      </c>
      <c r="H52" s="356" t="s">
        <v>352</v>
      </c>
      <c r="I52" s="357"/>
      <c r="J52" s="65"/>
      <c r="K52" s="215"/>
    </row>
    <row r="53" spans="2:11" s="70" customFormat="1" ht="7.5" customHeight="1">
      <c r="B53" s="214"/>
      <c r="C53" s="92"/>
      <c r="D53" s="92"/>
      <c r="E53" s="92"/>
      <c r="F53" s="92"/>
      <c r="G53" s="105"/>
      <c r="H53" s="105"/>
      <c r="I53" s="105"/>
      <c r="J53" s="65"/>
      <c r="K53" s="215"/>
    </row>
    <row r="54" spans="2:11" s="70" customFormat="1" ht="12.75" customHeight="1">
      <c r="B54" s="214"/>
      <c r="C54" s="92" t="s">
        <v>110</v>
      </c>
      <c r="D54" s="92"/>
      <c r="E54" s="92"/>
      <c r="F54" s="105"/>
      <c r="G54" s="92"/>
      <c r="H54" s="106" t="s">
        <v>353</v>
      </c>
      <c r="I54" s="107"/>
      <c r="J54" s="65"/>
      <c r="K54" s="215"/>
    </row>
    <row r="55" spans="2:11" ht="22.5" customHeight="1" thickBot="1">
      <c r="B55" s="206"/>
      <c r="C55" s="207"/>
      <c r="D55" s="207"/>
      <c r="E55" s="207"/>
      <c r="F55" s="207"/>
      <c r="G55" s="207"/>
      <c r="H55" s="207"/>
      <c r="I55" s="207"/>
      <c r="J55" s="207"/>
      <c r="K55" s="208"/>
    </row>
    <row r="56" ht="6.75" customHeight="1" thickTop="1"/>
  </sheetData>
  <sheetProtection/>
  <mergeCells count="9">
    <mergeCell ref="B25:K25"/>
    <mergeCell ref="C26:J26"/>
    <mergeCell ref="C27:J27"/>
    <mergeCell ref="H46:I46"/>
    <mergeCell ref="H52:I52"/>
    <mergeCell ref="H47:I47"/>
    <mergeCell ref="H48:I48"/>
    <mergeCell ref="H49:I49"/>
    <mergeCell ref="H51:I51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8">
      <selection activeCell="G9" sqref="G9"/>
    </sheetView>
  </sheetViews>
  <sheetFormatPr defaultColWidth="9.140625" defaultRowHeight="12.75"/>
  <cols>
    <col min="1" max="1" width="8.28125" style="23" customWidth="1"/>
    <col min="2" max="2" width="3.7109375" style="112" customWidth="1"/>
    <col min="3" max="3" width="2.7109375" style="112" customWidth="1"/>
    <col min="4" max="4" width="4.00390625" style="112" customWidth="1"/>
    <col min="5" max="5" width="40.57421875" style="23" customWidth="1"/>
    <col min="6" max="6" width="8.28125" style="23" customWidth="1"/>
    <col min="7" max="7" width="14.7109375" style="59" customWidth="1"/>
    <col min="8" max="8" width="13.57421875" style="59" customWidth="1"/>
    <col min="9" max="9" width="9.140625" style="23" customWidth="1"/>
    <col min="10" max="10" width="11.140625" style="23" bestFit="1" customWidth="1"/>
    <col min="11" max="16384" width="9.140625" style="12" customWidth="1"/>
  </cols>
  <sheetData>
    <row r="1" spans="1:10" s="7" customFormat="1" ht="9" customHeight="1">
      <c r="A1" s="80"/>
      <c r="B1" s="108"/>
      <c r="C1" s="109"/>
      <c r="D1" s="109"/>
      <c r="E1" s="110"/>
      <c r="F1" s="80"/>
      <c r="G1" s="111"/>
      <c r="H1" s="111"/>
      <c r="I1" s="80"/>
      <c r="J1" s="80"/>
    </row>
    <row r="2" spans="1:10" s="7" customFormat="1" ht="9" customHeight="1">
      <c r="A2" s="80"/>
      <c r="B2" s="108"/>
      <c r="C2" s="109"/>
      <c r="D2" s="109"/>
      <c r="E2" s="110"/>
      <c r="F2" s="80"/>
      <c r="G2" s="111"/>
      <c r="H2" s="111"/>
      <c r="I2" s="80"/>
      <c r="J2" s="80"/>
    </row>
    <row r="3" spans="1:10" s="8" customFormat="1" ht="21" customHeight="1">
      <c r="A3" s="80"/>
      <c r="B3" s="360" t="s">
        <v>354</v>
      </c>
      <c r="C3" s="360"/>
      <c r="D3" s="360"/>
      <c r="E3" s="360"/>
      <c r="F3" s="360"/>
      <c r="G3" s="360"/>
      <c r="H3" s="360"/>
      <c r="I3" s="80"/>
      <c r="J3" s="80"/>
    </row>
    <row r="4" spans="1:10" s="6" customFormat="1" ht="14.25" customHeight="1" thickBot="1">
      <c r="A4" s="23"/>
      <c r="B4" s="112"/>
      <c r="C4" s="112"/>
      <c r="D4" s="112"/>
      <c r="E4" s="23"/>
      <c r="F4" s="23"/>
      <c r="G4" s="59"/>
      <c r="H4" s="59"/>
      <c r="I4" s="23"/>
      <c r="J4" s="23"/>
    </row>
    <row r="5" spans="1:10" s="6" customFormat="1" ht="12" customHeight="1" thickTop="1">
      <c r="A5" s="23"/>
      <c r="B5" s="375" t="s">
        <v>2</v>
      </c>
      <c r="C5" s="369" t="s">
        <v>7</v>
      </c>
      <c r="D5" s="370"/>
      <c r="E5" s="371"/>
      <c r="F5" s="367" t="s">
        <v>8</v>
      </c>
      <c r="G5" s="160" t="s">
        <v>146</v>
      </c>
      <c r="H5" s="161" t="s">
        <v>146</v>
      </c>
      <c r="I5" s="23"/>
      <c r="J5" s="23"/>
    </row>
    <row r="6" spans="1:10" s="6" customFormat="1" ht="12" customHeight="1">
      <c r="A6" s="23"/>
      <c r="B6" s="376"/>
      <c r="C6" s="372"/>
      <c r="D6" s="373"/>
      <c r="E6" s="374"/>
      <c r="F6" s="368"/>
      <c r="G6" s="113" t="s">
        <v>147</v>
      </c>
      <c r="H6" s="163" t="s">
        <v>163</v>
      </c>
      <c r="I6" s="23"/>
      <c r="J6" s="23"/>
    </row>
    <row r="7" spans="1:10" s="9" customFormat="1" ht="24.75" customHeight="1">
      <c r="A7" s="80"/>
      <c r="B7" s="180" t="s">
        <v>3</v>
      </c>
      <c r="C7" s="361" t="s">
        <v>164</v>
      </c>
      <c r="D7" s="362"/>
      <c r="E7" s="363"/>
      <c r="F7" s="115"/>
      <c r="G7" s="116">
        <v>227158383.984</v>
      </c>
      <c r="H7" s="170">
        <v>196658519.15</v>
      </c>
      <c r="I7" s="80"/>
      <c r="J7" s="80"/>
    </row>
    <row r="8" spans="1:10" s="9" customFormat="1" ht="16.5" customHeight="1">
      <c r="A8" s="80"/>
      <c r="B8" s="164"/>
      <c r="C8" s="114">
        <v>1</v>
      </c>
      <c r="D8" s="117" t="s">
        <v>9</v>
      </c>
      <c r="E8" s="118"/>
      <c r="F8" s="53"/>
      <c r="G8" s="116">
        <v>9969.984</v>
      </c>
      <c r="H8" s="170">
        <v>8014.49</v>
      </c>
      <c r="I8" s="80"/>
      <c r="J8" s="80"/>
    </row>
    <row r="9" spans="1:10" s="10" customFormat="1" ht="16.5" customHeight="1">
      <c r="A9" s="80"/>
      <c r="B9" s="164"/>
      <c r="C9" s="114"/>
      <c r="D9" s="51" t="s">
        <v>114</v>
      </c>
      <c r="E9" s="119" t="s">
        <v>28</v>
      </c>
      <c r="F9" s="53"/>
      <c r="G9" s="120">
        <v>9969.984</v>
      </c>
      <c r="H9" s="165">
        <v>8014.49</v>
      </c>
      <c r="I9" s="80"/>
      <c r="J9" s="80"/>
    </row>
    <row r="10" spans="1:10" s="10" customFormat="1" ht="16.5" customHeight="1">
      <c r="A10" s="80"/>
      <c r="B10" s="164"/>
      <c r="C10" s="114"/>
      <c r="D10" s="51" t="s">
        <v>114</v>
      </c>
      <c r="E10" s="119" t="s">
        <v>29</v>
      </c>
      <c r="F10" s="53"/>
      <c r="G10" s="120">
        <v>0</v>
      </c>
      <c r="H10" s="165">
        <v>0</v>
      </c>
      <c r="I10" s="80"/>
      <c r="J10" s="80"/>
    </row>
    <row r="11" spans="1:10" s="9" customFormat="1" ht="16.5" customHeight="1">
      <c r="A11" s="80"/>
      <c r="B11" s="164"/>
      <c r="C11" s="114">
        <v>2</v>
      </c>
      <c r="D11" s="117" t="s">
        <v>150</v>
      </c>
      <c r="E11" s="118"/>
      <c r="F11" s="53"/>
      <c r="G11" s="116">
        <v>0</v>
      </c>
      <c r="H11" s="170">
        <v>0</v>
      </c>
      <c r="I11" s="80"/>
      <c r="J11" s="80"/>
    </row>
    <row r="12" spans="1:10" s="9" customFormat="1" ht="16.5" customHeight="1">
      <c r="A12" s="80"/>
      <c r="B12" s="164"/>
      <c r="C12" s="114">
        <v>3</v>
      </c>
      <c r="D12" s="117" t="s">
        <v>151</v>
      </c>
      <c r="E12" s="118"/>
      <c r="F12" s="53"/>
      <c r="G12" s="116">
        <v>64032770</v>
      </c>
      <c r="H12" s="170">
        <v>46214645</v>
      </c>
      <c r="I12" s="80"/>
      <c r="J12" s="80"/>
    </row>
    <row r="13" spans="1:10" s="10" customFormat="1" ht="16.5" customHeight="1">
      <c r="A13" s="80"/>
      <c r="B13" s="164"/>
      <c r="C13" s="121"/>
      <c r="D13" s="51" t="s">
        <v>114</v>
      </c>
      <c r="E13" s="119" t="s">
        <v>152</v>
      </c>
      <c r="F13" s="53"/>
      <c r="G13" s="226">
        <v>64013770</v>
      </c>
      <c r="H13" s="165">
        <v>45217849</v>
      </c>
      <c r="I13" s="80"/>
      <c r="J13" s="80"/>
    </row>
    <row r="14" spans="1:10" s="10" customFormat="1" ht="16.5" customHeight="1">
      <c r="A14" s="80"/>
      <c r="B14" s="164"/>
      <c r="C14" s="121"/>
      <c r="D14" s="51" t="s">
        <v>114</v>
      </c>
      <c r="E14" s="119" t="s">
        <v>115</v>
      </c>
      <c r="F14" s="53"/>
      <c r="G14" s="120">
        <v>19000</v>
      </c>
      <c r="H14" s="165">
        <v>780645</v>
      </c>
      <c r="I14" s="80"/>
      <c r="J14" s="80"/>
    </row>
    <row r="15" spans="1:10" s="10" customFormat="1" ht="16.5" customHeight="1">
      <c r="A15" s="80"/>
      <c r="B15" s="164"/>
      <c r="C15" s="121"/>
      <c r="D15" s="51" t="s">
        <v>114</v>
      </c>
      <c r="E15" s="119" t="s">
        <v>116</v>
      </c>
      <c r="F15" s="53"/>
      <c r="G15" s="122"/>
      <c r="H15" s="181">
        <v>216151</v>
      </c>
      <c r="I15" s="80"/>
      <c r="J15" s="80"/>
    </row>
    <row r="16" spans="1:10" s="10" customFormat="1" ht="16.5" customHeight="1">
      <c r="A16" s="80"/>
      <c r="B16" s="164"/>
      <c r="C16" s="121"/>
      <c r="D16" s="51" t="s">
        <v>114</v>
      </c>
      <c r="E16" s="119" t="s">
        <v>117</v>
      </c>
      <c r="F16" s="53"/>
      <c r="G16" s="122"/>
      <c r="H16" s="181"/>
      <c r="I16" s="80"/>
      <c r="J16" s="80"/>
    </row>
    <row r="17" spans="1:10" s="10" customFormat="1" ht="16.5" customHeight="1">
      <c r="A17" s="80"/>
      <c r="B17" s="164"/>
      <c r="C17" s="121"/>
      <c r="D17" s="51" t="s">
        <v>114</v>
      </c>
      <c r="E17" s="119" t="s">
        <v>120</v>
      </c>
      <c r="F17" s="53"/>
      <c r="G17" s="120"/>
      <c r="H17" s="165"/>
      <c r="I17" s="80"/>
      <c r="J17" s="123"/>
    </row>
    <row r="18" spans="1:10" s="10" customFormat="1" ht="16.5" customHeight="1">
      <c r="A18" s="80"/>
      <c r="B18" s="164"/>
      <c r="C18" s="121"/>
      <c r="D18" s="51" t="s">
        <v>114</v>
      </c>
      <c r="E18" s="119" t="s">
        <v>14</v>
      </c>
      <c r="F18" s="53"/>
      <c r="G18" s="122"/>
      <c r="H18" s="181"/>
      <c r="I18" s="80"/>
      <c r="J18" s="80"/>
    </row>
    <row r="19" spans="1:10" s="10" customFormat="1" ht="16.5" customHeight="1">
      <c r="A19" s="80"/>
      <c r="B19" s="164"/>
      <c r="C19" s="121"/>
      <c r="D19" s="51"/>
      <c r="E19" s="119"/>
      <c r="F19" s="53"/>
      <c r="G19" s="120"/>
      <c r="H19" s="165"/>
      <c r="I19" s="80"/>
      <c r="J19" s="123"/>
    </row>
    <row r="20" spans="1:10" s="9" customFormat="1" ht="16.5" customHeight="1">
      <c r="A20" s="80"/>
      <c r="B20" s="164"/>
      <c r="C20" s="114">
        <v>4</v>
      </c>
      <c r="D20" s="117" t="s">
        <v>10</v>
      </c>
      <c r="E20" s="118"/>
      <c r="F20" s="53"/>
      <c r="G20" s="116">
        <v>155233378</v>
      </c>
      <c r="H20" s="170">
        <v>140205292.66</v>
      </c>
      <c r="I20" s="80"/>
      <c r="J20" s="80"/>
    </row>
    <row r="21" spans="1:10" s="10" customFormat="1" ht="16.5" customHeight="1">
      <c r="A21" s="80"/>
      <c r="B21" s="164"/>
      <c r="C21" s="121"/>
      <c r="D21" s="51" t="s">
        <v>114</v>
      </c>
      <c r="E21" s="119" t="s">
        <v>11</v>
      </c>
      <c r="F21" s="53"/>
      <c r="G21" s="226">
        <v>6266795</v>
      </c>
      <c r="H21" s="181">
        <v>6661226</v>
      </c>
      <c r="I21" s="80"/>
      <c r="J21" s="80"/>
    </row>
    <row r="22" spans="1:10" s="10" customFormat="1" ht="16.5" customHeight="1">
      <c r="A22" s="80"/>
      <c r="B22" s="164"/>
      <c r="C22" s="121"/>
      <c r="D22" s="51" t="s">
        <v>114</v>
      </c>
      <c r="E22" s="119" t="s">
        <v>119</v>
      </c>
      <c r="F22" s="53"/>
      <c r="G22" s="120"/>
      <c r="H22" s="165"/>
      <c r="I22" s="80"/>
      <c r="J22" s="80"/>
    </row>
    <row r="23" spans="1:10" s="10" customFormat="1" ht="16.5" customHeight="1">
      <c r="A23" s="80"/>
      <c r="B23" s="164"/>
      <c r="C23" s="121"/>
      <c r="D23" s="51" t="s">
        <v>114</v>
      </c>
      <c r="E23" s="119" t="s">
        <v>12</v>
      </c>
      <c r="F23" s="53"/>
      <c r="G23" s="226">
        <v>148966583</v>
      </c>
      <c r="H23" s="165">
        <v>133544066.66</v>
      </c>
      <c r="I23" s="80"/>
      <c r="J23" s="123"/>
    </row>
    <row r="24" spans="1:10" s="10" customFormat="1" ht="16.5" customHeight="1">
      <c r="A24" s="80"/>
      <c r="B24" s="164"/>
      <c r="C24" s="121"/>
      <c r="D24" s="51" t="s">
        <v>114</v>
      </c>
      <c r="E24" s="119" t="s">
        <v>153</v>
      </c>
      <c r="F24" s="53"/>
      <c r="G24" s="120"/>
      <c r="H24" s="165"/>
      <c r="I24" s="80"/>
      <c r="J24" s="80"/>
    </row>
    <row r="25" spans="1:10" s="10" customFormat="1" ht="16.5" customHeight="1">
      <c r="A25" s="80"/>
      <c r="B25" s="164"/>
      <c r="C25" s="121"/>
      <c r="D25" s="51" t="s">
        <v>114</v>
      </c>
      <c r="E25" s="119" t="s">
        <v>13</v>
      </c>
      <c r="F25" s="53"/>
      <c r="G25" s="120"/>
      <c r="H25" s="165"/>
      <c r="I25" s="80"/>
      <c r="J25" s="123"/>
    </row>
    <row r="26" spans="1:10" s="10" customFormat="1" ht="16.5" customHeight="1">
      <c r="A26" s="80"/>
      <c r="B26" s="164"/>
      <c r="C26" s="121"/>
      <c r="D26" s="51"/>
      <c r="E26" s="119"/>
      <c r="F26" s="53"/>
      <c r="G26" s="120"/>
      <c r="H26" s="165"/>
      <c r="I26" s="80"/>
      <c r="J26" s="80"/>
    </row>
    <row r="27" spans="1:10" s="9" customFormat="1" ht="16.5" customHeight="1">
      <c r="A27" s="80"/>
      <c r="B27" s="164"/>
      <c r="C27" s="114">
        <v>5</v>
      </c>
      <c r="D27" s="117" t="s">
        <v>154</v>
      </c>
      <c r="E27" s="118"/>
      <c r="F27" s="53"/>
      <c r="G27" s="116">
        <v>0</v>
      </c>
      <c r="H27" s="170">
        <v>0</v>
      </c>
      <c r="I27" s="80"/>
      <c r="J27" s="80"/>
    </row>
    <row r="28" spans="1:10" s="9" customFormat="1" ht="16.5" customHeight="1">
      <c r="A28" s="80"/>
      <c r="B28" s="164"/>
      <c r="C28" s="114">
        <v>6</v>
      </c>
      <c r="D28" s="117" t="s">
        <v>155</v>
      </c>
      <c r="E28" s="118"/>
      <c r="F28" s="53"/>
      <c r="G28" s="116">
        <v>0</v>
      </c>
      <c r="H28" s="170">
        <v>0</v>
      </c>
      <c r="I28" s="80"/>
      <c r="J28" s="80"/>
    </row>
    <row r="29" spans="1:10" s="9" customFormat="1" ht="16.5" customHeight="1">
      <c r="A29" s="80"/>
      <c r="B29" s="164"/>
      <c r="C29" s="114">
        <v>7</v>
      </c>
      <c r="D29" s="117" t="s">
        <v>15</v>
      </c>
      <c r="E29" s="118"/>
      <c r="F29" s="53"/>
      <c r="G29" s="116">
        <v>7882266</v>
      </c>
      <c r="H29" s="170">
        <v>10230567</v>
      </c>
      <c r="I29" s="80"/>
      <c r="J29" s="80"/>
    </row>
    <row r="30" spans="1:10" s="9" customFormat="1" ht="16.5" customHeight="1">
      <c r="A30" s="80"/>
      <c r="B30" s="164"/>
      <c r="C30" s="114"/>
      <c r="D30" s="51" t="s">
        <v>114</v>
      </c>
      <c r="E30" s="118" t="s">
        <v>156</v>
      </c>
      <c r="F30" s="53"/>
      <c r="G30" s="226">
        <v>7882266</v>
      </c>
      <c r="H30" s="165">
        <v>10230567</v>
      </c>
      <c r="I30" s="80"/>
      <c r="J30" s="123"/>
    </row>
    <row r="31" spans="1:10" s="9" customFormat="1" ht="16.5" customHeight="1">
      <c r="A31" s="80"/>
      <c r="B31" s="164"/>
      <c r="C31" s="114"/>
      <c r="D31" s="51"/>
      <c r="E31" s="118"/>
      <c r="F31" s="53"/>
      <c r="G31" s="122"/>
      <c r="H31" s="165"/>
      <c r="I31" s="80"/>
      <c r="J31" s="80"/>
    </row>
    <row r="32" spans="1:10" s="9" customFormat="1" ht="24.75" customHeight="1">
      <c r="A32" s="80"/>
      <c r="B32" s="182" t="s">
        <v>4</v>
      </c>
      <c r="C32" s="361" t="s">
        <v>16</v>
      </c>
      <c r="D32" s="362"/>
      <c r="E32" s="363"/>
      <c r="F32" s="53"/>
      <c r="G32" s="116">
        <v>152000</v>
      </c>
      <c r="H32" s="170">
        <v>190000</v>
      </c>
      <c r="I32" s="80"/>
      <c r="J32" s="80"/>
    </row>
    <row r="33" spans="1:10" s="9" customFormat="1" ht="16.5" customHeight="1">
      <c r="A33" s="80"/>
      <c r="B33" s="164"/>
      <c r="C33" s="114">
        <v>1</v>
      </c>
      <c r="D33" s="117" t="s">
        <v>17</v>
      </c>
      <c r="E33" s="118"/>
      <c r="F33" s="53"/>
      <c r="G33" s="116">
        <v>0</v>
      </c>
      <c r="H33" s="170">
        <v>0</v>
      </c>
      <c r="I33" s="80"/>
      <c r="J33" s="80"/>
    </row>
    <row r="34" spans="1:10" s="9" customFormat="1" ht="16.5" customHeight="1">
      <c r="A34" s="80"/>
      <c r="B34" s="164"/>
      <c r="C34" s="114">
        <v>2</v>
      </c>
      <c r="D34" s="117" t="s">
        <v>18</v>
      </c>
      <c r="E34" s="124"/>
      <c r="F34" s="53"/>
      <c r="G34" s="116">
        <v>152000</v>
      </c>
      <c r="H34" s="170">
        <v>190000</v>
      </c>
      <c r="I34" s="80"/>
      <c r="J34" s="80"/>
    </row>
    <row r="35" spans="1:10" s="10" customFormat="1" ht="16.5" customHeight="1">
      <c r="A35" s="80"/>
      <c r="B35" s="164"/>
      <c r="C35" s="121"/>
      <c r="D35" s="51" t="s">
        <v>114</v>
      </c>
      <c r="E35" s="119" t="s">
        <v>23</v>
      </c>
      <c r="F35" s="53"/>
      <c r="G35" s="120"/>
      <c r="H35" s="165"/>
      <c r="I35" s="80"/>
      <c r="J35" s="80"/>
    </row>
    <row r="36" spans="1:10" s="10" customFormat="1" ht="16.5" customHeight="1">
      <c r="A36" s="80"/>
      <c r="B36" s="164"/>
      <c r="C36" s="121"/>
      <c r="D36" s="51" t="s">
        <v>114</v>
      </c>
      <c r="E36" s="119" t="s">
        <v>5</v>
      </c>
      <c r="F36" s="53"/>
      <c r="G36" s="120"/>
      <c r="H36" s="165"/>
      <c r="I36" s="80"/>
      <c r="J36" s="80"/>
    </row>
    <row r="37" spans="1:10" s="10" customFormat="1" ht="16.5" customHeight="1">
      <c r="A37" s="80"/>
      <c r="B37" s="164"/>
      <c r="C37" s="121"/>
      <c r="D37" s="51" t="s">
        <v>114</v>
      </c>
      <c r="E37" s="119" t="s">
        <v>118</v>
      </c>
      <c r="F37" s="53"/>
      <c r="G37" s="120">
        <v>152000</v>
      </c>
      <c r="H37" s="165">
        <v>190000</v>
      </c>
      <c r="I37" s="80"/>
      <c r="J37" s="80"/>
    </row>
    <row r="38" spans="1:10" s="10" customFormat="1" ht="16.5" customHeight="1">
      <c r="A38" s="80"/>
      <c r="B38" s="164"/>
      <c r="C38" s="121"/>
      <c r="D38" s="51" t="s">
        <v>114</v>
      </c>
      <c r="E38" s="119" t="s">
        <v>127</v>
      </c>
      <c r="F38" s="53"/>
      <c r="G38" s="120"/>
      <c r="H38" s="165"/>
      <c r="I38" s="80"/>
      <c r="J38" s="80"/>
    </row>
    <row r="39" spans="1:10" s="9" customFormat="1" ht="16.5" customHeight="1">
      <c r="A39" s="80"/>
      <c r="B39" s="164"/>
      <c r="C39" s="114">
        <v>3</v>
      </c>
      <c r="D39" s="117" t="s">
        <v>19</v>
      </c>
      <c r="E39" s="118"/>
      <c r="F39" s="53"/>
      <c r="G39" s="116">
        <v>0</v>
      </c>
      <c r="H39" s="170">
        <v>0</v>
      </c>
      <c r="I39" s="80"/>
      <c r="J39" s="80"/>
    </row>
    <row r="40" spans="1:10" s="9" customFormat="1" ht="16.5" customHeight="1">
      <c r="A40" s="80"/>
      <c r="B40" s="164"/>
      <c r="C40" s="114">
        <v>4</v>
      </c>
      <c r="D40" s="117" t="s">
        <v>20</v>
      </c>
      <c r="E40" s="118"/>
      <c r="F40" s="53"/>
      <c r="G40" s="116">
        <v>0</v>
      </c>
      <c r="H40" s="170">
        <v>0</v>
      </c>
      <c r="I40" s="80"/>
      <c r="J40" s="80"/>
    </row>
    <row r="41" spans="1:10" s="9" customFormat="1" ht="16.5" customHeight="1">
      <c r="A41" s="80"/>
      <c r="B41" s="164"/>
      <c r="C41" s="114">
        <v>5</v>
      </c>
      <c r="D41" s="117" t="s">
        <v>21</v>
      </c>
      <c r="E41" s="118"/>
      <c r="F41" s="53"/>
      <c r="G41" s="116">
        <v>0</v>
      </c>
      <c r="H41" s="170">
        <v>0</v>
      </c>
      <c r="I41" s="80"/>
      <c r="J41" s="80"/>
    </row>
    <row r="42" spans="1:10" s="9" customFormat="1" ht="16.5" customHeight="1">
      <c r="A42" s="80"/>
      <c r="B42" s="164"/>
      <c r="C42" s="114">
        <v>6</v>
      </c>
      <c r="D42" s="117" t="s">
        <v>22</v>
      </c>
      <c r="E42" s="118"/>
      <c r="F42" s="53"/>
      <c r="G42" s="116">
        <v>0</v>
      </c>
      <c r="H42" s="170">
        <v>0</v>
      </c>
      <c r="I42" s="80"/>
      <c r="J42" s="80"/>
    </row>
    <row r="43" spans="1:10" s="9" customFormat="1" ht="30" customHeight="1" thickBot="1">
      <c r="A43" s="80"/>
      <c r="B43" s="183"/>
      <c r="C43" s="364" t="s">
        <v>51</v>
      </c>
      <c r="D43" s="365"/>
      <c r="E43" s="366"/>
      <c r="F43" s="184"/>
      <c r="G43" s="185">
        <v>227310383.984</v>
      </c>
      <c r="H43" s="186">
        <v>196848519.15</v>
      </c>
      <c r="I43" s="80"/>
      <c r="J43" s="80"/>
    </row>
    <row r="44" spans="1:10" s="9" customFormat="1" ht="9.75" customHeight="1" thickTop="1">
      <c r="A44" s="80"/>
      <c r="B44" s="31"/>
      <c r="C44" s="31"/>
      <c r="D44" s="31"/>
      <c r="E44" s="31"/>
      <c r="F44" s="26"/>
      <c r="G44" s="125"/>
      <c r="H44" s="125"/>
      <c r="I44" s="80"/>
      <c r="J44" s="80"/>
    </row>
    <row r="45" spans="1:10" s="9" customFormat="1" ht="15.75" customHeight="1">
      <c r="A45" s="80"/>
      <c r="B45" s="31"/>
      <c r="C45" s="31"/>
      <c r="D45" s="31"/>
      <c r="E45" s="31"/>
      <c r="F45" s="26"/>
      <c r="G45" s="125"/>
      <c r="H45" s="125"/>
      <c r="I45" s="80"/>
      <c r="J45" s="80"/>
    </row>
    <row r="46" ht="12.75">
      <c r="G46" s="59">
        <f>Pasivet!G45-Aktivet!G43</f>
        <v>-0.003000020980834961</v>
      </c>
    </row>
  </sheetData>
  <sheetProtection/>
  <mergeCells count="7">
    <mergeCell ref="B3:H3"/>
    <mergeCell ref="C32:E32"/>
    <mergeCell ref="C43:E43"/>
    <mergeCell ref="F5:F6"/>
    <mergeCell ref="C5:E6"/>
    <mergeCell ref="B5:B6"/>
    <mergeCell ref="C7:E7"/>
  </mergeCells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34">
      <selection activeCell="N42" sqref="N42"/>
    </sheetView>
  </sheetViews>
  <sheetFormatPr defaultColWidth="9.140625" defaultRowHeight="12.75"/>
  <cols>
    <col min="1" max="1" width="8.421875" style="23" customWidth="1"/>
    <col min="2" max="2" width="3.7109375" style="112" customWidth="1"/>
    <col min="3" max="3" width="2.7109375" style="112" customWidth="1"/>
    <col min="4" max="4" width="4.00390625" style="112" customWidth="1"/>
    <col min="5" max="5" width="40.57421875" style="23" customWidth="1"/>
    <col min="6" max="6" width="8.28125" style="23" customWidth="1"/>
    <col min="7" max="7" width="14.00390625" style="59" customWidth="1"/>
    <col min="8" max="8" width="14.57421875" style="59" customWidth="1"/>
    <col min="9" max="9" width="1.421875" style="12" customWidth="1"/>
    <col min="10" max="11" width="9.140625" style="12" customWidth="1"/>
    <col min="12" max="12" width="14.421875" style="12" bestFit="1" customWidth="1"/>
    <col min="13" max="16384" width="9.140625" style="12" customWidth="1"/>
  </cols>
  <sheetData>
    <row r="2" spans="1:8" s="7" customFormat="1" ht="6" customHeight="1">
      <c r="A2" s="80"/>
      <c r="B2" s="108"/>
      <c r="C2" s="109"/>
      <c r="D2" s="109"/>
      <c r="E2" s="110"/>
      <c r="F2" s="80"/>
      <c r="G2" s="111"/>
      <c r="H2" s="111"/>
    </row>
    <row r="3" spans="1:8" s="13" customFormat="1" ht="18" customHeight="1">
      <c r="A3" s="80"/>
      <c r="B3" s="360" t="s">
        <v>354</v>
      </c>
      <c r="C3" s="360"/>
      <c r="D3" s="360"/>
      <c r="E3" s="360"/>
      <c r="F3" s="360"/>
      <c r="G3" s="360"/>
      <c r="H3" s="360"/>
    </row>
    <row r="4" spans="1:8" s="4" customFormat="1" ht="6.75" customHeight="1" thickBot="1">
      <c r="A4" s="23"/>
      <c r="B4" s="112"/>
      <c r="C4" s="112"/>
      <c r="D4" s="112"/>
      <c r="E4" s="23"/>
      <c r="F4" s="23"/>
      <c r="G4" s="59"/>
      <c r="H4" s="59"/>
    </row>
    <row r="5" spans="1:8" s="13" customFormat="1" ht="15.75" customHeight="1" thickTop="1">
      <c r="A5" s="80"/>
      <c r="B5" s="375" t="s">
        <v>2</v>
      </c>
      <c r="C5" s="369" t="s">
        <v>47</v>
      </c>
      <c r="D5" s="370"/>
      <c r="E5" s="371"/>
      <c r="F5" s="367" t="s">
        <v>8</v>
      </c>
      <c r="G5" s="160" t="s">
        <v>146</v>
      </c>
      <c r="H5" s="161" t="s">
        <v>146</v>
      </c>
    </row>
    <row r="6" spans="1:8" s="13" customFormat="1" ht="15.75" customHeight="1">
      <c r="A6" s="80"/>
      <c r="B6" s="376"/>
      <c r="C6" s="372"/>
      <c r="D6" s="373"/>
      <c r="E6" s="374"/>
      <c r="F6" s="368"/>
      <c r="G6" s="113" t="s">
        <v>147</v>
      </c>
      <c r="H6" s="163" t="s">
        <v>163</v>
      </c>
    </row>
    <row r="7" spans="1:8" s="9" customFormat="1" ht="24.75" customHeight="1">
      <c r="A7" s="80"/>
      <c r="B7" s="182" t="s">
        <v>3</v>
      </c>
      <c r="C7" s="361" t="s">
        <v>148</v>
      </c>
      <c r="D7" s="362"/>
      <c r="E7" s="363"/>
      <c r="F7" s="53"/>
      <c r="G7" s="248">
        <v>136352708</v>
      </c>
      <c r="H7" s="170">
        <v>109530919</v>
      </c>
    </row>
    <row r="8" spans="1:8" s="9" customFormat="1" ht="15.75" customHeight="1">
      <c r="A8" s="80"/>
      <c r="B8" s="164"/>
      <c r="C8" s="114">
        <v>1</v>
      </c>
      <c r="D8" s="117" t="s">
        <v>24</v>
      </c>
      <c r="E8" s="118"/>
      <c r="F8" s="53"/>
      <c r="G8" s="248">
        <v>0</v>
      </c>
      <c r="H8" s="170">
        <v>0</v>
      </c>
    </row>
    <row r="9" spans="1:8" s="9" customFormat="1" ht="15.75" customHeight="1">
      <c r="A9" s="80"/>
      <c r="B9" s="164"/>
      <c r="C9" s="114">
        <v>2</v>
      </c>
      <c r="D9" s="117" t="s">
        <v>25</v>
      </c>
      <c r="E9" s="118"/>
      <c r="F9" s="53"/>
      <c r="G9" s="248">
        <v>0</v>
      </c>
      <c r="H9" s="170">
        <v>0</v>
      </c>
    </row>
    <row r="10" spans="1:8" s="10" customFormat="1" ht="15.75" customHeight="1">
      <c r="A10" s="80"/>
      <c r="B10" s="164"/>
      <c r="C10" s="121"/>
      <c r="D10" s="51" t="s">
        <v>114</v>
      </c>
      <c r="E10" s="119" t="s">
        <v>121</v>
      </c>
      <c r="F10" s="53"/>
      <c r="G10" s="249"/>
      <c r="H10" s="165"/>
    </row>
    <row r="11" spans="1:8" s="10" customFormat="1" ht="15.75" customHeight="1">
      <c r="A11" s="80"/>
      <c r="B11" s="164"/>
      <c r="C11" s="121"/>
      <c r="D11" s="51" t="s">
        <v>114</v>
      </c>
      <c r="E11" s="119" t="s">
        <v>149</v>
      </c>
      <c r="F11" s="53"/>
      <c r="G11" s="249"/>
      <c r="H11" s="165"/>
    </row>
    <row r="12" spans="1:8" s="9" customFormat="1" ht="15.75" customHeight="1">
      <c r="A12" s="80"/>
      <c r="B12" s="164"/>
      <c r="C12" s="114">
        <v>3</v>
      </c>
      <c r="D12" s="117" t="s">
        <v>26</v>
      </c>
      <c r="E12" s="118"/>
      <c r="F12" s="53"/>
      <c r="G12" s="116">
        <v>136352708</v>
      </c>
      <c r="H12" s="170">
        <v>109530919</v>
      </c>
    </row>
    <row r="13" spans="1:8" s="10" customFormat="1" ht="15.75" customHeight="1">
      <c r="A13" s="80"/>
      <c r="B13" s="164"/>
      <c r="C13" s="121"/>
      <c r="D13" s="51" t="s">
        <v>114</v>
      </c>
      <c r="E13" s="119" t="s">
        <v>157</v>
      </c>
      <c r="F13" s="53"/>
      <c r="G13" s="226">
        <v>79299601</v>
      </c>
      <c r="H13" s="165">
        <v>67388582</v>
      </c>
    </row>
    <row r="14" spans="1:8" s="10" customFormat="1" ht="15.75" customHeight="1">
      <c r="A14" s="80"/>
      <c r="B14" s="164"/>
      <c r="C14" s="121"/>
      <c r="D14" s="51" t="s">
        <v>114</v>
      </c>
      <c r="E14" s="119" t="s">
        <v>158</v>
      </c>
      <c r="F14" s="53"/>
      <c r="G14" s="120">
        <v>2149192</v>
      </c>
      <c r="H14" s="165">
        <v>1490155</v>
      </c>
    </row>
    <row r="15" spans="1:8" s="10" customFormat="1" ht="15.75" customHeight="1">
      <c r="A15" s="80"/>
      <c r="B15" s="164"/>
      <c r="C15" s="121"/>
      <c r="D15" s="51" t="s">
        <v>114</v>
      </c>
      <c r="E15" s="119" t="s">
        <v>122</v>
      </c>
      <c r="F15" s="53"/>
      <c r="G15" s="226">
        <v>60582</v>
      </c>
      <c r="H15" s="165">
        <v>76747</v>
      </c>
    </row>
    <row r="16" spans="1:8" s="10" customFormat="1" ht="15.75" customHeight="1">
      <c r="A16" s="80"/>
      <c r="B16" s="164"/>
      <c r="C16" s="121"/>
      <c r="D16" s="51" t="s">
        <v>114</v>
      </c>
      <c r="E16" s="119" t="s">
        <v>123</v>
      </c>
      <c r="F16" s="53"/>
      <c r="G16" s="120">
        <v>9600</v>
      </c>
      <c r="H16" s="165">
        <v>22400</v>
      </c>
    </row>
    <row r="17" spans="1:8" s="10" customFormat="1" ht="15.75" customHeight="1">
      <c r="A17" s="80"/>
      <c r="B17" s="164"/>
      <c r="C17" s="121"/>
      <c r="D17" s="51" t="s">
        <v>114</v>
      </c>
      <c r="E17" s="119" t="s">
        <v>124</v>
      </c>
      <c r="F17" s="53"/>
      <c r="G17" s="226">
        <v>778480</v>
      </c>
      <c r="H17" s="165">
        <v>70258</v>
      </c>
    </row>
    <row r="18" spans="1:8" s="10" customFormat="1" ht="15.75" customHeight="1">
      <c r="A18" s="80"/>
      <c r="B18" s="164"/>
      <c r="C18" s="121"/>
      <c r="D18" s="51" t="s">
        <v>114</v>
      </c>
      <c r="E18" s="119" t="s">
        <v>125</v>
      </c>
      <c r="F18" s="53"/>
      <c r="G18" s="226">
        <v>51495</v>
      </c>
      <c r="H18" s="165"/>
    </row>
    <row r="19" spans="1:8" s="10" customFormat="1" ht="15.75" customHeight="1">
      <c r="A19" s="80"/>
      <c r="B19" s="164"/>
      <c r="C19" s="121"/>
      <c r="D19" s="51" t="s">
        <v>114</v>
      </c>
      <c r="E19" s="119" t="s">
        <v>126</v>
      </c>
      <c r="F19" s="53"/>
      <c r="G19" s="120"/>
      <c r="H19" s="165"/>
    </row>
    <row r="20" spans="1:8" s="10" customFormat="1" ht="15.75" customHeight="1">
      <c r="A20" s="80"/>
      <c r="B20" s="164"/>
      <c r="C20" s="121"/>
      <c r="D20" s="51" t="s">
        <v>114</v>
      </c>
      <c r="E20" s="119" t="s">
        <v>120</v>
      </c>
      <c r="F20" s="53"/>
      <c r="G20" s="120"/>
      <c r="H20" s="187"/>
    </row>
    <row r="21" spans="1:8" s="10" customFormat="1" ht="15.75" customHeight="1">
      <c r="A21" s="80"/>
      <c r="B21" s="164"/>
      <c r="C21" s="121"/>
      <c r="D21" s="51" t="s">
        <v>114</v>
      </c>
      <c r="E21" s="119" t="s">
        <v>129</v>
      </c>
      <c r="F21" s="53"/>
      <c r="G21" s="120"/>
      <c r="H21" s="165"/>
    </row>
    <row r="22" spans="1:8" s="10" customFormat="1" ht="15.75" customHeight="1">
      <c r="A22" s="80"/>
      <c r="B22" s="164"/>
      <c r="C22" s="121"/>
      <c r="D22" s="51" t="s">
        <v>114</v>
      </c>
      <c r="E22" s="119" t="s">
        <v>254</v>
      </c>
      <c r="F22" s="53"/>
      <c r="G22" s="120">
        <v>53776732</v>
      </c>
      <c r="H22" s="165">
        <v>40482777</v>
      </c>
    </row>
    <row r="23" spans="1:8" s="10" customFormat="1" ht="15.75" customHeight="1">
      <c r="A23" s="80"/>
      <c r="B23" s="164"/>
      <c r="C23" s="121"/>
      <c r="D23" s="51" t="s">
        <v>114</v>
      </c>
      <c r="E23" s="119" t="s">
        <v>128</v>
      </c>
      <c r="F23" s="53"/>
      <c r="G23" s="226">
        <v>227026</v>
      </c>
      <c r="H23" s="188"/>
    </row>
    <row r="24" spans="1:8" s="9" customFormat="1" ht="15.75" customHeight="1">
      <c r="A24" s="80"/>
      <c r="B24" s="164"/>
      <c r="C24" s="114">
        <v>4</v>
      </c>
      <c r="D24" s="117" t="s">
        <v>27</v>
      </c>
      <c r="E24" s="118"/>
      <c r="F24" s="53"/>
      <c r="G24" s="248"/>
      <c r="H24" s="170"/>
    </row>
    <row r="25" spans="1:8" s="9" customFormat="1" ht="15.75" customHeight="1">
      <c r="A25" s="80"/>
      <c r="B25" s="164"/>
      <c r="C25" s="114">
        <v>5</v>
      </c>
      <c r="D25" s="117" t="s">
        <v>159</v>
      </c>
      <c r="E25" s="118"/>
      <c r="F25" s="53"/>
      <c r="G25" s="116">
        <v>0</v>
      </c>
      <c r="H25" s="170">
        <v>0</v>
      </c>
    </row>
    <row r="26" spans="1:8" s="9" customFormat="1" ht="24.75" customHeight="1">
      <c r="A26" s="80"/>
      <c r="B26" s="182" t="s">
        <v>4</v>
      </c>
      <c r="C26" s="361" t="s">
        <v>48</v>
      </c>
      <c r="D26" s="362"/>
      <c r="E26" s="363"/>
      <c r="F26" s="53"/>
      <c r="G26" s="116">
        <v>70671606.33</v>
      </c>
      <c r="H26" s="170">
        <v>75983213</v>
      </c>
    </row>
    <row r="27" spans="1:8" s="9" customFormat="1" ht="15.75" customHeight="1">
      <c r="A27" s="80"/>
      <c r="B27" s="164"/>
      <c r="C27" s="114">
        <v>1</v>
      </c>
      <c r="D27" s="117" t="s">
        <v>32</v>
      </c>
      <c r="E27" s="124"/>
      <c r="F27" s="53"/>
      <c r="G27" s="116">
        <v>11134662.75</v>
      </c>
      <c r="H27" s="170">
        <v>20051222</v>
      </c>
    </row>
    <row r="28" spans="1:8" s="10" customFormat="1" ht="15.75" customHeight="1">
      <c r="A28" s="80"/>
      <c r="B28" s="164"/>
      <c r="C28" s="121"/>
      <c r="D28" s="51" t="s">
        <v>114</v>
      </c>
      <c r="E28" s="119" t="s">
        <v>33</v>
      </c>
      <c r="F28" s="53"/>
      <c r="G28" s="226">
        <v>11134662.75</v>
      </c>
      <c r="H28" s="165">
        <v>20051222</v>
      </c>
    </row>
    <row r="29" spans="1:8" s="10" customFormat="1" ht="15.75" customHeight="1">
      <c r="A29" s="80"/>
      <c r="B29" s="164"/>
      <c r="C29" s="121"/>
      <c r="D29" s="51" t="s">
        <v>114</v>
      </c>
      <c r="E29" s="119" t="s">
        <v>30</v>
      </c>
      <c r="F29" s="53"/>
      <c r="G29" s="120"/>
      <c r="H29" s="165"/>
    </row>
    <row r="30" spans="1:8" s="9" customFormat="1" ht="15.75" customHeight="1">
      <c r="A30" s="80"/>
      <c r="B30" s="164"/>
      <c r="C30" s="114">
        <v>2</v>
      </c>
      <c r="D30" s="117" t="s">
        <v>34</v>
      </c>
      <c r="E30" s="118"/>
      <c r="F30" s="53"/>
      <c r="G30" s="306">
        <v>59536943.58</v>
      </c>
      <c r="H30" s="170">
        <v>55931991</v>
      </c>
    </row>
    <row r="31" spans="1:8" s="9" customFormat="1" ht="15.75" customHeight="1">
      <c r="A31" s="80"/>
      <c r="B31" s="164"/>
      <c r="C31" s="114">
        <v>3</v>
      </c>
      <c r="D31" s="117" t="s">
        <v>27</v>
      </c>
      <c r="E31" s="118"/>
      <c r="F31" s="53"/>
      <c r="G31" s="116">
        <v>0</v>
      </c>
      <c r="H31" s="170">
        <v>0</v>
      </c>
    </row>
    <row r="32" spans="1:8" s="9" customFormat="1" ht="15.75" customHeight="1">
      <c r="A32" s="80"/>
      <c r="B32" s="164"/>
      <c r="C32" s="114">
        <v>4</v>
      </c>
      <c r="D32" s="117" t="s">
        <v>35</v>
      </c>
      <c r="E32" s="118"/>
      <c r="F32" s="53"/>
      <c r="G32" s="116">
        <v>0</v>
      </c>
      <c r="H32" s="170">
        <v>0</v>
      </c>
    </row>
    <row r="33" spans="1:8" s="9" customFormat="1" ht="24.75" customHeight="1">
      <c r="A33" s="80"/>
      <c r="B33" s="164"/>
      <c r="C33" s="361" t="s">
        <v>50</v>
      </c>
      <c r="D33" s="362"/>
      <c r="E33" s="363"/>
      <c r="F33" s="53"/>
      <c r="G33" s="116">
        <v>207024314.32999998</v>
      </c>
      <c r="H33" s="170">
        <v>185514132</v>
      </c>
    </row>
    <row r="34" spans="1:8" s="9" customFormat="1" ht="24.75" customHeight="1">
      <c r="A34" s="80"/>
      <c r="B34" s="182" t="s">
        <v>36</v>
      </c>
      <c r="C34" s="361" t="s">
        <v>37</v>
      </c>
      <c r="D34" s="362"/>
      <c r="E34" s="363"/>
      <c r="F34" s="53"/>
      <c r="G34" s="116">
        <v>20286069.651</v>
      </c>
      <c r="H34" s="170">
        <v>11334387.150000002</v>
      </c>
    </row>
    <row r="35" spans="1:8" s="9" customFormat="1" ht="15.75" customHeight="1">
      <c r="A35" s="80"/>
      <c r="B35" s="164"/>
      <c r="C35" s="114">
        <v>1</v>
      </c>
      <c r="D35" s="117" t="s">
        <v>38</v>
      </c>
      <c r="E35" s="118"/>
      <c r="F35" s="53"/>
      <c r="G35" s="249"/>
      <c r="H35" s="165"/>
    </row>
    <row r="36" spans="1:8" s="9" customFormat="1" ht="15.75" customHeight="1">
      <c r="A36" s="80"/>
      <c r="B36" s="164"/>
      <c r="C36" s="126">
        <v>2</v>
      </c>
      <c r="D36" s="117" t="s">
        <v>39</v>
      </c>
      <c r="E36" s="118"/>
      <c r="F36" s="53"/>
      <c r="G36" s="120"/>
      <c r="H36" s="165"/>
    </row>
    <row r="37" spans="1:8" s="9" customFormat="1" ht="15.75" customHeight="1">
      <c r="A37" s="80"/>
      <c r="B37" s="164"/>
      <c r="C37" s="114">
        <v>3</v>
      </c>
      <c r="D37" s="117" t="s">
        <v>40</v>
      </c>
      <c r="E37" s="118"/>
      <c r="F37" s="53"/>
      <c r="G37" s="120">
        <v>100000</v>
      </c>
      <c r="H37" s="165">
        <v>100000</v>
      </c>
    </row>
    <row r="38" spans="1:8" s="9" customFormat="1" ht="15.75" customHeight="1">
      <c r="A38" s="80"/>
      <c r="B38" s="164"/>
      <c r="C38" s="126">
        <v>4</v>
      </c>
      <c r="D38" s="117" t="s">
        <v>41</v>
      </c>
      <c r="E38" s="118"/>
      <c r="F38" s="53"/>
      <c r="G38" s="120"/>
      <c r="H38" s="165"/>
    </row>
    <row r="39" spans="1:12" s="9" customFormat="1" ht="15.75" customHeight="1">
      <c r="A39" s="80"/>
      <c r="B39" s="164"/>
      <c r="C39" s="114">
        <v>5</v>
      </c>
      <c r="D39" s="117" t="s">
        <v>130</v>
      </c>
      <c r="E39" s="118"/>
      <c r="F39" s="53"/>
      <c r="G39" s="120"/>
      <c r="H39" s="165"/>
      <c r="L39" s="247"/>
    </row>
    <row r="40" spans="1:12" s="9" customFormat="1" ht="15.75" customHeight="1">
      <c r="A40" s="80"/>
      <c r="B40" s="164"/>
      <c r="C40" s="126">
        <v>6</v>
      </c>
      <c r="D40" s="117" t="s">
        <v>42</v>
      </c>
      <c r="E40" s="118"/>
      <c r="F40" s="53"/>
      <c r="G40" s="120"/>
      <c r="H40" s="165"/>
      <c r="L40" s="311"/>
    </row>
    <row r="41" spans="1:8" s="9" customFormat="1" ht="15.75" customHeight="1">
      <c r="A41" s="80"/>
      <c r="B41" s="164"/>
      <c r="C41" s="114">
        <v>7</v>
      </c>
      <c r="D41" s="117" t="s">
        <v>43</v>
      </c>
      <c r="E41" s="118"/>
      <c r="F41" s="53"/>
      <c r="G41" s="120"/>
      <c r="H41" s="165"/>
    </row>
    <row r="42" spans="1:8" s="9" customFormat="1" ht="15.75" customHeight="1">
      <c r="A42" s="80"/>
      <c r="B42" s="164"/>
      <c r="C42" s="126">
        <v>8</v>
      </c>
      <c r="D42" s="117" t="s">
        <v>44</v>
      </c>
      <c r="E42" s="118"/>
      <c r="F42" s="53"/>
      <c r="G42" s="120">
        <v>11234387.150000002</v>
      </c>
      <c r="H42" s="165">
        <v>7997151</v>
      </c>
    </row>
    <row r="43" spans="1:8" s="9" customFormat="1" ht="15.75" customHeight="1">
      <c r="A43" s="80"/>
      <c r="B43" s="164"/>
      <c r="C43" s="114">
        <v>9</v>
      </c>
      <c r="D43" s="117" t="s">
        <v>45</v>
      </c>
      <c r="E43" s="118"/>
      <c r="F43" s="53"/>
      <c r="G43" s="120"/>
      <c r="H43" s="165"/>
    </row>
    <row r="44" spans="1:8" s="9" customFormat="1" ht="15.75" customHeight="1">
      <c r="A44" s="80"/>
      <c r="B44" s="164"/>
      <c r="C44" s="126">
        <v>10</v>
      </c>
      <c r="D44" s="117" t="s">
        <v>46</v>
      </c>
      <c r="E44" s="118"/>
      <c r="F44" s="53"/>
      <c r="G44" s="122">
        <v>8951682.501</v>
      </c>
      <c r="H44" s="165">
        <v>3237236.1500000013</v>
      </c>
    </row>
    <row r="45" spans="1:8" s="9" customFormat="1" ht="24.75" customHeight="1" thickBot="1">
      <c r="A45" s="80"/>
      <c r="B45" s="189"/>
      <c r="C45" s="364" t="s">
        <v>49</v>
      </c>
      <c r="D45" s="365"/>
      <c r="E45" s="366"/>
      <c r="F45" s="184"/>
      <c r="G45" s="185">
        <v>227310383.98099998</v>
      </c>
      <c r="H45" s="186">
        <v>196848519.15</v>
      </c>
    </row>
    <row r="46" spans="1:8" s="9" customFormat="1" ht="15.75" customHeight="1" thickTop="1">
      <c r="A46" s="80"/>
      <c r="B46" s="31"/>
      <c r="C46" s="31"/>
      <c r="D46" s="127"/>
      <c r="E46" s="26"/>
      <c r="F46" s="26"/>
      <c r="G46" s="125"/>
      <c r="H46" s="125"/>
    </row>
    <row r="47" spans="1:8" s="9" customFormat="1" ht="15.75" customHeight="1">
      <c r="A47" s="80"/>
      <c r="B47" s="31"/>
      <c r="C47" s="31"/>
      <c r="D47" s="127"/>
      <c r="E47" s="26"/>
      <c r="F47" s="26"/>
      <c r="G47" s="310"/>
      <c r="H47" s="125"/>
    </row>
    <row r="48" spans="1:12" s="9" customFormat="1" ht="15.75" customHeight="1">
      <c r="A48" s="80"/>
      <c r="B48" s="31"/>
      <c r="C48" s="31"/>
      <c r="D48" s="127"/>
      <c r="E48" s="26"/>
      <c r="F48" s="26"/>
      <c r="G48" s="309"/>
      <c r="H48" s="125"/>
      <c r="L48" s="305"/>
    </row>
    <row r="49" spans="1:8" s="9" customFormat="1" ht="15.75" customHeight="1">
      <c r="A49" s="80"/>
      <c r="B49" s="31"/>
      <c r="C49" s="31"/>
      <c r="D49" s="127"/>
      <c r="E49" s="26"/>
      <c r="F49" s="26"/>
      <c r="G49" s="125"/>
      <c r="H49" s="125"/>
    </row>
    <row r="50" spans="1:8" s="9" customFormat="1" ht="15.75" customHeight="1">
      <c r="A50" s="80"/>
      <c r="B50" s="31"/>
      <c r="C50" s="31"/>
      <c r="D50" s="127"/>
      <c r="E50" s="26"/>
      <c r="F50" s="26"/>
      <c r="G50" s="125"/>
      <c r="H50" s="125"/>
    </row>
    <row r="51" spans="1:8" s="9" customFormat="1" ht="15.75" customHeight="1">
      <c r="A51" s="80"/>
      <c r="B51" s="31"/>
      <c r="C51" s="31"/>
      <c r="D51" s="127"/>
      <c r="E51" s="26"/>
      <c r="F51" s="26"/>
      <c r="G51" s="125"/>
      <c r="H51" s="125"/>
    </row>
    <row r="52" spans="1:8" s="9" customFormat="1" ht="15.75" customHeight="1">
      <c r="A52" s="80"/>
      <c r="B52" s="31"/>
      <c r="C52" s="31"/>
      <c r="D52" s="127"/>
      <c r="E52" s="26"/>
      <c r="F52" s="26"/>
      <c r="G52" s="125"/>
      <c r="H52" s="125"/>
    </row>
    <row r="53" spans="1:8" s="9" customFormat="1" ht="15.75" customHeight="1">
      <c r="A53" s="80"/>
      <c r="B53" s="31"/>
      <c r="C53" s="31"/>
      <c r="D53" s="127"/>
      <c r="E53" s="26"/>
      <c r="F53" s="26"/>
      <c r="G53" s="125"/>
      <c r="H53" s="125"/>
    </row>
    <row r="54" spans="1:8" s="9" customFormat="1" ht="15.75" customHeight="1">
      <c r="A54" s="80"/>
      <c r="B54" s="31"/>
      <c r="C54" s="31"/>
      <c r="D54" s="127"/>
      <c r="E54" s="26"/>
      <c r="F54" s="26"/>
      <c r="G54" s="125"/>
      <c r="H54" s="125"/>
    </row>
    <row r="55" spans="1:8" s="9" customFormat="1" ht="15.75" customHeight="1">
      <c r="A55" s="80"/>
      <c r="B55" s="31"/>
      <c r="C55" s="31"/>
      <c r="D55" s="31"/>
      <c r="E55" s="31"/>
      <c r="F55" s="26"/>
      <c r="G55" s="125"/>
      <c r="H55" s="125"/>
    </row>
    <row r="56" spans="2:8" ht="12.75">
      <c r="B56" s="56"/>
      <c r="C56" s="56"/>
      <c r="D56" s="79"/>
      <c r="E56" s="21"/>
      <c r="F56" s="21"/>
      <c r="G56" s="55"/>
      <c r="H56" s="55"/>
    </row>
  </sheetData>
  <sheetProtection/>
  <mergeCells count="9">
    <mergeCell ref="C34:E34"/>
    <mergeCell ref="C45:E45"/>
    <mergeCell ref="B5:B6"/>
    <mergeCell ref="C5:E6"/>
    <mergeCell ref="C26:E26"/>
    <mergeCell ref="B3:H3"/>
    <mergeCell ref="C33:E33"/>
    <mergeCell ref="C7:E7"/>
    <mergeCell ref="F5:F6"/>
  </mergeCells>
  <printOptions horizontalCentered="1" verticalCentered="1"/>
  <pageMargins left="0" right="0" top="0" bottom="0" header="0.27" footer="0.26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9">
      <selection activeCell="F27" sqref="F27"/>
    </sheetView>
  </sheetViews>
  <sheetFormatPr defaultColWidth="9.140625" defaultRowHeight="12.75"/>
  <cols>
    <col min="1" max="1" width="6.140625" style="23" customWidth="1"/>
    <col min="2" max="2" width="3.7109375" style="112" customWidth="1"/>
    <col min="3" max="3" width="5.28125" style="112" customWidth="1"/>
    <col min="4" max="4" width="2.7109375" style="112" customWidth="1"/>
    <col min="5" max="5" width="47.00390625" style="23" customWidth="1"/>
    <col min="6" max="6" width="14.8515625" style="59" customWidth="1"/>
    <col min="7" max="7" width="14.00390625" style="59" customWidth="1"/>
    <col min="8" max="8" width="1.421875" style="23" customWidth="1"/>
    <col min="9" max="9" width="9.140625" style="23" customWidth="1"/>
    <col min="10" max="11" width="9.140625" style="4" customWidth="1"/>
    <col min="12" max="12" width="15.421875" style="4" customWidth="1"/>
    <col min="13" max="16384" width="9.140625" style="4" customWidth="1"/>
  </cols>
  <sheetData>
    <row r="2" spans="1:9" s="13" customFormat="1" ht="26.25" customHeight="1">
      <c r="A2" s="80"/>
      <c r="B2" s="360" t="s">
        <v>355</v>
      </c>
      <c r="C2" s="360"/>
      <c r="D2" s="360"/>
      <c r="E2" s="360"/>
      <c r="F2" s="360"/>
      <c r="G2" s="360"/>
      <c r="H2" s="80"/>
      <c r="I2" s="80"/>
    </row>
    <row r="3" spans="1:9" s="13" customFormat="1" ht="18.75" customHeight="1">
      <c r="A3" s="80"/>
      <c r="B3" s="377" t="s">
        <v>144</v>
      </c>
      <c r="C3" s="377"/>
      <c r="D3" s="377"/>
      <c r="E3" s="377"/>
      <c r="F3" s="377"/>
      <c r="G3" s="377"/>
      <c r="H3" s="80"/>
      <c r="I3" s="80"/>
    </row>
    <row r="4" ht="13.5" customHeight="1" thickBot="1"/>
    <row r="5" spans="1:9" s="13" customFormat="1" ht="15.75" customHeight="1" thickTop="1">
      <c r="A5" s="80"/>
      <c r="B5" s="395" t="s">
        <v>2</v>
      </c>
      <c r="C5" s="389" t="s">
        <v>145</v>
      </c>
      <c r="D5" s="390"/>
      <c r="E5" s="391"/>
      <c r="F5" s="190" t="s">
        <v>146</v>
      </c>
      <c r="G5" s="191" t="s">
        <v>146</v>
      </c>
      <c r="H5" s="80"/>
      <c r="I5" s="80"/>
    </row>
    <row r="6" spans="1:9" s="13" customFormat="1" ht="15.75" customHeight="1">
      <c r="A6" s="80"/>
      <c r="B6" s="396"/>
      <c r="C6" s="392"/>
      <c r="D6" s="393"/>
      <c r="E6" s="394"/>
      <c r="F6" s="128" t="s">
        <v>147</v>
      </c>
      <c r="G6" s="192" t="s">
        <v>163</v>
      </c>
      <c r="H6" s="80"/>
      <c r="I6" s="80"/>
    </row>
    <row r="7" spans="1:9" s="13" customFormat="1" ht="24.75" customHeight="1">
      <c r="A7" s="80"/>
      <c r="B7" s="164">
        <v>1</v>
      </c>
      <c r="C7" s="383" t="s">
        <v>52</v>
      </c>
      <c r="D7" s="384"/>
      <c r="E7" s="385"/>
      <c r="F7" s="131">
        <v>39071537.34</v>
      </c>
      <c r="G7" s="193">
        <v>52487225</v>
      </c>
      <c r="H7" s="80"/>
      <c r="I7" s="80"/>
    </row>
    <row r="8" spans="1:9" s="13" customFormat="1" ht="24.75" customHeight="1">
      <c r="A8" s="80"/>
      <c r="B8" s="164">
        <v>2</v>
      </c>
      <c r="C8" s="383" t="s">
        <v>53</v>
      </c>
      <c r="D8" s="384"/>
      <c r="E8" s="385"/>
      <c r="F8" s="131">
        <v>15699765</v>
      </c>
      <c r="G8" s="193"/>
      <c r="H8" s="80"/>
      <c r="I8" s="80"/>
    </row>
    <row r="9" spans="1:9" s="13" customFormat="1" ht="24.75" customHeight="1">
      <c r="A9" s="80"/>
      <c r="B9" s="168">
        <v>3</v>
      </c>
      <c r="C9" s="383" t="s">
        <v>160</v>
      </c>
      <c r="D9" s="384"/>
      <c r="E9" s="385"/>
      <c r="F9" s="132"/>
      <c r="G9" s="166"/>
      <c r="H9" s="80"/>
      <c r="I9" s="80"/>
    </row>
    <row r="10" spans="1:9" s="13" customFormat="1" ht="24.75" customHeight="1">
      <c r="A10" s="80"/>
      <c r="B10" s="168">
        <v>4</v>
      </c>
      <c r="C10" s="383" t="s">
        <v>131</v>
      </c>
      <c r="D10" s="384"/>
      <c r="E10" s="385"/>
      <c r="F10" s="133">
        <v>7887799</v>
      </c>
      <c r="G10" s="194">
        <v>17273510</v>
      </c>
      <c r="H10" s="80"/>
      <c r="I10" s="80"/>
    </row>
    <row r="11" spans="1:9" s="13" customFormat="1" ht="24.75" customHeight="1">
      <c r="A11" s="80"/>
      <c r="B11" s="168">
        <v>5</v>
      </c>
      <c r="C11" s="383" t="s">
        <v>132</v>
      </c>
      <c r="D11" s="384"/>
      <c r="E11" s="385"/>
      <c r="F11" s="134">
        <v>2479025</v>
      </c>
      <c r="G11" s="195">
        <v>3854803</v>
      </c>
      <c r="H11" s="80"/>
      <c r="I11" s="80"/>
    </row>
    <row r="12" spans="1:9" s="13" customFormat="1" ht="24.75" customHeight="1">
      <c r="A12" s="80"/>
      <c r="B12" s="168"/>
      <c r="C12" s="129"/>
      <c r="D12" s="378" t="s">
        <v>133</v>
      </c>
      <c r="E12" s="379"/>
      <c r="F12" s="132">
        <v>2124885</v>
      </c>
      <c r="G12" s="166">
        <v>3399760</v>
      </c>
      <c r="H12" s="80"/>
      <c r="I12" s="80"/>
    </row>
    <row r="13" spans="1:9" s="13" customFormat="1" ht="24.75" customHeight="1">
      <c r="A13" s="80"/>
      <c r="B13" s="168"/>
      <c r="C13" s="129"/>
      <c r="D13" s="378" t="s">
        <v>134</v>
      </c>
      <c r="E13" s="379"/>
      <c r="F13" s="132">
        <v>354140</v>
      </c>
      <c r="G13" s="166">
        <v>455043</v>
      </c>
      <c r="H13" s="80"/>
      <c r="I13" s="80"/>
    </row>
    <row r="14" spans="1:9" s="13" customFormat="1" ht="24.75" customHeight="1">
      <c r="A14" s="80"/>
      <c r="B14" s="164">
        <v>6</v>
      </c>
      <c r="C14" s="383" t="s">
        <v>135</v>
      </c>
      <c r="D14" s="384"/>
      <c r="E14" s="385"/>
      <c r="F14" s="131">
        <v>38000</v>
      </c>
      <c r="G14" s="193">
        <v>0</v>
      </c>
      <c r="H14" s="80"/>
      <c r="I14" s="80"/>
    </row>
    <row r="15" spans="1:9" s="13" customFormat="1" ht="24.75" customHeight="1">
      <c r="A15" s="80"/>
      <c r="B15" s="164">
        <v>7</v>
      </c>
      <c r="C15" s="383" t="s">
        <v>136</v>
      </c>
      <c r="D15" s="384"/>
      <c r="E15" s="385"/>
      <c r="F15" s="131">
        <v>31341451.23</v>
      </c>
      <c r="G15" s="193">
        <v>26988415.72</v>
      </c>
      <c r="H15" s="80"/>
      <c r="I15" s="80"/>
    </row>
    <row r="16" spans="1:9" s="13" customFormat="1" ht="34.5" customHeight="1">
      <c r="A16" s="80"/>
      <c r="B16" s="164">
        <v>8</v>
      </c>
      <c r="C16" s="361" t="s">
        <v>137</v>
      </c>
      <c r="D16" s="362"/>
      <c r="E16" s="363"/>
      <c r="F16" s="135">
        <v>41746275.230000004</v>
      </c>
      <c r="G16" s="196">
        <v>48116728.72</v>
      </c>
      <c r="H16" s="80"/>
      <c r="I16" s="80"/>
    </row>
    <row r="17" spans="1:9" s="13" customFormat="1" ht="39.75" customHeight="1">
      <c r="A17" s="80"/>
      <c r="B17" s="164">
        <v>9</v>
      </c>
      <c r="C17" s="380" t="s">
        <v>138</v>
      </c>
      <c r="D17" s="381"/>
      <c r="E17" s="382"/>
      <c r="F17" s="135">
        <v>13025027.11</v>
      </c>
      <c r="G17" s="196">
        <v>4370496.280000001</v>
      </c>
      <c r="H17" s="80"/>
      <c r="I17" s="80"/>
    </row>
    <row r="18" spans="1:9" s="13" customFormat="1" ht="24.75" customHeight="1">
      <c r="A18" s="80"/>
      <c r="B18" s="164">
        <v>10</v>
      </c>
      <c r="C18" s="383" t="s">
        <v>54</v>
      </c>
      <c r="D18" s="384"/>
      <c r="E18" s="385"/>
      <c r="F18" s="131">
        <v>0</v>
      </c>
      <c r="G18" s="193">
        <v>0</v>
      </c>
      <c r="H18" s="80"/>
      <c r="I18" s="80"/>
    </row>
    <row r="19" spans="1:9" s="13" customFormat="1" ht="24.75" customHeight="1">
      <c r="A19" s="80"/>
      <c r="B19" s="164">
        <v>11</v>
      </c>
      <c r="C19" s="383" t="s">
        <v>139</v>
      </c>
      <c r="D19" s="384"/>
      <c r="E19" s="385"/>
      <c r="F19" s="131">
        <v>0</v>
      </c>
      <c r="G19" s="193">
        <v>0</v>
      </c>
      <c r="H19" s="80"/>
      <c r="I19" s="80"/>
    </row>
    <row r="20" spans="1:9" s="13" customFormat="1" ht="24.75" customHeight="1">
      <c r="A20" s="80"/>
      <c r="B20" s="164">
        <v>12</v>
      </c>
      <c r="C20" s="383" t="s">
        <v>55</v>
      </c>
      <c r="D20" s="384"/>
      <c r="E20" s="385"/>
      <c r="F20" s="131">
        <v>-3078713.2199999997</v>
      </c>
      <c r="G20" s="193">
        <v>-770156.13</v>
      </c>
      <c r="H20" s="80"/>
      <c r="I20" s="80"/>
    </row>
    <row r="21" spans="1:9" s="13" customFormat="1" ht="24.75" customHeight="1">
      <c r="A21" s="80"/>
      <c r="B21" s="164"/>
      <c r="C21" s="137">
        <v>121</v>
      </c>
      <c r="D21" s="378" t="s">
        <v>56</v>
      </c>
      <c r="E21" s="379"/>
      <c r="F21" s="131"/>
      <c r="G21" s="193"/>
      <c r="H21" s="80"/>
      <c r="I21" s="80"/>
    </row>
    <row r="22" spans="1:9" s="13" customFormat="1" ht="24.75" customHeight="1">
      <c r="A22" s="80"/>
      <c r="B22" s="164"/>
      <c r="C22" s="129">
        <v>122</v>
      </c>
      <c r="D22" s="378" t="s">
        <v>140</v>
      </c>
      <c r="E22" s="379"/>
      <c r="F22" s="131">
        <v>-2514513.21</v>
      </c>
      <c r="G22" s="193">
        <v>-781621</v>
      </c>
      <c r="H22" s="80"/>
      <c r="I22" s="80"/>
    </row>
    <row r="23" spans="1:9" s="13" customFormat="1" ht="24.75" customHeight="1">
      <c r="A23" s="80"/>
      <c r="B23" s="164"/>
      <c r="C23" s="129">
        <v>123</v>
      </c>
      <c r="D23" s="378" t="s">
        <v>57</v>
      </c>
      <c r="E23" s="379"/>
      <c r="F23" s="227">
        <v>-564200.01</v>
      </c>
      <c r="G23" s="193">
        <v>11464.87</v>
      </c>
      <c r="H23" s="80"/>
      <c r="I23" s="80"/>
    </row>
    <row r="24" spans="1:9" s="13" customFormat="1" ht="24.75" customHeight="1">
      <c r="A24" s="80"/>
      <c r="B24" s="164"/>
      <c r="C24" s="129">
        <v>124</v>
      </c>
      <c r="D24" s="378" t="s">
        <v>58</v>
      </c>
      <c r="E24" s="379"/>
      <c r="F24" s="131"/>
      <c r="G24" s="193"/>
      <c r="H24" s="80"/>
      <c r="I24" s="80"/>
    </row>
    <row r="25" spans="1:12" s="13" customFormat="1" ht="39.75" customHeight="1">
      <c r="A25" s="80"/>
      <c r="B25" s="164">
        <v>13</v>
      </c>
      <c r="C25" s="380" t="s">
        <v>59</v>
      </c>
      <c r="D25" s="381"/>
      <c r="E25" s="382"/>
      <c r="F25" s="135">
        <v>-3078713.2199999997</v>
      </c>
      <c r="G25" s="196">
        <v>-770156.13</v>
      </c>
      <c r="H25" s="80"/>
      <c r="I25" s="80"/>
      <c r="L25" s="235"/>
    </row>
    <row r="26" spans="1:9" s="13" customFormat="1" ht="30.75" customHeight="1">
      <c r="A26" s="80"/>
      <c r="B26" s="164">
        <v>14</v>
      </c>
      <c r="C26" s="380" t="s">
        <v>142</v>
      </c>
      <c r="D26" s="381"/>
      <c r="E26" s="382"/>
      <c r="F26" s="135">
        <v>9946313.89</v>
      </c>
      <c r="G26" s="196">
        <v>3600340.1500000013</v>
      </c>
      <c r="H26" s="80"/>
      <c r="I26" s="80"/>
    </row>
    <row r="27" spans="1:9" s="13" customFormat="1" ht="24.75" customHeight="1">
      <c r="A27" s="80"/>
      <c r="B27" s="164">
        <v>15</v>
      </c>
      <c r="C27" s="383" t="s">
        <v>60</v>
      </c>
      <c r="D27" s="384"/>
      <c r="E27" s="385"/>
      <c r="F27" s="227">
        <v>994631.3890000001</v>
      </c>
      <c r="G27" s="193">
        <v>363104</v>
      </c>
      <c r="H27" s="80"/>
      <c r="I27" s="80"/>
    </row>
    <row r="28" spans="1:9" s="13" customFormat="1" ht="32.25" customHeight="1">
      <c r="A28" s="80"/>
      <c r="B28" s="164">
        <v>16</v>
      </c>
      <c r="C28" s="380" t="s">
        <v>143</v>
      </c>
      <c r="D28" s="381"/>
      <c r="E28" s="382"/>
      <c r="F28" s="135">
        <v>8951682.501</v>
      </c>
      <c r="G28" s="196">
        <v>3237236.1500000013</v>
      </c>
      <c r="H28" s="80"/>
      <c r="I28" s="80"/>
    </row>
    <row r="29" spans="1:9" s="13" customFormat="1" ht="24.75" customHeight="1" thickBot="1">
      <c r="A29" s="80"/>
      <c r="B29" s="189">
        <v>17</v>
      </c>
      <c r="C29" s="386" t="s">
        <v>141</v>
      </c>
      <c r="D29" s="387"/>
      <c r="E29" s="388"/>
      <c r="F29" s="197"/>
      <c r="G29" s="198"/>
      <c r="H29" s="80"/>
      <c r="I29" s="80"/>
    </row>
    <row r="30" spans="1:9" s="13" customFormat="1" ht="15.75" customHeight="1" thickTop="1">
      <c r="A30" s="80"/>
      <c r="B30" s="31"/>
      <c r="C30" s="31"/>
      <c r="D30" s="31"/>
      <c r="E30" s="26"/>
      <c r="F30" s="125"/>
      <c r="G30" s="125"/>
      <c r="H30" s="80"/>
      <c r="I30" s="80"/>
    </row>
    <row r="31" spans="1:9" s="13" customFormat="1" ht="15.75" customHeight="1">
      <c r="A31" s="80"/>
      <c r="B31" s="31"/>
      <c r="C31" s="31"/>
      <c r="D31" s="31"/>
      <c r="E31" s="26"/>
      <c r="F31" s="125"/>
      <c r="G31" s="125"/>
      <c r="H31" s="80"/>
      <c r="I31" s="80"/>
    </row>
    <row r="32" spans="1:9" s="13" customFormat="1" ht="15.75" customHeight="1">
      <c r="A32" s="80"/>
      <c r="B32" s="31"/>
      <c r="C32" s="31"/>
      <c r="D32" s="31"/>
      <c r="E32" s="26"/>
      <c r="F32" s="217"/>
      <c r="G32" s="217"/>
      <c r="H32" s="80"/>
      <c r="I32" s="80"/>
    </row>
    <row r="33" spans="1:9" s="13" customFormat="1" ht="15.75" customHeight="1">
      <c r="A33" s="80"/>
      <c r="B33" s="31"/>
      <c r="C33" s="31"/>
      <c r="D33" s="31"/>
      <c r="E33" s="26"/>
      <c r="F33" s="125"/>
      <c r="G33" s="125"/>
      <c r="H33" s="80"/>
      <c r="I33" s="80"/>
    </row>
    <row r="34" spans="1:9" s="13" customFormat="1" ht="15.75" customHeight="1">
      <c r="A34" s="80"/>
      <c r="B34" s="31"/>
      <c r="C34" s="31"/>
      <c r="D34" s="31"/>
      <c r="E34" s="26"/>
      <c r="F34" s="125"/>
      <c r="G34" s="125"/>
      <c r="H34" s="80"/>
      <c r="I34" s="80"/>
    </row>
    <row r="35" spans="1:9" s="13" customFormat="1" ht="15.75" customHeight="1">
      <c r="A35" s="80"/>
      <c r="B35" s="31"/>
      <c r="C35" s="31"/>
      <c r="D35" s="31"/>
      <c r="E35" s="31"/>
      <c r="F35" s="125"/>
      <c r="G35" s="125"/>
      <c r="H35" s="80"/>
      <c r="I35" s="80"/>
    </row>
    <row r="36" spans="2:7" ht="12.75">
      <c r="B36" s="56"/>
      <c r="C36" s="56"/>
      <c r="D36" s="56"/>
      <c r="E36" s="21"/>
      <c r="F36" s="55"/>
      <c r="G36" s="55"/>
    </row>
  </sheetData>
  <sheetProtection/>
  <mergeCells count="27">
    <mergeCell ref="B2:G2"/>
    <mergeCell ref="C25:E25"/>
    <mergeCell ref="C5:E6"/>
    <mergeCell ref="B5:B6"/>
    <mergeCell ref="C16:E16"/>
    <mergeCell ref="C17:E17"/>
    <mergeCell ref="C7:E7"/>
    <mergeCell ref="C8:E8"/>
    <mergeCell ref="C9:E9"/>
    <mergeCell ref="C10:E10"/>
    <mergeCell ref="C19:E19"/>
    <mergeCell ref="C29:E29"/>
    <mergeCell ref="C28:E28"/>
    <mergeCell ref="C11:E11"/>
    <mergeCell ref="D12:E12"/>
    <mergeCell ref="D13:E13"/>
    <mergeCell ref="C14:E14"/>
    <mergeCell ref="B3:G3"/>
    <mergeCell ref="D24:E24"/>
    <mergeCell ref="C26:E26"/>
    <mergeCell ref="C27:E27"/>
    <mergeCell ref="C20:E20"/>
    <mergeCell ref="D21:E21"/>
    <mergeCell ref="D22:E22"/>
    <mergeCell ref="D23:E23"/>
    <mergeCell ref="C15:E15"/>
    <mergeCell ref="C18:E18"/>
  </mergeCells>
  <printOptions horizontalCentered="1" verticalCentered="1"/>
  <pageMargins left="0" right="0" top="0" bottom="0" header="0.33" footer="0.29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F40" sqref="F40"/>
    </sheetView>
  </sheetViews>
  <sheetFormatPr defaultColWidth="9.140625" defaultRowHeight="12.75"/>
  <cols>
    <col min="1" max="1" width="8.00390625" style="23" customWidth="1"/>
    <col min="2" max="3" width="3.7109375" style="112" customWidth="1"/>
    <col min="4" max="4" width="3.57421875" style="112" customWidth="1"/>
    <col min="5" max="5" width="43.28125" style="23" customWidth="1"/>
    <col min="6" max="6" width="14.7109375" style="59" customWidth="1"/>
    <col min="7" max="7" width="15.421875" style="59" customWidth="1"/>
    <col min="8" max="8" width="1.421875" style="12" customWidth="1"/>
    <col min="9" max="16384" width="9.140625" style="12" customWidth="1"/>
  </cols>
  <sheetData>
    <row r="1" spans="1:7" s="7" customFormat="1" ht="8.25" customHeight="1">
      <c r="A1" s="80"/>
      <c r="B1" s="108"/>
      <c r="C1" s="108"/>
      <c r="D1" s="109"/>
      <c r="E1" s="110"/>
      <c r="F1" s="111"/>
      <c r="G1" s="123"/>
    </row>
    <row r="2" spans="1:7" s="14" customFormat="1" ht="18" customHeight="1">
      <c r="A2" s="80"/>
      <c r="B2" s="360" t="s">
        <v>356</v>
      </c>
      <c r="C2" s="360"/>
      <c r="D2" s="360"/>
      <c r="E2" s="360"/>
      <c r="F2" s="360"/>
      <c r="G2" s="360"/>
    </row>
    <row r="3" spans="1:7" s="15" customFormat="1" ht="30" customHeight="1" thickBot="1">
      <c r="A3" s="23"/>
      <c r="B3" s="112"/>
      <c r="C3" s="112"/>
      <c r="D3" s="112"/>
      <c r="E3" s="23"/>
      <c r="F3" s="59"/>
      <c r="G3" s="59"/>
    </row>
    <row r="4" spans="1:7" s="9" customFormat="1" ht="30" customHeight="1" thickTop="1">
      <c r="A4" s="80"/>
      <c r="B4" s="375" t="s">
        <v>2</v>
      </c>
      <c r="C4" s="389" t="s">
        <v>90</v>
      </c>
      <c r="D4" s="390"/>
      <c r="E4" s="391"/>
      <c r="F4" s="160" t="s">
        <v>146</v>
      </c>
      <c r="G4" s="161" t="s">
        <v>146</v>
      </c>
    </row>
    <row r="5" spans="1:7" s="9" customFormat="1" ht="15.75" customHeight="1">
      <c r="A5" s="80"/>
      <c r="B5" s="376"/>
      <c r="C5" s="392"/>
      <c r="D5" s="393"/>
      <c r="E5" s="394"/>
      <c r="F5" s="113" t="s">
        <v>147</v>
      </c>
      <c r="G5" s="163" t="s">
        <v>163</v>
      </c>
    </row>
    <row r="6" spans="1:7" s="9" customFormat="1" ht="24.75" customHeight="1">
      <c r="A6" s="80"/>
      <c r="B6" s="164"/>
      <c r="C6" s="138" t="s">
        <v>71</v>
      </c>
      <c r="D6" s="139"/>
      <c r="E6" s="124"/>
      <c r="F6" s="120"/>
      <c r="G6" s="165"/>
    </row>
    <row r="7" spans="1:7" s="9" customFormat="1" ht="19.5" customHeight="1">
      <c r="A7" s="80"/>
      <c r="B7" s="164"/>
      <c r="C7" s="138"/>
      <c r="D7" s="118" t="s">
        <v>91</v>
      </c>
      <c r="E7" s="118"/>
      <c r="F7" s="120">
        <f>'Rez.1'!F26</f>
        <v>9946313.89</v>
      </c>
      <c r="G7" s="120">
        <v>3600340.1500000013</v>
      </c>
    </row>
    <row r="8" spans="1:7" s="9" customFormat="1" ht="19.5" customHeight="1">
      <c r="A8" s="80"/>
      <c r="B8" s="164"/>
      <c r="C8" s="140"/>
      <c r="D8" s="141" t="s">
        <v>92</v>
      </c>
      <c r="E8" s="26"/>
      <c r="F8" s="120"/>
      <c r="G8" s="165"/>
    </row>
    <row r="9" spans="1:7" s="9" customFormat="1" ht="19.5" customHeight="1">
      <c r="A9" s="80"/>
      <c r="B9" s="164"/>
      <c r="C9" s="138"/>
      <c r="D9" s="139"/>
      <c r="E9" s="130" t="s">
        <v>101</v>
      </c>
      <c r="F9" s="120">
        <f>'Rez.1'!F14</f>
        <v>38000</v>
      </c>
      <c r="G9" s="165">
        <v>0</v>
      </c>
    </row>
    <row r="10" spans="1:7" s="9" customFormat="1" ht="19.5" customHeight="1">
      <c r="A10" s="80"/>
      <c r="B10" s="164"/>
      <c r="C10" s="138"/>
      <c r="D10" s="139"/>
      <c r="E10" s="130" t="s">
        <v>102</v>
      </c>
      <c r="F10" s="120"/>
      <c r="G10" s="165"/>
    </row>
    <row r="11" spans="1:7" s="9" customFormat="1" ht="19.5" customHeight="1">
      <c r="A11" s="80"/>
      <c r="B11" s="164"/>
      <c r="C11" s="138"/>
      <c r="D11" s="139"/>
      <c r="E11" s="130" t="s">
        <v>103</v>
      </c>
      <c r="F11" s="120"/>
      <c r="G11" s="165"/>
    </row>
    <row r="12" spans="1:7" s="9" customFormat="1" ht="19.5" customHeight="1">
      <c r="A12" s="80"/>
      <c r="B12" s="164"/>
      <c r="C12" s="138"/>
      <c r="D12" s="139"/>
      <c r="E12" s="130" t="s">
        <v>250</v>
      </c>
      <c r="F12" s="120">
        <f>Aktivet!H29-Aktivet!G29</f>
        <v>2348301</v>
      </c>
      <c r="G12" s="165">
        <v>-2597447</v>
      </c>
    </row>
    <row r="13" spans="1:7" s="9" customFormat="1" ht="19.5" customHeight="1">
      <c r="A13" s="80"/>
      <c r="B13" s="164"/>
      <c r="C13" s="138"/>
      <c r="D13" s="139"/>
      <c r="E13" s="130" t="s">
        <v>104</v>
      </c>
      <c r="F13" s="120"/>
      <c r="G13" s="165"/>
    </row>
    <row r="14" spans="1:7" s="11" customFormat="1" ht="19.5" customHeight="1">
      <c r="A14" s="26"/>
      <c r="B14" s="397"/>
      <c r="C14" s="399"/>
      <c r="D14" s="142" t="s">
        <v>93</v>
      </c>
      <c r="E14" s="26"/>
      <c r="F14" s="403">
        <f>Aktivet!H12-Aktivet!G12</f>
        <v>-17818125</v>
      </c>
      <c r="G14" s="400">
        <v>-13290566.559999999</v>
      </c>
    </row>
    <row r="15" spans="1:7" s="11" customFormat="1" ht="19.5" customHeight="1">
      <c r="A15" s="26"/>
      <c r="B15" s="398"/>
      <c r="C15" s="392"/>
      <c r="D15" s="143" t="s">
        <v>94</v>
      </c>
      <c r="E15" s="26"/>
      <c r="F15" s="404"/>
      <c r="G15" s="401"/>
    </row>
    <row r="16" spans="1:7" s="9" customFormat="1" ht="19.5" customHeight="1">
      <c r="A16" s="80"/>
      <c r="B16" s="162"/>
      <c r="C16" s="138"/>
      <c r="D16" s="118" t="s">
        <v>95</v>
      </c>
      <c r="E16" s="118"/>
      <c r="F16" s="144">
        <f>Aktivet!H20-Aktivet!G20</f>
        <v>-15028085.340000004</v>
      </c>
      <c r="G16" s="167">
        <v>-43488046.25999999</v>
      </c>
    </row>
    <row r="17" spans="1:7" s="9" customFormat="1" ht="19.5" customHeight="1">
      <c r="A17" s="80"/>
      <c r="B17" s="402"/>
      <c r="C17" s="399"/>
      <c r="D17" s="142" t="s">
        <v>96</v>
      </c>
      <c r="E17" s="142"/>
      <c r="F17" s="403">
        <f>Pasivet!G33-Pasivet!H33</f>
        <v>21510182.329999983</v>
      </c>
      <c r="G17" s="400">
        <v>56107731.06</v>
      </c>
    </row>
    <row r="18" spans="1:7" s="9" customFormat="1" ht="19.5" customHeight="1">
      <c r="A18" s="80"/>
      <c r="B18" s="376"/>
      <c r="C18" s="392"/>
      <c r="D18" s="141" t="s">
        <v>97</v>
      </c>
      <c r="E18" s="141"/>
      <c r="F18" s="404"/>
      <c r="G18" s="401"/>
    </row>
    <row r="19" spans="1:7" s="9" customFormat="1" ht="19.5" customHeight="1">
      <c r="A19" s="80"/>
      <c r="B19" s="164"/>
      <c r="C19" s="138"/>
      <c r="D19" s="124" t="s">
        <v>98</v>
      </c>
      <c r="E19" s="124"/>
      <c r="F19" s="145">
        <f>SUM(F7:F18)</f>
        <v>996586.8799999803</v>
      </c>
      <c r="G19" s="169">
        <v>332011.3900000155</v>
      </c>
    </row>
    <row r="20" spans="1:7" s="9" customFormat="1" ht="19.5" customHeight="1">
      <c r="A20" s="80"/>
      <c r="B20" s="164"/>
      <c r="C20" s="138"/>
      <c r="D20" s="118" t="s">
        <v>74</v>
      </c>
      <c r="E20" s="118"/>
      <c r="F20" s="120">
        <f>-F13</f>
        <v>0</v>
      </c>
      <c r="G20" s="165">
        <v>0</v>
      </c>
    </row>
    <row r="21" spans="1:7" s="9" customFormat="1" ht="19.5" customHeight="1">
      <c r="A21" s="80"/>
      <c r="B21" s="164"/>
      <c r="C21" s="138"/>
      <c r="D21" s="118" t="s">
        <v>75</v>
      </c>
      <c r="E21" s="118"/>
      <c r="F21" s="120">
        <f>-'Rez.1'!F27</f>
        <v>-994631.3890000001</v>
      </c>
      <c r="G21" s="165">
        <v>-363104</v>
      </c>
    </row>
    <row r="22" spans="1:7" s="10" customFormat="1" ht="19.5" customHeight="1">
      <c r="A22" s="80"/>
      <c r="B22" s="164"/>
      <c r="C22" s="138"/>
      <c r="D22" s="146" t="s">
        <v>99</v>
      </c>
      <c r="E22" s="124"/>
      <c r="F22" s="116">
        <f>SUM(F19:F21)</f>
        <v>1955.4909999802476</v>
      </c>
      <c r="G22" s="170">
        <v>-31092.609999984503</v>
      </c>
    </row>
    <row r="23" spans="1:7" s="9" customFormat="1" ht="24.75" customHeight="1">
      <c r="A23" s="80"/>
      <c r="B23" s="164"/>
      <c r="C23" s="147" t="s">
        <v>76</v>
      </c>
      <c r="D23" s="139"/>
      <c r="E23" s="118"/>
      <c r="F23" s="120"/>
      <c r="G23" s="165"/>
    </row>
    <row r="24" spans="1:7" s="9" customFormat="1" ht="19.5" customHeight="1">
      <c r="A24" s="80"/>
      <c r="B24" s="164"/>
      <c r="C24" s="138"/>
      <c r="D24" s="118" t="s">
        <v>77</v>
      </c>
      <c r="E24" s="118"/>
      <c r="F24" s="120"/>
      <c r="G24" s="165"/>
    </row>
    <row r="25" spans="1:7" s="9" customFormat="1" ht="19.5" customHeight="1">
      <c r="A25" s="80"/>
      <c r="B25" s="164"/>
      <c r="C25" s="138"/>
      <c r="D25" s="118" t="s">
        <v>78</v>
      </c>
      <c r="E25" s="118"/>
      <c r="F25" s="120"/>
      <c r="G25" s="165">
        <v>-190000</v>
      </c>
    </row>
    <row r="26" spans="1:7" s="9" customFormat="1" ht="19.5" customHeight="1">
      <c r="A26" s="80"/>
      <c r="B26" s="164"/>
      <c r="C26" s="136"/>
      <c r="D26" s="118" t="s">
        <v>79</v>
      </c>
      <c r="E26" s="118"/>
      <c r="F26" s="120"/>
      <c r="G26" s="165"/>
    </row>
    <row r="27" spans="1:7" s="9" customFormat="1" ht="19.5" customHeight="1">
      <c r="A27" s="80"/>
      <c r="B27" s="164"/>
      <c r="C27" s="121"/>
      <c r="D27" s="118" t="s">
        <v>80</v>
      </c>
      <c r="E27" s="118"/>
      <c r="F27" s="120"/>
      <c r="G27" s="165"/>
    </row>
    <row r="28" spans="1:7" s="9" customFormat="1" ht="19.5" customHeight="1">
      <c r="A28" s="80"/>
      <c r="B28" s="164"/>
      <c r="C28" s="121"/>
      <c r="D28" s="118" t="s">
        <v>264</v>
      </c>
      <c r="E28" s="118"/>
      <c r="F28" s="120"/>
      <c r="G28" s="165"/>
    </row>
    <row r="29" spans="1:7" s="10" customFormat="1" ht="19.5" customHeight="1">
      <c r="A29" s="80"/>
      <c r="B29" s="164"/>
      <c r="C29" s="121"/>
      <c r="D29" s="119" t="s">
        <v>81</v>
      </c>
      <c r="E29" s="118"/>
      <c r="F29" s="116">
        <f>SUM(F24:F28)</f>
        <v>0</v>
      </c>
      <c r="G29" s="170">
        <v>-190000</v>
      </c>
    </row>
    <row r="30" spans="1:7" s="9" customFormat="1" ht="24.75" customHeight="1">
      <c r="A30" s="80"/>
      <c r="B30" s="164"/>
      <c r="C30" s="138" t="s">
        <v>82</v>
      </c>
      <c r="D30" s="49"/>
      <c r="E30" s="118"/>
      <c r="F30" s="120"/>
      <c r="G30" s="165"/>
    </row>
    <row r="31" spans="1:7" s="9" customFormat="1" ht="19.5" customHeight="1">
      <c r="A31" s="80"/>
      <c r="B31" s="164"/>
      <c r="C31" s="121"/>
      <c r="D31" s="118" t="s">
        <v>89</v>
      </c>
      <c r="E31" s="118"/>
      <c r="F31" s="120">
        <f>Pasivet!G37-Pasivet!H37</f>
        <v>0</v>
      </c>
      <c r="G31" s="165">
        <v>0</v>
      </c>
    </row>
    <row r="32" spans="1:7" s="9" customFormat="1" ht="19.5" customHeight="1">
      <c r="A32" s="80"/>
      <c r="B32" s="164"/>
      <c r="C32" s="121"/>
      <c r="D32" s="118" t="s">
        <v>83</v>
      </c>
      <c r="E32" s="118"/>
      <c r="F32" s="120"/>
      <c r="G32" s="165"/>
    </row>
    <row r="33" spans="1:7" s="9" customFormat="1" ht="19.5" customHeight="1">
      <c r="A33" s="80"/>
      <c r="B33" s="164"/>
      <c r="C33" s="121"/>
      <c r="D33" s="118" t="s">
        <v>84</v>
      </c>
      <c r="E33" s="118"/>
      <c r="F33" s="120"/>
      <c r="G33" s="165"/>
    </row>
    <row r="34" spans="1:7" s="9" customFormat="1" ht="19.5" customHeight="1">
      <c r="A34" s="80"/>
      <c r="B34" s="164"/>
      <c r="C34" s="121"/>
      <c r="D34" s="118" t="s">
        <v>85</v>
      </c>
      <c r="E34" s="118"/>
      <c r="F34" s="120"/>
      <c r="G34" s="165"/>
    </row>
    <row r="35" spans="1:7" s="10" customFormat="1" ht="19.5" customHeight="1">
      <c r="A35" s="80"/>
      <c r="B35" s="164"/>
      <c r="C35" s="121"/>
      <c r="D35" s="119" t="s">
        <v>100</v>
      </c>
      <c r="E35" s="118"/>
      <c r="F35" s="116">
        <f>SUM(F31:F34)</f>
        <v>0</v>
      </c>
      <c r="G35" s="170">
        <v>0</v>
      </c>
    </row>
    <row r="36" spans="2:7" ht="25.5" customHeight="1">
      <c r="B36" s="171"/>
      <c r="C36" s="147" t="s">
        <v>86</v>
      </c>
      <c r="D36" s="148"/>
      <c r="E36" s="149"/>
      <c r="F36" s="150">
        <f>F22+F29+F35</f>
        <v>1955.4909999802476</v>
      </c>
      <c r="G36" s="172">
        <v>-221092.6099999845</v>
      </c>
    </row>
    <row r="37" spans="2:7" ht="25.5" customHeight="1">
      <c r="B37" s="171"/>
      <c r="C37" s="147" t="s">
        <v>87</v>
      </c>
      <c r="D37" s="148"/>
      <c r="E37" s="149"/>
      <c r="F37" s="151">
        <f>G38</f>
        <v>8014.390000015497</v>
      </c>
      <c r="G37" s="173">
        <v>229107</v>
      </c>
    </row>
    <row r="38" spans="2:7" ht="25.5" customHeight="1" thickBot="1">
      <c r="B38" s="174"/>
      <c r="C38" s="175" t="s">
        <v>88</v>
      </c>
      <c r="D38" s="176"/>
      <c r="E38" s="177"/>
      <c r="F38" s="178">
        <f>F36+F37</f>
        <v>9969.880999995745</v>
      </c>
      <c r="G38" s="179">
        <v>8014.390000015497</v>
      </c>
    </row>
    <row r="39" ht="13.5" thickTop="1"/>
    <row r="40" ht="12.75">
      <c r="F40" s="59">
        <f>Aktivet!G8-F38</f>
        <v>0.1030000042555912</v>
      </c>
    </row>
  </sheetData>
  <sheetProtection/>
  <mergeCells count="11">
    <mergeCell ref="B2:G2"/>
    <mergeCell ref="C4:E5"/>
    <mergeCell ref="B4:B5"/>
    <mergeCell ref="F14:F15"/>
    <mergeCell ref="G14:G15"/>
    <mergeCell ref="B14:B15"/>
    <mergeCell ref="C14:C15"/>
    <mergeCell ref="G17:G18"/>
    <mergeCell ref="C17:C18"/>
    <mergeCell ref="B17:B18"/>
    <mergeCell ref="F17:F18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9">
      <selection activeCell="J37" sqref="J37"/>
    </sheetView>
  </sheetViews>
  <sheetFormatPr defaultColWidth="17.7109375" defaultRowHeight="12.75"/>
  <cols>
    <col min="1" max="1" width="4.421875" style="23" customWidth="1"/>
    <col min="2" max="2" width="5.28125" style="23" customWidth="1"/>
    <col min="3" max="3" width="29.28125" style="23" customWidth="1"/>
    <col min="4" max="4" width="12.8515625" style="23" customWidth="1"/>
    <col min="5" max="5" width="13.00390625" style="23" customWidth="1"/>
    <col min="6" max="6" width="14.00390625" style="23" bestFit="1" customWidth="1"/>
    <col min="7" max="7" width="14.140625" style="23" customWidth="1"/>
    <col min="8" max="8" width="11.8515625" style="23" customWidth="1"/>
    <col min="9" max="9" width="18.140625" style="23" bestFit="1" customWidth="1"/>
    <col min="10" max="10" width="12.140625" style="23" customWidth="1"/>
    <col min="11" max="11" width="2.7109375" style="23" customWidth="1"/>
    <col min="12" max="16384" width="17.7109375" style="239" customWidth="1"/>
  </cols>
  <sheetData>
    <row r="1" ht="14.25">
      <c r="B1" s="23" t="s">
        <v>311</v>
      </c>
    </row>
    <row r="2" ht="14.25">
      <c r="B2" s="23" t="s">
        <v>386</v>
      </c>
    </row>
    <row r="3" spans="2:10" ht="17.25" customHeight="1">
      <c r="B3" s="405" t="s">
        <v>357</v>
      </c>
      <c r="C3" s="405"/>
      <c r="D3" s="405"/>
      <c r="E3" s="405"/>
      <c r="F3" s="405"/>
      <c r="G3" s="405"/>
      <c r="H3" s="405"/>
      <c r="I3" s="405"/>
      <c r="J3" s="405"/>
    </row>
    <row r="4" spans="3:9" ht="15" customHeight="1" thickBot="1">
      <c r="C4" s="240" t="s">
        <v>64</v>
      </c>
      <c r="I4" s="112"/>
    </row>
    <row r="5" spans="1:11" s="245" customFormat="1" ht="16.5" customHeight="1" thickTop="1">
      <c r="A5" s="112"/>
      <c r="B5" s="406"/>
      <c r="C5" s="407"/>
      <c r="D5" s="152" t="s">
        <v>40</v>
      </c>
      <c r="E5" s="152" t="s">
        <v>41</v>
      </c>
      <c r="F5" s="153" t="s">
        <v>66</v>
      </c>
      <c r="G5" s="153" t="s">
        <v>65</v>
      </c>
      <c r="H5" s="153" t="s">
        <v>308</v>
      </c>
      <c r="I5" s="152" t="s">
        <v>67</v>
      </c>
      <c r="J5" s="154" t="s">
        <v>61</v>
      </c>
      <c r="K5" s="112"/>
    </row>
    <row r="6" spans="1:11" s="246" customFormat="1" ht="15.75" customHeight="1" thickBot="1">
      <c r="A6" s="80"/>
      <c r="B6" s="243" t="s">
        <v>3</v>
      </c>
      <c r="C6" s="244" t="s">
        <v>388</v>
      </c>
      <c r="D6" s="185">
        <v>100000</v>
      </c>
      <c r="E6" s="185">
        <v>0</v>
      </c>
      <c r="F6" s="185">
        <v>0</v>
      </c>
      <c r="G6" s="185">
        <v>0</v>
      </c>
      <c r="H6" s="185"/>
      <c r="I6" s="185">
        <v>0</v>
      </c>
      <c r="J6" s="186">
        <v>100000</v>
      </c>
      <c r="K6" s="80"/>
    </row>
    <row r="7" spans="1:11" s="246" customFormat="1" ht="13.5" customHeight="1" thickTop="1">
      <c r="A7" s="80"/>
      <c r="B7" s="164">
        <v>1</v>
      </c>
      <c r="C7" s="241" t="s">
        <v>63</v>
      </c>
      <c r="D7" s="242"/>
      <c r="E7" s="242"/>
      <c r="F7" s="242"/>
      <c r="G7" s="242"/>
      <c r="H7" s="242"/>
      <c r="I7" s="242">
        <v>2028624</v>
      </c>
      <c r="J7" s="165">
        <v>2028624</v>
      </c>
      <c r="K7" s="80"/>
    </row>
    <row r="8" spans="1:11" s="246" customFormat="1" ht="13.5" customHeight="1">
      <c r="A8" s="80"/>
      <c r="B8" s="164">
        <v>2</v>
      </c>
      <c r="C8" s="241" t="s">
        <v>62</v>
      </c>
      <c r="D8" s="242"/>
      <c r="E8" s="242"/>
      <c r="F8" s="242"/>
      <c r="G8" s="242"/>
      <c r="H8" s="242"/>
      <c r="I8" s="242"/>
      <c r="J8" s="165">
        <v>0</v>
      </c>
      <c r="K8" s="80"/>
    </row>
    <row r="9" spans="1:11" s="246" customFormat="1" ht="13.5" customHeight="1">
      <c r="A9" s="80"/>
      <c r="B9" s="164">
        <v>3</v>
      </c>
      <c r="C9" s="241" t="s">
        <v>69</v>
      </c>
      <c r="D9" s="242"/>
      <c r="E9" s="242"/>
      <c r="F9" s="242"/>
      <c r="G9" s="242"/>
      <c r="H9" s="242"/>
      <c r="I9" s="242"/>
      <c r="J9" s="165">
        <v>0</v>
      </c>
      <c r="K9" s="80"/>
    </row>
    <row r="10" spans="1:11" s="246" customFormat="1" ht="13.5" customHeight="1">
      <c r="A10" s="80"/>
      <c r="B10" s="164">
        <v>4</v>
      </c>
      <c r="C10" s="241" t="s">
        <v>162</v>
      </c>
      <c r="D10" s="242"/>
      <c r="E10" s="242"/>
      <c r="F10" s="242"/>
      <c r="G10" s="242"/>
      <c r="H10" s="242"/>
      <c r="I10" s="242"/>
      <c r="J10" s="165">
        <v>0</v>
      </c>
      <c r="K10" s="80"/>
    </row>
    <row r="11" spans="1:11" s="246" customFormat="1" ht="13.5" customHeight="1">
      <c r="A11" s="80"/>
      <c r="B11" s="164">
        <v>5</v>
      </c>
      <c r="C11" s="241" t="s">
        <v>68</v>
      </c>
      <c r="D11" s="242"/>
      <c r="E11" s="242"/>
      <c r="F11" s="242"/>
      <c r="G11" s="242"/>
      <c r="H11" s="242"/>
      <c r="I11" s="242"/>
      <c r="J11" s="165">
        <v>0</v>
      </c>
      <c r="K11" s="80"/>
    </row>
    <row r="12" spans="1:11" s="246" customFormat="1" ht="19.5" customHeight="1" thickBot="1">
      <c r="A12" s="80"/>
      <c r="B12" s="243" t="s">
        <v>4</v>
      </c>
      <c r="C12" s="244" t="s">
        <v>271</v>
      </c>
      <c r="D12" s="185">
        <v>100000</v>
      </c>
      <c r="E12" s="185">
        <v>0</v>
      </c>
      <c r="F12" s="185">
        <v>0</v>
      </c>
      <c r="G12" s="185">
        <v>0</v>
      </c>
      <c r="H12" s="185">
        <v>0</v>
      </c>
      <c r="I12" s="185">
        <v>2028624</v>
      </c>
      <c r="J12" s="170">
        <v>2128624</v>
      </c>
      <c r="K12" s="80"/>
    </row>
    <row r="13" spans="1:11" s="246" customFormat="1" ht="13.5" customHeight="1" thickTop="1">
      <c r="A13" s="80"/>
      <c r="B13" s="164">
        <v>1</v>
      </c>
      <c r="C13" s="241" t="s">
        <v>63</v>
      </c>
      <c r="D13" s="242"/>
      <c r="E13" s="242"/>
      <c r="F13" s="242"/>
      <c r="G13" s="242"/>
      <c r="H13" s="242"/>
      <c r="I13" s="242">
        <v>5968527</v>
      </c>
      <c r="J13" s="165">
        <v>5968527</v>
      </c>
      <c r="K13" s="80"/>
    </row>
    <row r="14" spans="1:11" s="246" customFormat="1" ht="13.5" customHeight="1">
      <c r="A14" s="80"/>
      <c r="B14" s="164">
        <v>2</v>
      </c>
      <c r="C14" s="241" t="s">
        <v>62</v>
      </c>
      <c r="D14" s="242"/>
      <c r="E14" s="242"/>
      <c r="F14" s="242"/>
      <c r="G14" s="242"/>
      <c r="H14" s="242"/>
      <c r="I14" s="242"/>
      <c r="J14" s="165">
        <v>0</v>
      </c>
      <c r="K14" s="80"/>
    </row>
    <row r="15" spans="1:11" s="246" customFormat="1" ht="13.5" customHeight="1">
      <c r="A15" s="80"/>
      <c r="B15" s="164">
        <v>3</v>
      </c>
      <c r="C15" s="241" t="s">
        <v>69</v>
      </c>
      <c r="D15" s="242"/>
      <c r="E15" s="242"/>
      <c r="F15" s="242"/>
      <c r="G15" s="242"/>
      <c r="H15" s="242"/>
      <c r="I15" s="242"/>
      <c r="J15" s="165">
        <v>0</v>
      </c>
      <c r="K15" s="80"/>
    </row>
    <row r="16" spans="1:11" s="246" customFormat="1" ht="13.5" customHeight="1">
      <c r="A16" s="80"/>
      <c r="B16" s="164">
        <v>4</v>
      </c>
      <c r="C16" s="241" t="s">
        <v>162</v>
      </c>
      <c r="D16" s="242"/>
      <c r="E16" s="242"/>
      <c r="F16" s="242"/>
      <c r="G16" s="242"/>
      <c r="H16" s="242"/>
      <c r="I16" s="242"/>
      <c r="J16" s="165">
        <v>0</v>
      </c>
      <c r="K16" s="80"/>
    </row>
    <row r="17" spans="1:11" s="246" customFormat="1" ht="13.5" customHeight="1">
      <c r="A17" s="80"/>
      <c r="B17" s="164">
        <v>5</v>
      </c>
      <c r="C17" s="241" t="s">
        <v>68</v>
      </c>
      <c r="D17" s="242"/>
      <c r="E17" s="242"/>
      <c r="F17" s="242"/>
      <c r="G17" s="242"/>
      <c r="H17" s="242"/>
      <c r="I17" s="242"/>
      <c r="J17" s="165">
        <v>0</v>
      </c>
      <c r="K17" s="80"/>
    </row>
    <row r="18" spans="1:11" s="246" customFormat="1" ht="13.5" customHeight="1">
      <c r="A18" s="80"/>
      <c r="B18" s="168">
        <v>6</v>
      </c>
      <c r="C18" s="241" t="s">
        <v>310</v>
      </c>
      <c r="D18" s="242"/>
      <c r="E18" s="242"/>
      <c r="F18" s="242"/>
      <c r="G18" s="242"/>
      <c r="H18" s="242">
        <v>2028624</v>
      </c>
      <c r="I18" s="242">
        <v>-2028624</v>
      </c>
      <c r="J18" s="165"/>
      <c r="K18" s="80"/>
    </row>
    <row r="19" spans="1:11" s="246" customFormat="1" ht="20.25" customHeight="1" thickBot="1">
      <c r="A19" s="80"/>
      <c r="B19" s="243" t="s">
        <v>36</v>
      </c>
      <c r="C19" s="244" t="s">
        <v>307</v>
      </c>
      <c r="D19" s="185">
        <v>100000</v>
      </c>
      <c r="E19" s="185">
        <v>0</v>
      </c>
      <c r="F19" s="185">
        <v>0</v>
      </c>
      <c r="G19" s="185">
        <v>0</v>
      </c>
      <c r="H19" s="185">
        <v>2028624</v>
      </c>
      <c r="I19" s="185">
        <v>5968527</v>
      </c>
      <c r="J19" s="186">
        <v>8097151</v>
      </c>
      <c r="K19" s="80"/>
    </row>
    <row r="20" spans="1:11" s="246" customFormat="1" ht="13.5" customHeight="1" thickTop="1">
      <c r="A20" s="80"/>
      <c r="B20" s="164">
        <v>1</v>
      </c>
      <c r="C20" s="241" t="s">
        <v>63</v>
      </c>
      <c r="D20" s="242"/>
      <c r="E20" s="242"/>
      <c r="F20" s="242"/>
      <c r="G20" s="242"/>
      <c r="H20" s="242"/>
      <c r="I20" s="242">
        <v>3237236</v>
      </c>
      <c r="J20" s="307">
        <v>3237236</v>
      </c>
      <c r="K20" s="80"/>
    </row>
    <row r="21" spans="1:11" s="246" customFormat="1" ht="13.5" customHeight="1">
      <c r="A21" s="80"/>
      <c r="B21" s="164">
        <v>2</v>
      </c>
      <c r="C21" s="241" t="s">
        <v>62</v>
      </c>
      <c r="D21" s="242"/>
      <c r="E21" s="242"/>
      <c r="F21" s="242"/>
      <c r="G21" s="242"/>
      <c r="H21" s="242"/>
      <c r="I21" s="242"/>
      <c r="J21" s="165">
        <v>0</v>
      </c>
      <c r="K21" s="80"/>
    </row>
    <row r="22" spans="1:11" s="246" customFormat="1" ht="13.5" customHeight="1">
      <c r="A22" s="80"/>
      <c r="B22" s="164">
        <v>3</v>
      </c>
      <c r="C22" s="241" t="s">
        <v>69</v>
      </c>
      <c r="D22" s="242"/>
      <c r="E22" s="242"/>
      <c r="F22" s="242"/>
      <c r="G22" s="242"/>
      <c r="H22" s="242"/>
      <c r="I22" s="242"/>
      <c r="J22" s="165">
        <v>0</v>
      </c>
      <c r="K22" s="80"/>
    </row>
    <row r="23" spans="1:11" s="246" customFormat="1" ht="13.5" customHeight="1">
      <c r="A23" s="80"/>
      <c r="B23" s="164">
        <v>4</v>
      </c>
      <c r="C23" s="241" t="s">
        <v>162</v>
      </c>
      <c r="D23" s="242"/>
      <c r="E23" s="242"/>
      <c r="F23" s="242"/>
      <c r="G23" s="242"/>
      <c r="H23" s="242"/>
      <c r="I23" s="242"/>
      <c r="J23" s="165">
        <v>0</v>
      </c>
      <c r="K23" s="80"/>
    </row>
    <row r="24" spans="1:11" s="246" customFormat="1" ht="13.5" customHeight="1">
      <c r="A24" s="80"/>
      <c r="B24" s="164">
        <v>5</v>
      </c>
      <c r="C24" s="241" t="s">
        <v>68</v>
      </c>
      <c r="D24" s="242"/>
      <c r="E24" s="242"/>
      <c r="F24" s="242"/>
      <c r="G24" s="242"/>
      <c r="H24" s="242"/>
      <c r="I24" s="242"/>
      <c r="J24" s="165">
        <v>0</v>
      </c>
      <c r="K24" s="80"/>
    </row>
    <row r="25" spans="1:11" s="246" customFormat="1" ht="13.5" customHeight="1">
      <c r="A25" s="80"/>
      <c r="B25" s="168">
        <v>6</v>
      </c>
      <c r="C25" s="241" t="s">
        <v>310</v>
      </c>
      <c r="D25" s="242"/>
      <c r="E25" s="242"/>
      <c r="F25" s="242"/>
      <c r="G25" s="242"/>
      <c r="H25" s="242">
        <v>5968527</v>
      </c>
      <c r="I25" s="242">
        <v>-5968527</v>
      </c>
      <c r="J25" s="165">
        <v>0</v>
      </c>
      <c r="K25" s="80"/>
    </row>
    <row r="26" spans="1:11" s="246" customFormat="1" ht="21.75" customHeight="1" thickBot="1">
      <c r="A26" s="80"/>
      <c r="B26" s="243" t="s">
        <v>309</v>
      </c>
      <c r="C26" s="244" t="s">
        <v>339</v>
      </c>
      <c r="D26" s="185">
        <v>100000</v>
      </c>
      <c r="E26" s="185">
        <v>0</v>
      </c>
      <c r="F26" s="185">
        <v>0</v>
      </c>
      <c r="G26" s="185">
        <v>0</v>
      </c>
      <c r="H26" s="185">
        <v>7997151</v>
      </c>
      <c r="I26" s="185">
        <v>3237236</v>
      </c>
      <c r="J26" s="170">
        <v>11334387</v>
      </c>
      <c r="K26" s="80"/>
    </row>
    <row r="27" spans="1:11" s="246" customFormat="1" ht="13.5" customHeight="1" thickTop="1">
      <c r="A27" s="80"/>
      <c r="B27" s="164">
        <v>1</v>
      </c>
      <c r="C27" s="241" t="s">
        <v>63</v>
      </c>
      <c r="D27" s="242"/>
      <c r="E27" s="242"/>
      <c r="F27" s="242"/>
      <c r="G27" s="242"/>
      <c r="H27" s="242"/>
      <c r="I27" s="242">
        <v>8951682.501</v>
      </c>
      <c r="J27" s="165">
        <v>8951682.501</v>
      </c>
      <c r="K27" s="80"/>
    </row>
    <row r="28" spans="1:11" s="246" customFormat="1" ht="13.5" customHeight="1">
      <c r="A28" s="80"/>
      <c r="B28" s="164">
        <v>2</v>
      </c>
      <c r="C28" s="241" t="s">
        <v>62</v>
      </c>
      <c r="D28" s="242"/>
      <c r="E28" s="242"/>
      <c r="F28" s="242"/>
      <c r="G28" s="242"/>
      <c r="H28" s="242"/>
      <c r="I28" s="242"/>
      <c r="J28" s="165">
        <v>0</v>
      </c>
      <c r="K28" s="80"/>
    </row>
    <row r="29" spans="1:11" s="246" customFormat="1" ht="13.5" customHeight="1">
      <c r="A29" s="80"/>
      <c r="B29" s="164">
        <v>3</v>
      </c>
      <c r="C29" s="241" t="s">
        <v>69</v>
      </c>
      <c r="D29" s="242"/>
      <c r="E29" s="242"/>
      <c r="F29" s="242"/>
      <c r="G29" s="242"/>
      <c r="H29" s="242"/>
      <c r="I29" s="242"/>
      <c r="J29" s="165">
        <v>0</v>
      </c>
      <c r="K29" s="80"/>
    </row>
    <row r="30" spans="1:11" s="246" customFormat="1" ht="13.5" customHeight="1">
      <c r="A30" s="80"/>
      <c r="B30" s="164">
        <v>4</v>
      </c>
      <c r="C30" s="241" t="s">
        <v>162</v>
      </c>
      <c r="D30" s="242"/>
      <c r="E30" s="242"/>
      <c r="F30" s="242"/>
      <c r="G30" s="242"/>
      <c r="H30" s="242"/>
      <c r="I30" s="242"/>
      <c r="J30" s="165">
        <v>0</v>
      </c>
      <c r="K30" s="80"/>
    </row>
    <row r="31" spans="1:11" s="246" customFormat="1" ht="13.5" customHeight="1">
      <c r="A31" s="80"/>
      <c r="B31" s="164">
        <v>5</v>
      </c>
      <c r="C31" s="241" t="s">
        <v>68</v>
      </c>
      <c r="D31" s="242"/>
      <c r="E31" s="242"/>
      <c r="F31" s="242"/>
      <c r="G31" s="242"/>
      <c r="H31" s="242"/>
      <c r="I31" s="242"/>
      <c r="J31" s="165">
        <v>0</v>
      </c>
      <c r="K31" s="80"/>
    </row>
    <row r="32" spans="1:11" s="246" customFormat="1" ht="13.5" customHeight="1">
      <c r="A32" s="80"/>
      <c r="B32" s="168">
        <v>6</v>
      </c>
      <c r="C32" s="241" t="s">
        <v>310</v>
      </c>
      <c r="D32" s="242"/>
      <c r="E32" s="242"/>
      <c r="F32" s="242"/>
      <c r="G32" s="242"/>
      <c r="H32" s="242">
        <v>5968527</v>
      </c>
      <c r="I32" s="242">
        <v>-5968527</v>
      </c>
      <c r="J32" s="165"/>
      <c r="K32" s="80"/>
    </row>
    <row r="33" spans="1:12" s="246" customFormat="1" ht="16.5" customHeight="1" thickBot="1">
      <c r="A33" s="80"/>
      <c r="B33" s="243" t="s">
        <v>333</v>
      </c>
      <c r="C33" s="244" t="s">
        <v>358</v>
      </c>
      <c r="D33" s="185">
        <v>100000</v>
      </c>
      <c r="E33" s="185">
        <v>0</v>
      </c>
      <c r="F33" s="185">
        <v>0</v>
      </c>
      <c r="G33" s="185">
        <v>0</v>
      </c>
      <c r="H33" s="185">
        <v>13965678</v>
      </c>
      <c r="I33" s="185">
        <v>6220391.501</v>
      </c>
      <c r="J33" s="186">
        <v>20286069.501000002</v>
      </c>
      <c r="K33" s="80"/>
      <c r="L33" s="308">
        <f>J33-Pasivet!G34</f>
        <v>-0.14999999850988388</v>
      </c>
    </row>
    <row r="34" ht="13.5" customHeight="1" thickTop="1"/>
    <row r="35" spans="8:10" ht="13.5" customHeight="1">
      <c r="H35" s="408" t="s">
        <v>324</v>
      </c>
      <c r="I35" s="408"/>
      <c r="J35" s="408"/>
    </row>
    <row r="36" spans="8:10" ht="13.5" customHeight="1">
      <c r="H36" s="408" t="s">
        <v>301</v>
      </c>
      <c r="I36" s="408"/>
      <c r="J36" s="408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3">
    <mergeCell ref="B3:J3"/>
    <mergeCell ref="H35:J35"/>
    <mergeCell ref="H36:J36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2014-03-24T14:37:46Z</cp:lastPrinted>
  <dcterms:created xsi:type="dcterms:W3CDTF">2002-02-16T18:16:52Z</dcterms:created>
  <dcterms:modified xsi:type="dcterms:W3CDTF">2014-06-26T10:32:24Z</dcterms:modified>
  <cp:category/>
  <cp:version/>
  <cp:contentType/>
  <cp:contentStatus/>
</cp:coreProperties>
</file>