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21" activeTab="8"/>
  </bookViews>
  <sheets>
    <sheet name="Kopertina" sheetId="1" r:id="rId1"/>
    <sheet name="Bilanci" sheetId="2" r:id="rId2"/>
    <sheet name="PASH 1" sheetId="3" r:id="rId3"/>
    <sheet name="SKK Kapitali" sheetId="4" r:id="rId4"/>
    <sheet name="F.D.P " sheetId="5" r:id="rId5"/>
    <sheet name="Sig" sheetId="6" r:id="rId6"/>
    <sheet name="Aneks Statistikor" sheetId="7" r:id="rId7"/>
    <sheet name="AAM" sheetId="8" r:id="rId8"/>
    <sheet name="aktivitet per BM" sheetId="9" r:id="rId9"/>
  </sheets>
  <externalReferences>
    <externalReference r:id="rId12"/>
    <externalReference r:id="rId13"/>
    <externalReference r:id="rId14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A">'[2]Sheet2'!$A:$XFD</definedName>
    <definedName name="output3">#REF!</definedName>
    <definedName name="porter">#REF!</definedName>
    <definedName name="_xlnm.Print_Area" localSheetId="6">'Aneks Statistikor'!$A$1:$J$94</definedName>
  </definedNames>
  <calcPr fullCalcOnLoad="1"/>
</workbook>
</file>

<file path=xl/sharedStrings.xml><?xml version="1.0" encoding="utf-8"?>
<sst xmlns="http://schemas.openxmlformats.org/spreadsheetml/2006/main" count="631" uniqueCount="410">
  <si>
    <t>Emertimi</t>
  </si>
  <si>
    <t>1</t>
  </si>
  <si>
    <t>Shitjet neto</t>
  </si>
  <si>
    <t>2</t>
  </si>
  <si>
    <t>Te ardhura te tjera nga veprimtarite e shfrytezimit</t>
  </si>
  <si>
    <t>3</t>
  </si>
  <si>
    <t>Ndryshime ne inventarin e produkteve te gatshem e ne proces</t>
  </si>
  <si>
    <t>4</t>
  </si>
  <si>
    <t>5</t>
  </si>
  <si>
    <t>Kosto e punes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</si>
  <si>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</si>
  <si>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</si>
  <si>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</si>
  <si>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</si>
  <si>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</si>
  <si>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</si>
  <si>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</si>
  <si>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</si>
  <si>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</si>
  <si>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</si>
  <si>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</si>
  <si>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</si>
  <si>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</si>
  <si>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</si>
  <si>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shpenzimet financiare nga njesite e kontrolluara</t>
  </si>
  <si>
    <t>11</t>
  </si>
  <si>
    <t>Te ardhurat dhe shpenzimet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</si>
  <si>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</si>
  <si>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</si>
  <si>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</si>
  <si>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</si>
  <si>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</si>
  <si>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</si>
  <si>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</si>
  <si>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 xml:space="preserve">     te tjera financiare</t>
  </si>
  <si>
    <t>Totali (a÷d)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</si>
  <si>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</si>
  <si>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</si>
  <si>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</si>
  <si>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</si>
  <si>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</si>
  <si>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</si>
  <si>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Pc</t>
  </si>
  <si>
    <t>Te ardhura dhe shpenzime te pacaktuara</t>
  </si>
  <si>
    <t>BILANCI KONTABEL</t>
  </si>
  <si>
    <t>Shenime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</si>
  <si>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</si>
  <si>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</si>
  <si>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</si>
  <si>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</si>
  <si>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</si>
  <si>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</si>
  <si>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</si>
  <si>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</si>
  <si>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</si>
  <si>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 xml:space="preserve">Shuma </t>
  </si>
  <si>
    <t>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</si>
  <si>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</si>
  <si>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</si>
  <si>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</si>
  <si>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</si>
  <si>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</si>
  <si>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</si>
  <si>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</si>
  <si>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</si>
  <si>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</si>
  <si>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</si>
  <si>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</si>
  <si>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</si>
  <si>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</si>
  <si>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</si>
  <si>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</si>
  <si>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</si>
  <si>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</si>
  <si>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</si>
  <si>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</si>
  <si>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</si>
  <si>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</si>
  <si>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</si>
  <si>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</si>
  <si>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</si>
  <si>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</si>
  <si>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</si>
  <si>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II.1</t>
  </si>
  <si>
    <t>Aktive afatgjata materiale</t>
  </si>
  <si>
    <t>Toka</t>
  </si>
  <si>
    <t>Makineri dhe pajisje</t>
  </si>
  <si>
    <t>Aktive te tjera afatgjata materiale</t>
  </si>
  <si>
    <t>Ndertesa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</si>
  <si>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</si>
  <si>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</si>
  <si>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</si>
  <si>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</si>
  <si>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</si>
  <si>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</si>
  <si>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</si>
  <si>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</si>
  <si>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</si>
  <si>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i Aktiveve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</si>
  <si>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</si>
  <si>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</si>
  <si>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</si>
  <si>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</si>
  <si>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</si>
  <si>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</si>
  <si>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</si>
  <si>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</si>
  <si>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</si>
  <si>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</si>
  <si>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</si>
  <si>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</si>
  <si>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</si>
  <si>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</si>
  <si>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</si>
  <si>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</si>
  <si>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</si>
  <si>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</si>
  <si>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</si>
  <si>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</si>
  <si>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</si>
  <si>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</si>
  <si>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</si>
  <si>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</si>
  <si>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</si>
  <si>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</si>
  <si>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</si>
  <si>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</si>
  <si>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</si>
  <si>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Rezerva</t>
  </si>
  <si>
    <t>Rezerva ligjore</t>
  </si>
  <si>
    <t>Rezerva te tjera</t>
  </si>
  <si>
    <t>Rezerva statuore</t>
  </si>
  <si>
    <t>I.6</t>
  </si>
  <si>
    <t>Fitimet e pashperndara</t>
  </si>
  <si>
    <t>Fitimi/Humbja e vitit financiar</t>
  </si>
  <si>
    <t>Totali i Detyrimeve dhe i Kapitalit</t>
  </si>
  <si>
    <t>DIFERENCA</t>
  </si>
  <si>
    <t>III</t>
  </si>
  <si>
    <t>Njesite ose aksionet e thesarit (negative)</t>
  </si>
  <si>
    <t>Totali per Kapitalin</t>
  </si>
  <si>
    <t>Totali per Detyrimet Afatgjata</t>
  </si>
  <si>
    <t>Totali per Detyrimet Afatshkurtra</t>
  </si>
  <si>
    <t>Totali per Aktivet Afatgjata</t>
  </si>
  <si>
    <t>Totali per Aktivet Afatshkurtra</t>
  </si>
  <si>
    <t xml:space="preserve">TE ARDHURAT E SHPENZIMET </t>
  </si>
  <si>
    <t>Elemente te pasqyrave te konsoliduara</t>
  </si>
  <si>
    <t>Fitimi (humbja) neto e vitit financiar tatimore</t>
  </si>
  <si>
    <t>Interenergo Albania Shpk</t>
  </si>
  <si>
    <t>K 71808004 A</t>
  </si>
  <si>
    <t>diferenca nga Rivleresime kapitali</t>
  </si>
  <si>
    <t>Materiale e sherbime</t>
  </si>
  <si>
    <t xml:space="preserve">Kapitali aksionar që i përket aksionarëve të shoqërisë </t>
  </si>
  <si>
    <t>Aksionet e thesarit</t>
  </si>
  <si>
    <t>Rezerva  statusore dhe ligjore</t>
  </si>
  <si>
    <t>Rezerva të konvertimit të  monedhave të huaja</t>
  </si>
  <si>
    <t>Fitimi i pashpërndarë</t>
  </si>
  <si>
    <t>Totali</t>
  </si>
  <si>
    <t>Zotërimet e aksionarëve të pakicës</t>
  </si>
  <si>
    <t>Efekti i ndryshimeve në politikat kontabël</t>
  </si>
  <si>
    <t>Fitimi neto i vitit financiar</t>
  </si>
  <si>
    <t>Dividendët e paguar/deklaruar</t>
  </si>
  <si>
    <t>Transferime në rezervën e detyrueshme statusore</t>
  </si>
  <si>
    <t>Emetim i kapitalit aksionar</t>
  </si>
  <si>
    <t>Efekte të ndryshimeve të kurseve të këmbimit gjatë konsolidimit</t>
  </si>
  <si>
    <t xml:space="preserve">Totali i të ardhurave apo shpenzimeve, që nuk janë njohur në pasqyrën e të ardhurave dhe shpenzimeve </t>
  </si>
  <si>
    <t>Aksione të thesarit të riblera</t>
  </si>
  <si>
    <t>Pozicioni më 31 dhjetor 2011</t>
  </si>
  <si>
    <t>Nr</t>
  </si>
  <si>
    <t>Muaji</t>
  </si>
  <si>
    <t>Rubrika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</si>
  <si>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</si>
  <si>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</si>
  <si>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</si>
  <si>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</si>
  <si>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</si>
  <si>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</si>
  <si>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</si>
  <si>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</si>
  <si>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</si>
  <si>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</si>
  <si>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</si>
  <si>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</si>
  <si>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T O T A L I </t>
  </si>
  <si>
    <t>Nr.</t>
  </si>
  <si>
    <t>MUAJI</t>
  </si>
  <si>
    <t>Pune</t>
  </si>
  <si>
    <t>Gjithsej</t>
  </si>
  <si>
    <t xml:space="preserve">Fondi i </t>
  </si>
  <si>
    <t xml:space="preserve"> Kontributi i S.Shoq.</t>
  </si>
  <si>
    <t xml:space="preserve">  Kontributi i S.Shend</t>
  </si>
  <si>
    <t>Tatim mbi</t>
  </si>
  <si>
    <t>Tatim</t>
  </si>
  <si>
    <t xml:space="preserve">Paga </t>
  </si>
  <si>
    <t>dhenes</t>
  </si>
  <si>
    <t>mares</t>
  </si>
  <si>
    <t>pagave</t>
  </si>
  <si>
    <t>Pundhensi</t>
  </si>
  <si>
    <t>Punmarsi</t>
  </si>
  <si>
    <t>TA Person</t>
  </si>
  <si>
    <t>Fitimi</t>
  </si>
  <si>
    <t>Neto</t>
  </si>
  <si>
    <t>JANAR</t>
  </si>
  <si>
    <t>SHKURT</t>
  </si>
  <si>
    <t>MARS</t>
  </si>
  <si>
    <t>PRILL</t>
  </si>
  <si>
    <t>MAJ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</si>
  <si>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</si>
  <si>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</si>
  <si>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</si>
  <si>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</si>
  <si>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</si>
  <si>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>NENTOR</t>
  </si>
  <si>
    <t>DHJETOR</t>
  </si>
  <si>
    <t xml:space="preserve">  T O T A L I 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</si>
  <si>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</si>
  <si>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</si>
  <si>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</si>
  <si>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</si>
  <si>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</si>
  <si>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</si>
  <si>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</si>
  <si>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</si>
  <si>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</si>
  <si>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</si>
  <si>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</si>
  <si>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</si>
  <si>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</si>
  <si>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</si>
  <si>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</si>
  <si>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</si>
  <si>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</si>
  <si>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</si>
  <si>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</si>
  <si>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</si>
  <si>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</si>
  <si>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</si>
  <si>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</si>
  <si>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</si>
  <si>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</si>
  <si>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</si>
  <si>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</si>
  <si>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</si>
  <si>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</si>
  <si>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</si>
  <si>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</si>
  <si>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</si>
  <si>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</si>
  <si>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</si>
  <si>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</si>
  <si>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</si>
  <si>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</si>
  <si>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</si>
  <si>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</si>
  <si>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</si>
  <si>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</si>
  <si>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</si>
  <si>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</si>
  <si>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</si>
  <si>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</si>
  <si>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</si>
  <si>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</si>
  <si>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</si>
  <si>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</si>
  <si>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</si>
  <si>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</si>
  <si>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</si>
  <si>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</si>
  <si>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</si>
  <si>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</si>
  <si>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</si>
  <si>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</si>
  <si>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</si>
  <si>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</si>
  <si>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</si>
  <si>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</si>
  <si>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</si>
  <si>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</si>
  <si>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</si>
  <si>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</si>
  <si>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</si>
  <si>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</si>
  <si>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</si>
  <si>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</si>
  <si>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</si>
  <si>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</si>
  <si>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</si>
  <si>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</si>
  <si>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</si>
  <si>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</si>
  <si>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</si>
  <si>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</si>
  <si>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</si>
  <si>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</si>
  <si>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</si>
  <si>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</si>
  <si>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</si>
  <si>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</si>
  <si>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</si>
  <si>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</si>
  <si>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</si>
  <si>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</si>
  <si>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</si>
  <si>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</si>
  <si>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</si>
  <si>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</si>
  <si>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</si>
  <si>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</si>
  <si>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</si>
  <si>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</si>
  <si>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</si>
  <si>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</si>
  <si>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</si>
  <si>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</si>
  <si>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</si>
  <si>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</si>
  <si>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</si>
  <si>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</si>
  <si>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</si>
  <si>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</si>
  <si>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</si>
  <si>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</si>
  <si>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</si>
  <si>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</si>
  <si>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</si>
  <si>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</si>
  <si>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</si>
  <si>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</si>
  <si>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</si>
  <si>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</si>
  <si>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</si>
  <si>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</si>
  <si>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</si>
  <si>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</si>
  <si>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</si>
  <si>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</si>
  <si>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</si>
  <si>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</si>
  <si>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</si>
  <si>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</si>
  <si>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</si>
  <si>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</si>
  <si>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</si>
  <si>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</si>
  <si>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</si>
  <si>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</si>
  <si>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</si>
  <si>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</si>
  <si>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</si>
  <si>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</si>
  <si>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</si>
  <si>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</si>
  <si>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</si>
  <si>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</si>
  <si>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</si>
  <si>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</si>
  <si>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</si>
  <si>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</si>
  <si>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</si>
  <si>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</si>
  <si>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</si>
  <si>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</si>
  <si>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</si>
  <si>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</si>
  <si>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</si>
  <si>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</si>
  <si>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</si>
  <si>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</si>
  <si>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</si>
  <si>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</si>
  <si>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</si>
  <si>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</si>
  <si>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</si>
  <si>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</si>
  <si>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</si>
  <si>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</si>
  <si>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</si>
  <si>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</si>
  <si>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</si>
  <si>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</si>
  <si>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</si>
  <si>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87.700 leke</t>
  </si>
  <si>
    <t>Me page me te larte se 87.700 leke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</si>
  <si>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</si>
  <si>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Pasqyrat financiare per periudhen ushtrimore qe mbyllet me </t>
  </si>
  <si>
    <r>
      <t xml:space="preserve">       </t>
    </r>
    <r>
      <rPr>
        <b/>
        <sz val="12"/>
        <rFont val="Times New Roman"/>
        <family val="1"/>
      </rPr>
      <t>Shuma shprehet ne leke</t>
    </r>
  </si>
  <si>
    <t>Tirane</t>
  </si>
  <si>
    <t xml:space="preserve">Pasqyrat financiare te mbyllura per periudhen kontabel </t>
  </si>
  <si>
    <t>Nr.EBQ 43273 Posta Shqiptare</t>
  </si>
  <si>
    <t>Dt.31/03/2010</t>
  </si>
  <si>
    <r>
      <t xml:space="preserve">        </t>
    </r>
    <r>
      <rPr>
        <sz val="14"/>
        <color indexed="9"/>
        <rFont val="Times New Roman"/>
        <family val="1"/>
      </rPr>
      <t xml:space="preserve"> Nr: </t>
    </r>
    <r>
      <rPr>
        <b/>
        <sz val="12"/>
        <color indexed="9"/>
        <rFont val="Times New Roman"/>
        <family val="1"/>
      </rPr>
      <t>111 NrNr</t>
    </r>
  </si>
  <si>
    <t>INTERNERGO  Sh.p.k.</t>
  </si>
  <si>
    <t xml:space="preserve">NIPT K 71808004 A </t>
  </si>
  <si>
    <t>Adrese : Rr: Bul: D. Kombit Twin Towers K8KU2</t>
  </si>
  <si>
    <t>Shoqeria “ INTERNERGO “ Sh.p.k     2012</t>
  </si>
  <si>
    <t>Pozicioni më 31 dhjetor 2012</t>
  </si>
  <si>
    <r>
      <t xml:space="preserve"> </t>
    </r>
    <r>
      <rPr>
        <sz val="9"/>
        <rFont val="Arial"/>
        <family val="2"/>
      </rPr>
      <t>Ndryshimet e gjëndjeve të Mallrave (+/-)</t>
    </r>
  </si>
  <si>
    <r>
      <t xml:space="preserve"> </t>
    </r>
    <r>
      <rPr>
        <sz val="9"/>
        <rFont val="Arial"/>
        <family val="2"/>
      </rPr>
      <t>Pagat e personelit</t>
    </r>
  </si>
  <si>
    <t>Viti 2012</t>
  </si>
  <si>
    <t xml:space="preserve"> me 31.12.2013</t>
  </si>
  <si>
    <t>MARS 2014</t>
  </si>
  <si>
    <t>31.12.2013 dhe shpjegimet perkatese</t>
  </si>
  <si>
    <t>Periudha: 01/01/2013-31/12/2013</t>
  </si>
  <si>
    <t>Shoqeria “ INTERNERGO “ Sh.p.k     2013</t>
  </si>
  <si>
    <t>PASQYRA E F.D.P te TVSH PER VITIN 2013</t>
  </si>
  <si>
    <t>PASQYRA E PAGESAVE TE KONTRIBUTEVE  2013</t>
  </si>
  <si>
    <t>Viti 2013</t>
  </si>
  <si>
    <t>Aktivet Afatgjata Materiale  me vlere fillestare   2013</t>
  </si>
  <si>
    <t>Amortizimi A.A.Materiale   2013</t>
  </si>
  <si>
    <t>Vlera Kontabel Neto e A.A.Materiale  2013</t>
  </si>
  <si>
    <t>Te punesuar mesatarisht per vitin 2013: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</si>
</sst>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* #,##0.00_L_e_k_-;\-* #,##0.00_L_e_k_-;_-* &quot;-&quot;??_L_e_k_-;_-@_-"/>
    <numFmt numFmtId="166" formatCode="#,##0.000"/>
  </numFmts>
  <fonts count="9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b/>
      <sz val="14.25"/>
      <color indexed="8"/>
      <name val="Times New Roman"/>
      <family val="0"/>
    </font>
    <font>
      <b/>
      <sz val="9"/>
      <color indexed="8"/>
      <name val="Arial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0"/>
      <name val="Arial CE"/>
      <family val="0"/>
    </font>
    <font>
      <b/>
      <i/>
      <u val="single"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95"/>
      <color indexed="8"/>
      <name val="Times New Roman"/>
      <family val="1"/>
    </font>
    <font>
      <sz val="9.95"/>
      <color indexed="8"/>
      <name val="Times New Roman"/>
      <family val="1"/>
    </font>
    <font>
      <b/>
      <sz val="9.95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rgb="FFFFFFFF"/>
      <name val="Times New Roman"/>
      <family val="1"/>
    </font>
    <font>
      <b/>
      <sz val="18"/>
      <color rgb="FFFFFF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6" fillId="3" borderId="0" applyNumberFormat="0" applyBorder="0" applyAlignment="0" applyProtection="0"/>
    <xf numFmtId="0" fontId="74" fillId="4" borderId="0" applyNumberFormat="0" applyBorder="0" applyAlignment="0" applyProtection="0"/>
    <xf numFmtId="0" fontId="6" fillId="5" borderId="0" applyNumberFormat="0" applyBorder="0" applyAlignment="0" applyProtection="0"/>
    <xf numFmtId="0" fontId="74" fillId="6" borderId="0" applyNumberFormat="0" applyBorder="0" applyAlignment="0" applyProtection="0"/>
    <xf numFmtId="0" fontId="6" fillId="5" borderId="0" applyNumberFormat="0" applyBorder="0" applyAlignment="0" applyProtection="0"/>
    <xf numFmtId="0" fontId="74" fillId="7" borderId="0" applyNumberFormat="0" applyBorder="0" applyAlignment="0" applyProtection="0"/>
    <xf numFmtId="0" fontId="6" fillId="3" borderId="0" applyNumberFormat="0" applyBorder="0" applyAlignment="0" applyProtection="0"/>
    <xf numFmtId="0" fontId="74" fillId="8" borderId="0" applyNumberFormat="0" applyBorder="0" applyAlignment="0" applyProtection="0"/>
    <xf numFmtId="0" fontId="6" fillId="9" borderId="0" applyNumberFormat="0" applyBorder="0" applyAlignment="0" applyProtection="0"/>
    <xf numFmtId="0" fontId="74" fillId="10" borderId="0" applyNumberFormat="0" applyBorder="0" applyAlignment="0" applyProtection="0"/>
    <xf numFmtId="0" fontId="6" fillId="11" borderId="0" applyNumberFormat="0" applyBorder="0" applyAlignment="0" applyProtection="0"/>
    <xf numFmtId="0" fontId="74" fillId="12" borderId="0" applyNumberFormat="0" applyBorder="0" applyAlignment="0" applyProtection="0"/>
    <xf numFmtId="0" fontId="6" fillId="13" borderId="0" applyNumberFormat="0" applyBorder="0" applyAlignment="0" applyProtection="0"/>
    <xf numFmtId="0" fontId="74" fillId="14" borderId="0" applyNumberFormat="0" applyBorder="0" applyAlignment="0" applyProtection="0"/>
    <xf numFmtId="0" fontId="6" fillId="15" borderId="0" applyNumberFormat="0" applyBorder="0" applyAlignment="0" applyProtection="0"/>
    <xf numFmtId="0" fontId="74" fillId="16" borderId="0" applyNumberFormat="0" applyBorder="0" applyAlignment="0" applyProtection="0"/>
    <xf numFmtId="0" fontId="6" fillId="15" borderId="0" applyNumberFormat="0" applyBorder="0" applyAlignment="0" applyProtection="0"/>
    <xf numFmtId="0" fontId="74" fillId="17" borderId="0" applyNumberFormat="0" applyBorder="0" applyAlignment="0" applyProtection="0"/>
    <xf numFmtId="0" fontId="6" fillId="13" borderId="0" applyNumberFormat="0" applyBorder="0" applyAlignment="0" applyProtection="0"/>
    <xf numFmtId="0" fontId="74" fillId="18" borderId="0" applyNumberFormat="0" applyBorder="0" applyAlignment="0" applyProtection="0"/>
    <xf numFmtId="0" fontId="6" fillId="9" borderId="0" applyNumberFormat="0" applyBorder="0" applyAlignment="0" applyProtection="0"/>
    <xf numFmtId="0" fontId="74" fillId="19" borderId="0" applyNumberFormat="0" applyBorder="0" applyAlignment="0" applyProtection="0"/>
    <xf numFmtId="0" fontId="6" fillId="11" borderId="0" applyNumberFormat="0" applyBorder="0" applyAlignment="0" applyProtection="0"/>
    <xf numFmtId="0" fontId="75" fillId="20" borderId="0" applyNumberFormat="0" applyBorder="0" applyAlignment="0" applyProtection="0"/>
    <xf numFmtId="0" fontId="19" fillId="21" borderId="0" applyNumberFormat="0" applyBorder="0" applyAlignment="0" applyProtection="0"/>
    <xf numFmtId="0" fontId="75" fillId="22" borderId="0" applyNumberFormat="0" applyBorder="0" applyAlignment="0" applyProtection="0"/>
    <xf numFmtId="0" fontId="19" fillId="23" borderId="0" applyNumberFormat="0" applyBorder="0" applyAlignment="0" applyProtection="0"/>
    <xf numFmtId="0" fontId="75" fillId="24" borderId="0" applyNumberFormat="0" applyBorder="0" applyAlignment="0" applyProtection="0"/>
    <xf numFmtId="0" fontId="19" fillId="23" borderId="0" applyNumberFormat="0" applyBorder="0" applyAlignment="0" applyProtection="0"/>
    <xf numFmtId="0" fontId="75" fillId="25" borderId="0" applyNumberFormat="0" applyBorder="0" applyAlignment="0" applyProtection="0"/>
    <xf numFmtId="0" fontId="19" fillId="21" borderId="0" applyNumberFormat="0" applyBorder="0" applyAlignment="0" applyProtection="0"/>
    <xf numFmtId="0" fontId="75" fillId="26" borderId="0" applyNumberFormat="0" applyBorder="0" applyAlignment="0" applyProtection="0"/>
    <xf numFmtId="0" fontId="19" fillId="27" borderId="0" applyNumberFormat="0" applyBorder="0" applyAlignment="0" applyProtection="0"/>
    <xf numFmtId="0" fontId="75" fillId="28" borderId="0" applyNumberFormat="0" applyBorder="0" applyAlignment="0" applyProtection="0"/>
    <xf numFmtId="0" fontId="19" fillId="29" borderId="0" applyNumberFormat="0" applyBorder="0" applyAlignment="0" applyProtection="0"/>
    <xf numFmtId="0" fontId="75" fillId="30" borderId="0" applyNumberFormat="0" applyBorder="0" applyAlignment="0" applyProtection="0"/>
    <xf numFmtId="0" fontId="19" fillId="27" borderId="0" applyNumberFormat="0" applyBorder="0" applyAlignment="0" applyProtection="0"/>
    <xf numFmtId="0" fontId="75" fillId="31" borderId="0" applyNumberFormat="0" applyBorder="0" applyAlignment="0" applyProtection="0"/>
    <xf numFmtId="0" fontId="19" fillId="32" borderId="0" applyNumberFormat="0" applyBorder="0" applyAlignment="0" applyProtection="0"/>
    <xf numFmtId="0" fontId="75" fillId="33" borderId="0" applyNumberFormat="0" applyBorder="0" applyAlignment="0" applyProtection="0"/>
    <xf numFmtId="0" fontId="19" fillId="23" borderId="0" applyNumberFormat="0" applyBorder="0" applyAlignment="0" applyProtection="0"/>
    <xf numFmtId="0" fontId="75" fillId="34" borderId="0" applyNumberFormat="0" applyBorder="0" applyAlignment="0" applyProtection="0"/>
    <xf numFmtId="0" fontId="19" fillId="35" borderId="0" applyNumberFormat="0" applyBorder="0" applyAlignment="0" applyProtection="0"/>
    <xf numFmtId="0" fontId="75" fillId="36" borderId="0" applyNumberFormat="0" applyBorder="0" applyAlignment="0" applyProtection="0"/>
    <xf numFmtId="0" fontId="19" fillId="37" borderId="0" applyNumberFormat="0" applyBorder="0" applyAlignment="0" applyProtection="0"/>
    <xf numFmtId="0" fontId="75" fillId="38" borderId="0" applyNumberFormat="0" applyBorder="0" applyAlignment="0" applyProtection="0"/>
    <xf numFmtId="0" fontId="19" fillId="39" borderId="0" applyNumberFormat="0" applyBorder="0" applyAlignment="0" applyProtection="0"/>
    <xf numFmtId="0" fontId="76" fillId="40" borderId="0" applyNumberFormat="0" applyBorder="0" applyAlignment="0" applyProtection="0"/>
    <xf numFmtId="0" fontId="20" fillId="41" borderId="0" applyNumberFormat="0" applyBorder="0" applyAlignment="0" applyProtection="0"/>
    <xf numFmtId="0" fontId="77" fillId="42" borderId="1" applyNumberFormat="0" applyAlignment="0" applyProtection="0"/>
    <xf numFmtId="0" fontId="21" fillId="43" borderId="2" applyNumberFormat="0" applyAlignment="0" applyProtection="0"/>
    <xf numFmtId="0" fontId="78" fillId="44" borderId="3" applyNumberFormat="0" applyAlignment="0" applyProtection="0"/>
    <xf numFmtId="0" fontId="22" fillId="45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8" fillId="47" borderId="0" applyNumberFormat="0" applyBorder="0" applyAlignment="0" applyProtection="0"/>
    <xf numFmtId="0" fontId="82" fillId="0" borderId="5" applyNumberFormat="0" applyFill="0" applyAlignment="0" applyProtection="0"/>
    <xf numFmtId="0" fontId="23" fillId="0" borderId="6" applyNumberFormat="0" applyFill="0" applyAlignment="0" applyProtection="0"/>
    <xf numFmtId="0" fontId="83" fillId="0" borderId="7" applyNumberFormat="0" applyFill="0" applyAlignment="0" applyProtection="0"/>
    <xf numFmtId="0" fontId="24" fillId="0" borderId="8" applyNumberFormat="0" applyFill="0" applyAlignment="0" applyProtection="0"/>
    <xf numFmtId="0" fontId="84" fillId="0" borderId="9" applyNumberFormat="0" applyFill="0" applyAlignment="0" applyProtection="0"/>
    <xf numFmtId="0" fontId="25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48" borderId="1" applyNumberFormat="0" applyAlignment="0" applyProtection="0"/>
    <xf numFmtId="0" fontId="26" fillId="29" borderId="2" applyNumberFormat="0" applyAlignment="0" applyProtection="0"/>
    <xf numFmtId="0" fontId="86" fillId="0" borderId="11" applyNumberFormat="0" applyFill="0" applyAlignment="0" applyProtection="0"/>
    <xf numFmtId="0" fontId="27" fillId="0" borderId="12" applyNumberFormat="0" applyFill="0" applyAlignment="0" applyProtection="0"/>
    <xf numFmtId="0" fontId="87" fillId="49" borderId="0" applyNumberFormat="0" applyBorder="0" applyAlignment="0" applyProtection="0"/>
    <xf numFmtId="0" fontId="28" fillId="1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50" borderId="13" applyNumberFormat="0" applyFont="0" applyAlignment="0" applyProtection="0"/>
    <xf numFmtId="0" fontId="12" fillId="11" borderId="14" applyNumberFormat="0" applyFont="0" applyAlignment="0" applyProtection="0"/>
    <xf numFmtId="0" fontId="88" fillId="42" borderId="15" applyNumberFormat="0" applyAlignment="0" applyProtection="0"/>
    <xf numFmtId="0" fontId="10" fillId="43" borderId="16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11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4">
    <xf numFmtId="0" fontId="0" fillId="0" borderId="0" xfId="0" applyNumberFormat="1" applyFill="1" applyBorder="1" applyAlignment="1" applyProtection="1">
      <alignment/>
      <protection/>
    </xf>
    <xf numFmtId="0" fontId="12" fillId="0" borderId="0" xfId="95">
      <alignment/>
      <protection/>
    </xf>
    <xf numFmtId="0" fontId="30" fillId="0" borderId="19" xfId="95" applyFont="1" applyBorder="1" applyAlignment="1">
      <alignment wrapText="1"/>
      <protection/>
    </xf>
    <xf numFmtId="0" fontId="30" fillId="0" borderId="20" xfId="95" applyFont="1" applyBorder="1" applyAlignment="1">
      <alignment wrapText="1"/>
      <protection/>
    </xf>
    <xf numFmtId="0" fontId="30" fillId="0" borderId="21" xfId="95" applyFont="1" applyBorder="1" applyAlignment="1">
      <alignment horizontal="center" wrapText="1"/>
      <protection/>
    </xf>
    <xf numFmtId="0" fontId="31" fillId="0" borderId="21" xfId="95" applyFont="1" applyBorder="1" applyAlignment="1">
      <alignment horizontal="center" wrapText="1"/>
      <protection/>
    </xf>
    <xf numFmtId="3" fontId="30" fillId="0" borderId="21" xfId="95" applyNumberFormat="1" applyFont="1" applyBorder="1" applyAlignment="1">
      <alignment vertical="top" wrapText="1"/>
      <protection/>
    </xf>
    <xf numFmtId="3" fontId="31" fillId="0" borderId="21" xfId="95" applyNumberFormat="1" applyFont="1" applyBorder="1" applyAlignment="1">
      <alignment vertical="top" wrapText="1"/>
      <protection/>
    </xf>
    <xf numFmtId="0" fontId="31" fillId="0" borderId="20" xfId="95" applyFont="1" applyBorder="1" applyAlignment="1">
      <alignment wrapText="1"/>
      <protection/>
    </xf>
    <xf numFmtId="3" fontId="31" fillId="0" borderId="21" xfId="95" applyNumberFormat="1" applyFont="1" applyBorder="1" applyAlignment="1">
      <alignment horizontal="center" wrapText="1"/>
      <protection/>
    </xf>
    <xf numFmtId="3" fontId="30" fillId="0" borderId="21" xfId="95" applyNumberFormat="1" applyFont="1" applyBorder="1" applyAlignment="1">
      <alignment horizontal="center" wrapText="1"/>
      <protection/>
    </xf>
    <xf numFmtId="0" fontId="30" fillId="0" borderId="20" xfId="95" applyFont="1" applyFill="1" applyBorder="1" applyAlignment="1">
      <alignment wrapText="1"/>
      <protection/>
    </xf>
    <xf numFmtId="37" fontId="31" fillId="0" borderId="21" xfId="95" applyNumberFormat="1" applyFont="1" applyBorder="1" applyAlignment="1">
      <alignment horizontal="center" wrapText="1"/>
      <protection/>
    </xf>
    <xf numFmtId="3" fontId="30" fillId="0" borderId="22" xfId="95" applyNumberFormat="1" applyFont="1" applyBorder="1" applyAlignment="1">
      <alignment horizontal="center" wrapText="1"/>
      <protection/>
    </xf>
    <xf numFmtId="3" fontId="31" fillId="0" borderId="22" xfId="95" applyNumberFormat="1" applyFont="1" applyBorder="1" applyAlignment="1">
      <alignment horizontal="center" wrapText="1"/>
      <protection/>
    </xf>
    <xf numFmtId="3" fontId="12" fillId="0" borderId="0" xfId="95" applyNumberFormat="1">
      <alignment/>
      <protection/>
    </xf>
    <xf numFmtId="3" fontId="13" fillId="0" borderId="0" xfId="95" applyNumberFormat="1" applyFont="1">
      <alignment/>
      <protection/>
    </xf>
    <xf numFmtId="0" fontId="13" fillId="43" borderId="23" xfId="95" applyFont="1" applyFill="1" applyBorder="1" applyAlignment="1">
      <alignment horizontal="center"/>
      <protection/>
    </xf>
    <xf numFmtId="0" fontId="13" fillId="43" borderId="24" xfId="95" applyFont="1" applyFill="1" applyBorder="1" applyAlignment="1">
      <alignment horizontal="center"/>
      <protection/>
    </xf>
    <xf numFmtId="3" fontId="13" fillId="43" borderId="24" xfId="95" applyNumberFormat="1" applyFont="1" applyFill="1" applyBorder="1" applyAlignment="1">
      <alignment horizontal="center"/>
      <protection/>
    </xf>
    <xf numFmtId="3" fontId="13" fillId="43" borderId="25" xfId="95" applyNumberFormat="1" applyFont="1" applyFill="1" applyBorder="1" applyAlignment="1">
      <alignment horizontal="center"/>
      <protection/>
    </xf>
    <xf numFmtId="0" fontId="34" fillId="0" borderId="0" xfId="95" applyFont="1">
      <alignment/>
      <protection/>
    </xf>
    <xf numFmtId="0" fontId="13" fillId="43" borderId="26" xfId="95" applyFont="1" applyFill="1" applyBorder="1" applyAlignment="1">
      <alignment horizontal="center"/>
      <protection/>
    </xf>
    <xf numFmtId="3" fontId="13" fillId="43" borderId="27" xfId="95" applyNumberFormat="1" applyFont="1" applyFill="1" applyBorder="1" applyAlignment="1">
      <alignment horizontal="center"/>
      <protection/>
    </xf>
    <xf numFmtId="0" fontId="13" fillId="0" borderId="27" xfId="95" applyFont="1" applyBorder="1">
      <alignment/>
      <protection/>
    </xf>
    <xf numFmtId="3" fontId="35" fillId="0" borderId="27" xfId="95" applyNumberFormat="1" applyFont="1" applyFill="1" applyBorder="1">
      <alignment/>
      <protection/>
    </xf>
    <xf numFmtId="3" fontId="34" fillId="0" borderId="0" xfId="95" applyNumberFormat="1" applyFont="1">
      <alignment/>
      <protection/>
    </xf>
    <xf numFmtId="3" fontId="13" fillId="43" borderId="27" xfId="95" applyNumberFormat="1" applyFont="1" applyFill="1" applyBorder="1">
      <alignment/>
      <protection/>
    </xf>
    <xf numFmtId="166" fontId="12" fillId="0" borderId="0" xfId="95" applyNumberFormat="1" applyFont="1">
      <alignment/>
      <protection/>
    </xf>
    <xf numFmtId="3" fontId="92" fillId="0" borderId="0" xfId="95" applyNumberFormat="1" applyFont="1">
      <alignment/>
      <protection/>
    </xf>
    <xf numFmtId="3" fontId="12" fillId="0" borderId="0" xfId="95" applyNumberFormat="1" applyBorder="1">
      <alignment/>
      <protection/>
    </xf>
    <xf numFmtId="0" fontId="12" fillId="0" borderId="0" xfId="95" applyFill="1" applyBorder="1">
      <alignment/>
      <protection/>
    </xf>
    <xf numFmtId="3" fontId="13" fillId="0" borderId="0" xfId="95" applyNumberFormat="1" applyFont="1" applyFill="1" applyBorder="1">
      <alignment/>
      <protection/>
    </xf>
    <xf numFmtId="3" fontId="12" fillId="0" borderId="0" xfId="95" applyNumberFormat="1" applyFill="1" applyBorder="1">
      <alignment/>
      <protection/>
    </xf>
    <xf numFmtId="0" fontId="13" fillId="0" borderId="0" xfId="95" applyFont="1" applyFill="1" applyBorder="1" applyAlignment="1">
      <alignment horizontal="center"/>
      <protection/>
    </xf>
    <xf numFmtId="3" fontId="13" fillId="0" borderId="0" xfId="95" applyNumberFormat="1" applyFont="1" applyFill="1" applyBorder="1" applyAlignment="1">
      <alignment horizontal="center"/>
      <protection/>
    </xf>
    <xf numFmtId="0" fontId="34" fillId="0" borderId="0" xfId="95" applyFont="1" applyFill="1" applyBorder="1">
      <alignment/>
      <protection/>
    </xf>
    <xf numFmtId="0" fontId="13" fillId="0" borderId="0" xfId="95" applyFont="1" applyFill="1" applyBorder="1">
      <alignment/>
      <protection/>
    </xf>
    <xf numFmtId="3" fontId="35" fillId="0" borderId="0" xfId="95" applyNumberFormat="1" applyFont="1" applyFill="1" applyBorder="1">
      <alignment/>
      <protection/>
    </xf>
    <xf numFmtId="3" fontId="34" fillId="0" borderId="0" xfId="95" applyNumberFormat="1" applyFont="1" applyFill="1" applyBorder="1">
      <alignment/>
      <protection/>
    </xf>
    <xf numFmtId="0" fontId="12" fillId="0" borderId="0" xfId="95" applyAlignment="1">
      <alignment horizontal="left"/>
      <protection/>
    </xf>
    <xf numFmtId="9" fontId="14" fillId="0" borderId="0" xfId="95" applyNumberFormat="1" applyFont="1" applyAlignment="1">
      <alignment horizontal="center"/>
      <protection/>
    </xf>
    <xf numFmtId="10" fontId="14" fillId="0" borderId="0" xfId="95" applyNumberFormat="1" applyFont="1" applyAlignment="1">
      <alignment horizontal="center"/>
      <protection/>
    </xf>
    <xf numFmtId="0" fontId="12" fillId="43" borderId="28" xfId="95" applyFill="1" applyBorder="1" applyAlignment="1">
      <alignment horizontal="center"/>
      <protection/>
    </xf>
    <xf numFmtId="0" fontId="14" fillId="43" borderId="29" xfId="95" applyFont="1" applyFill="1" applyBorder="1" applyAlignment="1">
      <alignment horizontal="center"/>
      <protection/>
    </xf>
    <xf numFmtId="3" fontId="14" fillId="43" borderId="29" xfId="95" applyNumberFormat="1" applyFont="1" applyFill="1" applyBorder="1" applyAlignment="1">
      <alignment horizontal="center"/>
      <protection/>
    </xf>
    <xf numFmtId="0" fontId="14" fillId="43" borderId="30" xfId="95" applyFont="1" applyFill="1" applyBorder="1" applyAlignment="1">
      <alignment horizontal="left"/>
      <protection/>
    </xf>
    <xf numFmtId="0" fontId="14" fillId="43" borderId="30" xfId="95" applyFont="1" applyFill="1" applyBorder="1" applyAlignment="1">
      <alignment horizontal="center"/>
      <protection/>
    </xf>
    <xf numFmtId="0" fontId="14" fillId="43" borderId="31" xfId="95" applyFont="1" applyFill="1" applyBorder="1" applyAlignment="1">
      <alignment horizontal="left"/>
      <protection/>
    </xf>
    <xf numFmtId="0" fontId="14" fillId="43" borderId="32" xfId="95" applyFont="1" applyFill="1" applyBorder="1" applyAlignment="1">
      <alignment horizontal="center"/>
      <protection/>
    </xf>
    <xf numFmtId="0" fontId="12" fillId="43" borderId="33" xfId="95" applyFill="1" applyBorder="1">
      <alignment/>
      <protection/>
    </xf>
    <xf numFmtId="0" fontId="14" fillId="43" borderId="34" xfId="95" applyFont="1" applyFill="1" applyBorder="1" applyAlignment="1">
      <alignment horizontal="left"/>
      <protection/>
    </xf>
    <xf numFmtId="0" fontId="14" fillId="43" borderId="34" xfId="95" applyFont="1" applyFill="1" applyBorder="1" applyAlignment="1">
      <alignment horizontal="center"/>
      <protection/>
    </xf>
    <xf numFmtId="3" fontId="14" fillId="43" borderId="34" xfId="95" applyNumberFormat="1" applyFont="1" applyFill="1" applyBorder="1" applyAlignment="1">
      <alignment horizontal="center"/>
      <protection/>
    </xf>
    <xf numFmtId="0" fontId="14" fillId="43" borderId="35" xfId="95" applyFont="1" applyFill="1" applyBorder="1" applyAlignment="1">
      <alignment horizontal="center"/>
      <protection/>
    </xf>
    <xf numFmtId="0" fontId="14" fillId="43" borderId="36" xfId="95" applyFont="1" applyFill="1" applyBorder="1" applyAlignment="1">
      <alignment horizontal="center"/>
      <protection/>
    </xf>
    <xf numFmtId="0" fontId="14" fillId="43" borderId="37" xfId="95" applyFont="1" applyFill="1" applyBorder="1" applyAlignment="1">
      <alignment horizontal="center"/>
      <protection/>
    </xf>
    <xf numFmtId="0" fontId="12" fillId="0" borderId="38" xfId="95" applyBorder="1">
      <alignment/>
      <protection/>
    </xf>
    <xf numFmtId="0" fontId="12" fillId="0" borderId="39" xfId="95" applyBorder="1" applyAlignment="1">
      <alignment horizontal="left"/>
      <protection/>
    </xf>
    <xf numFmtId="0" fontId="12" fillId="0" borderId="39" xfId="95" applyBorder="1" applyAlignment="1">
      <alignment horizontal="center"/>
      <protection/>
    </xf>
    <xf numFmtId="3" fontId="14" fillId="0" borderId="39" xfId="95" applyNumberFormat="1" applyFont="1" applyBorder="1">
      <alignment/>
      <protection/>
    </xf>
    <xf numFmtId="0" fontId="12" fillId="0" borderId="40" xfId="95" applyBorder="1">
      <alignment/>
      <protection/>
    </xf>
    <xf numFmtId="0" fontId="12" fillId="0" borderId="41" xfId="95" applyBorder="1" applyAlignment="1">
      <alignment horizontal="left"/>
      <protection/>
    </xf>
    <xf numFmtId="0" fontId="12" fillId="0" borderId="41" xfId="95" applyBorder="1" applyAlignment="1">
      <alignment horizontal="center"/>
      <protection/>
    </xf>
    <xf numFmtId="3" fontId="14" fillId="0" borderId="41" xfId="95" applyNumberFormat="1" applyFont="1" applyBorder="1">
      <alignment/>
      <protection/>
    </xf>
    <xf numFmtId="3" fontId="12" fillId="0" borderId="41" xfId="95" applyNumberFormat="1" applyBorder="1">
      <alignment/>
      <protection/>
    </xf>
    <xf numFmtId="0" fontId="12" fillId="0" borderId="42" xfId="95" applyBorder="1">
      <alignment/>
      <protection/>
    </xf>
    <xf numFmtId="0" fontId="12" fillId="0" borderId="43" xfId="95" applyBorder="1" applyAlignment="1">
      <alignment horizontal="left"/>
      <protection/>
    </xf>
    <xf numFmtId="0" fontId="12" fillId="0" borderId="43" xfId="95" applyBorder="1" applyAlignment="1">
      <alignment horizontal="center"/>
      <protection/>
    </xf>
    <xf numFmtId="0" fontId="12" fillId="0" borderId="40" xfId="95" applyFill="1" applyBorder="1">
      <alignment/>
      <protection/>
    </xf>
    <xf numFmtId="0" fontId="12" fillId="0" borderId="43" xfId="95" applyFill="1" applyBorder="1" applyAlignment="1">
      <alignment horizontal="left"/>
      <protection/>
    </xf>
    <xf numFmtId="0" fontId="12" fillId="0" borderId="41" xfId="95" applyFill="1" applyBorder="1" applyAlignment="1">
      <alignment horizontal="center"/>
      <protection/>
    </xf>
    <xf numFmtId="0" fontId="12" fillId="0" borderId="44" xfId="95" applyBorder="1" applyAlignment="1">
      <alignment horizontal="center"/>
      <protection/>
    </xf>
    <xf numFmtId="0" fontId="12" fillId="0" borderId="44" xfId="95" applyBorder="1">
      <alignment/>
      <protection/>
    </xf>
    <xf numFmtId="3" fontId="5" fillId="43" borderId="44" xfId="95" applyNumberFormat="1" applyFont="1" applyFill="1" applyBorder="1">
      <alignment/>
      <protection/>
    </xf>
    <xf numFmtId="0" fontId="14" fillId="0" borderId="0" xfId="95" applyFont="1">
      <alignment/>
      <protection/>
    </xf>
    <xf numFmtId="0" fontId="12" fillId="0" borderId="0" xfId="95" applyFont="1">
      <alignment/>
      <protection/>
    </xf>
    <xf numFmtId="0" fontId="16" fillId="0" borderId="0" xfId="95" applyFont="1">
      <alignment/>
      <protection/>
    </xf>
    <xf numFmtId="0" fontId="12" fillId="0" borderId="0" xfId="95" applyBorder="1">
      <alignment/>
      <protection/>
    </xf>
    <xf numFmtId="0" fontId="14" fillId="0" borderId="41" xfId="95" applyFont="1" applyBorder="1">
      <alignment/>
      <protection/>
    </xf>
    <xf numFmtId="0" fontId="14" fillId="0" borderId="0" xfId="97" applyFont="1" applyBorder="1" applyAlignment="1">
      <alignment horizontal="center" wrapText="1"/>
      <protection/>
    </xf>
    <xf numFmtId="0" fontId="18" fillId="0" borderId="0" xfId="95" applyFont="1">
      <alignment/>
      <protection/>
    </xf>
    <xf numFmtId="0" fontId="12" fillId="0" borderId="43" xfId="95" applyFont="1" applyBorder="1" applyAlignment="1">
      <alignment horizontal="center"/>
      <protection/>
    </xf>
    <xf numFmtId="14" fontId="12" fillId="0" borderId="39" xfId="95" applyNumberFormat="1" applyFont="1" applyBorder="1" applyAlignment="1">
      <alignment horizontal="center"/>
      <protection/>
    </xf>
    <xf numFmtId="0" fontId="18" fillId="0" borderId="41" xfId="95" applyFont="1" applyBorder="1">
      <alignment/>
      <protection/>
    </xf>
    <xf numFmtId="3" fontId="12" fillId="0" borderId="41" xfId="71" applyNumberFormat="1" applyFont="1" applyBorder="1" applyAlignment="1">
      <alignment/>
    </xf>
    <xf numFmtId="3" fontId="18" fillId="0" borderId="0" xfId="95" applyNumberFormat="1" applyFont="1" applyBorder="1">
      <alignment/>
      <protection/>
    </xf>
    <xf numFmtId="3" fontId="12" fillId="0" borderId="41" xfId="95" applyNumberFormat="1" applyFont="1" applyBorder="1">
      <alignment/>
      <protection/>
    </xf>
    <xf numFmtId="0" fontId="12" fillId="0" borderId="41" xfId="95" applyBorder="1">
      <alignment/>
      <protection/>
    </xf>
    <xf numFmtId="0" fontId="12" fillId="0" borderId="43" xfId="95" applyBorder="1">
      <alignment/>
      <protection/>
    </xf>
    <xf numFmtId="3" fontId="12" fillId="0" borderId="43" xfId="71" applyNumberFormat="1" applyFont="1" applyBorder="1" applyAlignment="1">
      <alignment/>
    </xf>
    <xf numFmtId="0" fontId="12" fillId="0" borderId="45" xfId="95" applyFont="1" applyBorder="1" applyAlignment="1">
      <alignment vertical="center"/>
      <protection/>
    </xf>
    <xf numFmtId="0" fontId="17" fillId="0" borderId="44" xfId="95" applyFont="1" applyBorder="1" applyAlignment="1">
      <alignment vertical="center"/>
      <protection/>
    </xf>
    <xf numFmtId="0" fontId="17" fillId="0" borderId="44" xfId="95" applyFont="1" applyBorder="1" applyAlignment="1">
      <alignment horizontal="center" vertical="center"/>
      <protection/>
    </xf>
    <xf numFmtId="3" fontId="17" fillId="0" borderId="44" xfId="71" applyNumberFormat="1" applyFont="1" applyBorder="1" applyAlignment="1">
      <alignment vertical="center"/>
    </xf>
    <xf numFmtId="3" fontId="17" fillId="0" borderId="46" xfId="71" applyNumberFormat="1" applyFont="1" applyBorder="1" applyAlignment="1">
      <alignment vertical="center"/>
    </xf>
    <xf numFmtId="0" fontId="12" fillId="0" borderId="47" xfId="95" applyBorder="1" applyAlignment="1">
      <alignment horizontal="center"/>
      <protection/>
    </xf>
    <xf numFmtId="0" fontId="18" fillId="0" borderId="43" xfId="95" applyFont="1" applyBorder="1">
      <alignment/>
      <protection/>
    </xf>
    <xf numFmtId="0" fontId="12" fillId="0" borderId="48" xfId="95" applyBorder="1" applyAlignment="1">
      <alignment horizontal="center"/>
      <protection/>
    </xf>
    <xf numFmtId="0" fontId="18" fillId="0" borderId="39" xfId="95" applyFont="1" applyBorder="1">
      <alignment/>
      <protection/>
    </xf>
    <xf numFmtId="1" fontId="12" fillId="0" borderId="0" xfId="95" applyNumberFormat="1">
      <alignment/>
      <protection/>
    </xf>
    <xf numFmtId="0" fontId="14" fillId="0" borderId="0" xfId="95" applyFont="1" applyBorder="1">
      <alignment/>
      <protection/>
    </xf>
    <xf numFmtId="3" fontId="12" fillId="0" borderId="0" xfId="71" applyNumberFormat="1" applyFont="1" applyFill="1" applyBorder="1" applyAlignment="1">
      <alignment/>
    </xf>
    <xf numFmtId="0" fontId="12" fillId="0" borderId="41" xfId="95" applyFont="1" applyBorder="1">
      <alignment/>
      <protection/>
    </xf>
    <xf numFmtId="0" fontId="12" fillId="0" borderId="49" xfId="95" applyFont="1" applyFill="1" applyBorder="1">
      <alignment/>
      <protection/>
    </xf>
    <xf numFmtId="0" fontId="12" fillId="0" borderId="41" xfId="95" applyFill="1" applyBorder="1">
      <alignment/>
      <protection/>
    </xf>
    <xf numFmtId="0" fontId="14" fillId="0" borderId="43" xfId="95" applyFont="1" applyBorder="1">
      <alignment/>
      <protection/>
    </xf>
    <xf numFmtId="0" fontId="12" fillId="0" borderId="47" xfId="95" applyBorder="1">
      <alignment/>
      <protection/>
    </xf>
    <xf numFmtId="0" fontId="12" fillId="0" borderId="48" xfId="95" applyBorder="1">
      <alignment/>
      <protection/>
    </xf>
    <xf numFmtId="0" fontId="12" fillId="0" borderId="39" xfId="95" applyBorder="1">
      <alignment/>
      <protection/>
    </xf>
    <xf numFmtId="0" fontId="12" fillId="0" borderId="43" xfId="95" applyFont="1" applyBorder="1">
      <alignment/>
      <protection/>
    </xf>
    <xf numFmtId="0" fontId="14" fillId="0" borderId="47" xfId="95" applyFont="1" applyBorder="1">
      <alignment/>
      <protection/>
    </xf>
    <xf numFmtId="0" fontId="14" fillId="0" borderId="48" xfId="95" applyFont="1" applyBorder="1">
      <alignment/>
      <protection/>
    </xf>
    <xf numFmtId="0" fontId="14" fillId="0" borderId="0" xfId="97" applyFont="1" applyBorder="1" applyAlignment="1">
      <alignment wrapText="1"/>
      <protection/>
    </xf>
    <xf numFmtId="0" fontId="38" fillId="0" borderId="0" xfId="95" applyFont="1" applyAlignment="1">
      <alignment horizontal="left" vertical="center"/>
      <protection/>
    </xf>
    <xf numFmtId="0" fontId="12" fillId="0" borderId="0" xfId="95" applyAlignment="1">
      <alignment horizontal="left" vertical="center"/>
      <protection/>
    </xf>
    <xf numFmtId="0" fontId="40" fillId="0" borderId="0" xfId="95" applyFont="1" applyAlignment="1">
      <alignment horizontal="left" vertical="center"/>
      <protection/>
    </xf>
    <xf numFmtId="0" fontId="35" fillId="0" borderId="0" xfId="95" applyFont="1" applyAlignment="1">
      <alignment horizontal="left" vertical="center"/>
      <protection/>
    </xf>
    <xf numFmtId="0" fontId="12" fillId="0" borderId="50" xfId="95" applyBorder="1" applyAlignment="1">
      <alignment horizontal="left" vertical="center"/>
      <protection/>
    </xf>
    <xf numFmtId="0" fontId="12" fillId="0" borderId="50" xfId="95" applyBorder="1">
      <alignment/>
      <protection/>
    </xf>
    <xf numFmtId="0" fontId="41" fillId="0" borderId="0" xfId="95" applyFont="1" applyAlignment="1">
      <alignment horizontal="left" vertical="center"/>
      <protection/>
    </xf>
    <xf numFmtId="0" fontId="93" fillId="0" borderId="0" xfId="95" applyFont="1" applyAlignment="1">
      <alignment horizontal="left" vertical="center"/>
      <protection/>
    </xf>
    <xf numFmtId="0" fontId="94" fillId="0" borderId="0" xfId="95" applyFont="1" applyAlignment="1">
      <alignment horizontal="left" vertic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/>
      <protection/>
    </xf>
    <xf numFmtId="10" fontId="46" fillId="0" borderId="0" xfId="103" applyNumberFormat="1" applyFont="1" applyFill="1" applyBorder="1" applyAlignment="1" applyProtection="1">
      <alignment horizontal="center"/>
      <protection/>
    </xf>
    <xf numFmtId="0" fontId="47" fillId="0" borderId="5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0" fillId="0" borderId="51" xfId="0" applyFont="1" applyBorder="1" applyAlignment="1">
      <alignment/>
    </xf>
    <xf numFmtId="14" fontId="5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44" fillId="45" borderId="41" xfId="0" applyNumberFormat="1" applyFont="1" applyFill="1" applyBorder="1" applyAlignment="1" applyProtection="1">
      <alignment/>
      <protection/>
    </xf>
    <xf numFmtId="0" fontId="46" fillId="45" borderId="41" xfId="0" applyNumberFormat="1" applyFont="1" applyFill="1" applyBorder="1" applyAlignment="1" applyProtection="1">
      <alignment/>
      <protection/>
    </xf>
    <xf numFmtId="0" fontId="1" fillId="45" borderId="41" xfId="0" applyFont="1" applyFill="1" applyBorder="1" applyAlignment="1">
      <alignment horizontal="center" vertical="center"/>
    </xf>
    <xf numFmtId="10" fontId="1" fillId="45" borderId="41" xfId="103" applyNumberFormat="1" applyFont="1" applyFill="1" applyBorder="1" applyAlignment="1">
      <alignment horizontal="center" vertical="center"/>
    </xf>
    <xf numFmtId="0" fontId="52" fillId="45" borderId="41" xfId="0" applyFont="1" applyFill="1" applyBorder="1" applyAlignment="1">
      <alignment vertical="center"/>
    </xf>
    <xf numFmtId="10" fontId="46" fillId="45" borderId="41" xfId="103" applyNumberFormat="1" applyFont="1" applyFill="1" applyBorder="1" applyAlignment="1" applyProtection="1">
      <alignment horizontal="center"/>
      <protection/>
    </xf>
    <xf numFmtId="0" fontId="44" fillId="0" borderId="41" xfId="0" applyNumberFormat="1" applyFont="1" applyFill="1" applyBorder="1" applyAlignment="1" applyProtection="1">
      <alignment/>
      <protection/>
    </xf>
    <xf numFmtId="0" fontId="46" fillId="0" borderId="41" xfId="0" applyNumberFormat="1" applyFont="1" applyFill="1" applyBorder="1" applyAlignment="1" applyProtection="1">
      <alignment/>
      <protection/>
    </xf>
    <xf numFmtId="3" fontId="46" fillId="0" borderId="41" xfId="0" applyNumberFormat="1" applyFont="1" applyFill="1" applyBorder="1" applyAlignment="1" applyProtection="1">
      <alignment/>
      <protection/>
    </xf>
    <xf numFmtId="10" fontId="46" fillId="0" borderId="41" xfId="103" applyNumberFormat="1" applyFont="1" applyFill="1" applyBorder="1" applyAlignment="1" applyProtection="1">
      <alignment horizontal="center"/>
      <protection/>
    </xf>
    <xf numFmtId="0" fontId="53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3" fontId="1" fillId="0" borderId="41" xfId="0" applyNumberFormat="1" applyFont="1" applyFill="1" applyBorder="1" applyAlignment="1" applyProtection="1">
      <alignment/>
      <protection/>
    </xf>
    <xf numFmtId="10" fontId="1" fillId="0" borderId="41" xfId="103" applyNumberFormat="1" applyFont="1" applyFill="1" applyBorder="1" applyAlignment="1" applyProtection="1">
      <alignment horizontal="center"/>
      <protection/>
    </xf>
    <xf numFmtId="1" fontId="53" fillId="0" borderId="41" xfId="0" applyNumberFormat="1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46" fillId="0" borderId="41" xfId="0" applyFont="1" applyBorder="1" applyAlignment="1">
      <alignment vertical="center"/>
    </xf>
    <xf numFmtId="0" fontId="53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1" fillId="45" borderId="41" xfId="0" applyFont="1" applyFill="1" applyBorder="1" applyAlignment="1">
      <alignment horizontal="left" vertical="center"/>
    </xf>
    <xf numFmtId="3" fontId="1" fillId="45" borderId="41" xfId="0" applyNumberFormat="1" applyFont="1" applyFill="1" applyBorder="1" applyAlignment="1" applyProtection="1">
      <alignment/>
      <protection/>
    </xf>
    <xf numFmtId="10" fontId="1" fillId="45" borderId="41" xfId="103" applyNumberFormat="1" applyFont="1" applyFill="1" applyBorder="1" applyAlignment="1" applyProtection="1">
      <alignment horizontal="center"/>
      <protection/>
    </xf>
    <xf numFmtId="3" fontId="46" fillId="45" borderId="41" xfId="0" applyNumberFormat="1" applyFont="1" applyFill="1" applyBorder="1" applyAlignment="1" applyProtection="1">
      <alignment/>
      <protection/>
    </xf>
    <xf numFmtId="0" fontId="51" fillId="0" borderId="41" xfId="0" applyNumberFormat="1" applyFont="1" applyFill="1" applyBorder="1" applyAlignment="1" applyProtection="1">
      <alignment horizontal="center"/>
      <protection/>
    </xf>
    <xf numFmtId="0" fontId="53" fillId="0" borderId="41" xfId="0" applyNumberFormat="1" applyFont="1" applyBorder="1" applyAlignment="1">
      <alignment horizontal="center" vertical="center"/>
    </xf>
    <xf numFmtId="3" fontId="1" fillId="45" borderId="41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horizontal="center" vertical="center"/>
    </xf>
    <xf numFmtId="0" fontId="35" fillId="0" borderId="51" xfId="0" applyFont="1" applyBorder="1" applyAlignment="1">
      <alignment/>
    </xf>
    <xf numFmtId="0" fontId="35" fillId="0" borderId="41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41" xfId="0" applyNumberFormat="1" applyFont="1" applyFill="1" applyBorder="1" applyAlignment="1" applyProtection="1">
      <alignment horizontal="center"/>
      <protection/>
    </xf>
    <xf numFmtId="0" fontId="57" fillId="0" borderId="41" xfId="0" applyNumberFormat="1" applyFont="1" applyFill="1" applyBorder="1" applyAlignment="1" applyProtection="1">
      <alignment/>
      <protection/>
    </xf>
    <xf numFmtId="3" fontId="57" fillId="0" borderId="41" xfId="0" applyNumberFormat="1" applyFont="1" applyFill="1" applyBorder="1" applyAlignment="1" applyProtection="1">
      <alignment/>
      <protection/>
    </xf>
    <xf numFmtId="0" fontId="52" fillId="0" borderId="41" xfId="0" applyFont="1" applyBorder="1" applyAlignment="1">
      <alignment horizontal="center" vertical="center"/>
    </xf>
    <xf numFmtId="0" fontId="52" fillId="0" borderId="41" xfId="0" applyNumberFormat="1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vertical="center"/>
    </xf>
    <xf numFmtId="39" fontId="57" fillId="0" borderId="0" xfId="0" applyNumberFormat="1" applyFont="1" applyAlignment="1">
      <alignment horizontal="right" vertical="center"/>
    </xf>
    <xf numFmtId="3" fontId="52" fillId="0" borderId="41" xfId="0" applyNumberFormat="1" applyFont="1" applyFill="1" applyBorder="1" applyAlignment="1" applyProtection="1">
      <alignment/>
      <protection/>
    </xf>
    <xf numFmtId="0" fontId="52" fillId="0" borderId="41" xfId="0" applyFont="1" applyBorder="1" applyAlignment="1">
      <alignment vertical="center"/>
    </xf>
    <xf numFmtId="3" fontId="52" fillId="0" borderId="41" xfId="0" applyNumberFormat="1" applyFont="1" applyBorder="1" applyAlignment="1">
      <alignment horizontal="right" vertical="center"/>
    </xf>
    <xf numFmtId="39" fontId="52" fillId="0" borderId="0" xfId="0" applyNumberFormat="1" applyFont="1" applyAlignment="1">
      <alignment horizontal="right" vertical="center"/>
    </xf>
    <xf numFmtId="0" fontId="58" fillId="0" borderId="41" xfId="0" applyFont="1" applyBorder="1" applyAlignment="1">
      <alignment horizontal="center" vertical="center"/>
    </xf>
    <xf numFmtId="0" fontId="58" fillId="0" borderId="41" xfId="0" applyFont="1" applyBorder="1" applyAlignment="1">
      <alignment vertical="center"/>
    </xf>
    <xf numFmtId="0" fontId="52" fillId="0" borderId="41" xfId="0" applyNumberFormat="1" applyFont="1" applyFill="1" applyBorder="1" applyAlignment="1" applyProtection="1">
      <alignment horizontal="center"/>
      <protection/>
    </xf>
    <xf numFmtId="0" fontId="52" fillId="0" borderId="41" xfId="0" applyFont="1" applyBorder="1" applyAlignment="1">
      <alignment horizontal="left" vertical="center"/>
    </xf>
    <xf numFmtId="3" fontId="57" fillId="0" borderId="0" xfId="0" applyNumberFormat="1" applyFont="1" applyFill="1" applyBorder="1" applyAlignment="1" applyProtection="1">
      <alignment/>
      <protection/>
    </xf>
    <xf numFmtId="0" fontId="59" fillId="0" borderId="0" xfId="95" applyFont="1">
      <alignment/>
      <protection/>
    </xf>
    <xf numFmtId="0" fontId="56" fillId="0" borderId="0" xfId="95" applyFont="1" applyAlignment="1">
      <alignment vertical="center"/>
      <protection/>
    </xf>
    <xf numFmtId="0" fontId="60" fillId="0" borderId="0" xfId="95" applyFont="1">
      <alignment/>
      <protection/>
    </xf>
    <xf numFmtId="3" fontId="60" fillId="0" borderId="0" xfId="95" applyNumberFormat="1" applyFont="1" applyAlignment="1">
      <alignment horizontal="right"/>
      <protection/>
    </xf>
    <xf numFmtId="3" fontId="59" fillId="0" borderId="0" xfId="95" applyNumberFormat="1" applyFont="1" applyAlignment="1">
      <alignment horizontal="right"/>
      <protection/>
    </xf>
    <xf numFmtId="0" fontId="59" fillId="0" borderId="0" xfId="95" applyFont="1" applyBorder="1">
      <alignment/>
      <protection/>
    </xf>
    <xf numFmtId="3" fontId="61" fillId="0" borderId="0" xfId="95" applyNumberFormat="1" applyFont="1" applyBorder="1" applyAlignment="1">
      <alignment horizontal="right"/>
      <protection/>
    </xf>
    <xf numFmtId="2" fontId="56" fillId="0" borderId="0" xfId="97" applyNumberFormat="1" applyFont="1" applyBorder="1" applyAlignment="1">
      <alignment wrapText="1"/>
      <protection/>
    </xf>
    <xf numFmtId="0" fontId="60" fillId="0" borderId="43" xfId="97" applyFont="1" applyBorder="1" applyAlignment="1">
      <alignment horizontal="center"/>
      <protection/>
    </xf>
    <xf numFmtId="2" fontId="61" fillId="0" borderId="52" xfId="97" applyNumberFormat="1" applyFont="1" applyBorder="1" applyAlignment="1">
      <alignment horizontal="center" wrapText="1"/>
      <protection/>
    </xf>
    <xf numFmtId="3" fontId="60" fillId="0" borderId="49" xfId="97" applyNumberFormat="1" applyFont="1" applyBorder="1" applyAlignment="1">
      <alignment horizontal="right" vertical="center" wrapText="1"/>
      <protection/>
    </xf>
    <xf numFmtId="0" fontId="60" fillId="0" borderId="53" xfId="97" applyFont="1" applyBorder="1" applyAlignment="1">
      <alignment horizontal="center"/>
      <protection/>
    </xf>
    <xf numFmtId="0" fontId="60" fillId="0" borderId="54" xfId="97" applyFont="1" applyBorder="1" applyAlignment="1">
      <alignment horizontal="left" wrapText="1"/>
      <protection/>
    </xf>
    <xf numFmtId="3" fontId="60" fillId="0" borderId="54" xfId="97" applyNumberFormat="1" applyFont="1" applyBorder="1" applyAlignment="1">
      <alignment horizontal="right"/>
      <protection/>
    </xf>
    <xf numFmtId="3" fontId="60" fillId="0" borderId="55" xfId="97" applyNumberFormat="1" applyFont="1" applyBorder="1" applyAlignment="1">
      <alignment horizontal="right"/>
      <protection/>
    </xf>
    <xf numFmtId="0" fontId="59" fillId="0" borderId="56" xfId="97" applyFont="1" applyBorder="1" applyAlignment="1">
      <alignment horizontal="center"/>
      <protection/>
    </xf>
    <xf numFmtId="0" fontId="59" fillId="0" borderId="48" xfId="97" applyFont="1" applyBorder="1" applyAlignment="1">
      <alignment horizontal="left" wrapText="1"/>
      <protection/>
    </xf>
    <xf numFmtId="3" fontId="60" fillId="0" borderId="41" xfId="97" applyNumberFormat="1" applyFont="1" applyBorder="1" applyAlignment="1">
      <alignment horizontal="right"/>
      <protection/>
    </xf>
    <xf numFmtId="3" fontId="60" fillId="0" borderId="57" xfId="97" applyNumberFormat="1" applyFont="1" applyBorder="1" applyAlignment="1">
      <alignment horizontal="right"/>
      <protection/>
    </xf>
    <xf numFmtId="0" fontId="59" fillId="0" borderId="58" xfId="97" applyFont="1" applyBorder="1" applyAlignment="1">
      <alignment horizontal="center"/>
      <protection/>
    </xf>
    <xf numFmtId="0" fontId="62" fillId="0" borderId="48" xfId="97" applyFont="1" applyBorder="1" applyAlignment="1">
      <alignment horizontal="left" wrapText="1"/>
      <protection/>
    </xf>
    <xf numFmtId="0" fontId="60" fillId="0" borderId="59" xfId="97" applyFont="1" applyBorder="1" applyAlignment="1">
      <alignment horizontal="center"/>
      <protection/>
    </xf>
    <xf numFmtId="0" fontId="60" fillId="0" borderId="48" xfId="97" applyFont="1" applyBorder="1" applyAlignment="1">
      <alignment horizontal="left" wrapText="1"/>
      <protection/>
    </xf>
    <xf numFmtId="0" fontId="59" fillId="0" borderId="39" xfId="97" applyFont="1" applyBorder="1" applyAlignment="1">
      <alignment horizontal="left" wrapText="1"/>
      <protection/>
    </xf>
    <xf numFmtId="0" fontId="59" fillId="0" borderId="60" xfId="97" applyFont="1" applyBorder="1" applyAlignment="1">
      <alignment horizontal="center"/>
      <protection/>
    </xf>
    <xf numFmtId="0" fontId="59" fillId="0" borderId="61" xfId="97" applyFont="1" applyBorder="1" applyAlignment="1">
      <alignment horizontal="left" wrapText="1"/>
      <protection/>
    </xf>
    <xf numFmtId="0" fontId="60" fillId="0" borderId="59" xfId="97" applyFont="1" applyBorder="1" applyAlignment="1">
      <alignment horizontal="center" vertical="center"/>
      <protection/>
    </xf>
    <xf numFmtId="0" fontId="60" fillId="0" borderId="58" xfId="97" applyFont="1" applyBorder="1" applyAlignment="1">
      <alignment horizontal="center" vertical="center"/>
      <protection/>
    </xf>
    <xf numFmtId="0" fontId="59" fillId="0" borderId="48" xfId="97" applyFont="1" applyBorder="1" applyAlignment="1">
      <alignment horizontal="center" wrapText="1"/>
      <protection/>
    </xf>
    <xf numFmtId="0" fontId="60" fillId="0" borderId="56" xfId="97" applyFont="1" applyBorder="1" applyAlignment="1">
      <alignment horizontal="center"/>
      <protection/>
    </xf>
    <xf numFmtId="0" fontId="61" fillId="0" borderId="41" xfId="97" applyFont="1" applyBorder="1" applyAlignment="1">
      <alignment horizontal="left" wrapText="1"/>
      <protection/>
    </xf>
    <xf numFmtId="0" fontId="60" fillId="0" borderId="41" xfId="95" applyFont="1" applyBorder="1" applyAlignment="1">
      <alignment horizontal="left"/>
      <protection/>
    </xf>
    <xf numFmtId="0" fontId="60" fillId="0" borderId="41" xfId="95" applyFont="1" applyBorder="1">
      <alignment/>
      <protection/>
    </xf>
    <xf numFmtId="0" fontId="59" fillId="0" borderId="41" xfId="95" applyFont="1" applyBorder="1" applyAlignment="1">
      <alignment horizontal="left"/>
      <protection/>
    </xf>
    <xf numFmtId="0" fontId="60" fillId="0" borderId="58" xfId="97" applyFont="1" applyBorder="1" applyAlignment="1">
      <alignment horizontal="center"/>
      <protection/>
    </xf>
    <xf numFmtId="0" fontId="60" fillId="0" borderId="41" xfId="97" applyFont="1" applyBorder="1" applyAlignment="1">
      <alignment horizontal="left" wrapText="1"/>
      <protection/>
    </xf>
    <xf numFmtId="0" fontId="60" fillId="0" borderId="60" xfId="97" applyFont="1" applyBorder="1" applyAlignment="1">
      <alignment horizontal="center"/>
      <protection/>
    </xf>
    <xf numFmtId="0" fontId="60" fillId="0" borderId="39" xfId="97" applyFont="1" applyBorder="1" applyAlignment="1">
      <alignment horizontal="left" wrapText="1"/>
      <protection/>
    </xf>
    <xf numFmtId="0" fontId="60" fillId="0" borderId="62" xfId="97" applyFont="1" applyBorder="1" applyAlignment="1">
      <alignment horizontal="center"/>
      <protection/>
    </xf>
    <xf numFmtId="0" fontId="60" fillId="0" borderId="63" xfId="97" applyFont="1" applyBorder="1" applyAlignment="1">
      <alignment horizontal="left" wrapText="1"/>
      <protection/>
    </xf>
    <xf numFmtId="3" fontId="60" fillId="0" borderId="63" xfId="97" applyNumberFormat="1" applyFont="1" applyBorder="1" applyAlignment="1">
      <alignment horizontal="right"/>
      <protection/>
    </xf>
    <xf numFmtId="3" fontId="60" fillId="0" borderId="64" xfId="97" applyNumberFormat="1" applyFont="1" applyBorder="1" applyAlignment="1">
      <alignment horizontal="right"/>
      <protection/>
    </xf>
    <xf numFmtId="0" fontId="60" fillId="0" borderId="0" xfId="97" applyFont="1" applyBorder="1" applyAlignment="1">
      <alignment horizontal="center"/>
      <protection/>
    </xf>
    <xf numFmtId="0" fontId="60" fillId="0" borderId="0" xfId="97" applyFont="1" applyBorder="1" applyAlignment="1">
      <alignment horizontal="left" wrapText="1"/>
      <protection/>
    </xf>
    <xf numFmtId="3" fontId="60" fillId="0" borderId="0" xfId="97" applyNumberFormat="1" applyFont="1" applyBorder="1" applyAlignment="1">
      <alignment horizontal="right"/>
      <protection/>
    </xf>
    <xf numFmtId="0" fontId="62" fillId="0" borderId="0" xfId="95" applyFont="1">
      <alignment/>
      <protection/>
    </xf>
    <xf numFmtId="0" fontId="59" fillId="0" borderId="43" xfId="97" applyFont="1" applyBorder="1">
      <alignment/>
      <protection/>
    </xf>
    <xf numFmtId="2" fontId="61" fillId="0" borderId="43" xfId="97" applyNumberFormat="1" applyFont="1" applyBorder="1" applyAlignment="1">
      <alignment horizontal="center" wrapText="1"/>
      <protection/>
    </xf>
    <xf numFmtId="0" fontId="60" fillId="0" borderId="65" xfId="97" applyFont="1" applyBorder="1" applyAlignment="1">
      <alignment horizontal="center"/>
      <protection/>
    </xf>
    <xf numFmtId="0" fontId="59" fillId="0" borderId="59" xfId="97" applyFont="1" applyBorder="1" applyAlignment="1">
      <alignment horizontal="left"/>
      <protection/>
    </xf>
    <xf numFmtId="0" fontId="59" fillId="0" borderId="41" xfId="98" applyFont="1" applyFill="1" applyBorder="1" applyAlignment="1">
      <alignment horizontal="left" wrapText="1"/>
      <protection/>
    </xf>
    <xf numFmtId="0" fontId="59" fillId="0" borderId="41" xfId="97" applyFont="1" applyBorder="1" applyAlignment="1">
      <alignment horizontal="left" wrapText="1"/>
      <protection/>
    </xf>
    <xf numFmtId="0" fontId="59" fillId="0" borderId="59" xfId="97" applyFont="1" applyBorder="1" applyAlignment="1">
      <alignment horizontal="center"/>
      <protection/>
    </xf>
    <xf numFmtId="0" fontId="59" fillId="0" borderId="41" xfId="97" applyFont="1" applyBorder="1" applyAlignment="1">
      <alignment horizontal="left"/>
      <protection/>
    </xf>
    <xf numFmtId="0" fontId="59" fillId="0" borderId="59" xfId="97" applyFont="1" applyFill="1" applyBorder="1" applyAlignment="1">
      <alignment horizontal="center"/>
      <protection/>
    </xf>
    <xf numFmtId="0" fontId="60" fillId="0" borderId="41" xfId="97" applyFont="1" applyBorder="1" applyAlignment="1">
      <alignment horizontal="left"/>
      <protection/>
    </xf>
    <xf numFmtId="0" fontId="59" fillId="0" borderId="66" xfId="95" applyFont="1" applyBorder="1">
      <alignment/>
      <protection/>
    </xf>
    <xf numFmtId="0" fontId="60" fillId="0" borderId="0" xfId="95" applyFont="1" applyBorder="1">
      <alignment/>
      <protection/>
    </xf>
    <xf numFmtId="0" fontId="60" fillId="0" borderId="59" xfId="97" applyFont="1" applyBorder="1">
      <alignment/>
      <protection/>
    </xf>
    <xf numFmtId="0" fontId="59" fillId="0" borderId="59" xfId="95" applyFont="1" applyBorder="1">
      <alignment/>
      <protection/>
    </xf>
    <xf numFmtId="0" fontId="59" fillId="0" borderId="59" xfId="97" applyFont="1" applyBorder="1">
      <alignment/>
      <protection/>
    </xf>
    <xf numFmtId="0" fontId="59" fillId="0" borderId="62" xfId="97" applyFont="1" applyBorder="1">
      <alignment/>
      <protection/>
    </xf>
    <xf numFmtId="0" fontId="60" fillId="0" borderId="63" xfId="97" applyFont="1" applyBorder="1" applyAlignment="1">
      <alignment horizontal="left"/>
      <protection/>
    </xf>
    <xf numFmtId="0" fontId="59" fillId="0" borderId="63" xfId="97" applyFont="1" applyBorder="1" applyAlignment="1">
      <alignment horizontal="left"/>
      <protection/>
    </xf>
    <xf numFmtId="0" fontId="59" fillId="0" borderId="0" xfId="97" applyFont="1">
      <alignment/>
      <protection/>
    </xf>
    <xf numFmtId="0" fontId="13" fillId="0" borderId="47" xfId="95" applyFont="1" applyBorder="1" applyAlignment="1">
      <alignment/>
      <protection/>
    </xf>
    <xf numFmtId="0" fontId="13" fillId="0" borderId="67" xfId="95" applyFont="1" applyBorder="1" applyAlignment="1">
      <alignment/>
      <protection/>
    </xf>
    <xf numFmtId="3" fontId="13" fillId="0" borderId="48" xfId="95" applyNumberFormat="1" applyFont="1" applyBorder="1">
      <alignment/>
      <protection/>
    </xf>
    <xf numFmtId="0" fontId="41" fillId="0" borderId="0" xfId="95" applyFont="1" applyAlignment="1">
      <alignment horizontal="center" vertical="center"/>
      <protection/>
    </xf>
    <xf numFmtId="0" fontId="37" fillId="0" borderId="0" xfId="95" applyFont="1" applyAlignment="1">
      <alignment horizontal="center" vertical="center"/>
      <protection/>
    </xf>
    <xf numFmtId="0" fontId="39" fillId="0" borderId="0" xfId="95" applyFont="1" applyAlignment="1">
      <alignment horizontal="center" vertical="center"/>
      <protection/>
    </xf>
    <xf numFmtId="0" fontId="38" fillId="0" borderId="0" xfId="95" applyFont="1" applyAlignment="1">
      <alignment horizontal="right" vertical="center"/>
      <protection/>
    </xf>
    <xf numFmtId="0" fontId="13" fillId="0" borderId="68" xfId="95" applyFont="1" applyBorder="1" applyAlignment="1">
      <alignment horizontal="left"/>
      <protection/>
    </xf>
    <xf numFmtId="0" fontId="31" fillId="0" borderId="69" xfId="95" applyFont="1" applyBorder="1" applyAlignment="1">
      <alignment horizontal="center" wrapText="1"/>
      <protection/>
    </xf>
    <xf numFmtId="0" fontId="31" fillId="0" borderId="70" xfId="95" applyFont="1" applyBorder="1" applyAlignment="1">
      <alignment horizontal="center" wrapText="1"/>
      <protection/>
    </xf>
    <xf numFmtId="0" fontId="31" fillId="0" borderId="71" xfId="95" applyFont="1" applyBorder="1" applyAlignment="1">
      <alignment horizontal="center" wrapText="1"/>
      <protection/>
    </xf>
    <xf numFmtId="0" fontId="30" fillId="0" borderId="72" xfId="95" applyFont="1" applyBorder="1" applyAlignment="1">
      <alignment wrapText="1"/>
      <protection/>
    </xf>
    <xf numFmtId="0" fontId="30" fillId="0" borderId="20" xfId="95" applyFont="1" applyBorder="1" applyAlignment="1">
      <alignment wrapText="1"/>
      <protection/>
    </xf>
    <xf numFmtId="3" fontId="30" fillId="0" borderId="72" xfId="95" applyNumberFormat="1" applyFont="1" applyBorder="1" applyAlignment="1">
      <alignment horizontal="center" wrapText="1"/>
      <protection/>
    </xf>
    <xf numFmtId="3" fontId="30" fillId="0" borderId="20" xfId="95" applyNumberFormat="1" applyFont="1" applyBorder="1" applyAlignment="1">
      <alignment horizontal="center" wrapText="1"/>
      <protection/>
    </xf>
    <xf numFmtId="3" fontId="31" fillId="0" borderId="72" xfId="95" applyNumberFormat="1" applyFont="1" applyBorder="1" applyAlignment="1">
      <alignment horizontal="center" wrapText="1"/>
      <protection/>
    </xf>
    <xf numFmtId="3" fontId="31" fillId="0" borderId="20" xfId="95" applyNumberFormat="1" applyFont="1" applyBorder="1" applyAlignment="1">
      <alignment horizontal="center" wrapText="1"/>
      <protection/>
    </xf>
    <xf numFmtId="3" fontId="33" fillId="0" borderId="0" xfId="95" applyNumberFormat="1" applyFont="1" applyAlignment="1">
      <alignment horizontal="center"/>
      <protection/>
    </xf>
    <xf numFmtId="0" fontId="13" fillId="0" borderId="27" xfId="95" applyFont="1" applyBorder="1" applyAlignment="1">
      <alignment horizontal="center"/>
      <protection/>
    </xf>
    <xf numFmtId="0" fontId="33" fillId="0" borderId="0" xfId="95" applyFont="1" applyAlignment="1">
      <alignment horizontal="center"/>
      <protection/>
    </xf>
    <xf numFmtId="0" fontId="13" fillId="0" borderId="69" xfId="95" applyFont="1" applyBorder="1" applyAlignment="1">
      <alignment horizontal="center"/>
      <protection/>
    </xf>
    <xf numFmtId="0" fontId="13" fillId="0" borderId="70" xfId="95" applyFont="1" applyBorder="1" applyAlignment="1">
      <alignment horizontal="center"/>
      <protection/>
    </xf>
    <xf numFmtId="0" fontId="13" fillId="0" borderId="73" xfId="95" applyFont="1" applyBorder="1" applyAlignment="1">
      <alignment horizontal="center"/>
      <protection/>
    </xf>
    <xf numFmtId="2" fontId="60" fillId="0" borderId="47" xfId="97" applyNumberFormat="1" applyFont="1" applyBorder="1" applyAlignment="1">
      <alignment horizontal="center" wrapText="1"/>
      <protection/>
    </xf>
    <xf numFmtId="2" fontId="60" fillId="0" borderId="67" xfId="97" applyNumberFormat="1" applyFont="1" applyBorder="1" applyAlignment="1">
      <alignment horizontal="center" wrapText="1"/>
      <protection/>
    </xf>
    <xf numFmtId="2" fontId="60" fillId="0" borderId="48" xfId="97" applyNumberFormat="1" applyFont="1" applyBorder="1" applyAlignment="1">
      <alignment horizontal="center" wrapText="1"/>
      <protection/>
    </xf>
    <xf numFmtId="2" fontId="61" fillId="0" borderId="0" xfId="97" applyNumberFormat="1" applyFont="1" applyBorder="1" applyAlignment="1">
      <alignment horizontal="center" wrapText="1"/>
      <protection/>
    </xf>
    <xf numFmtId="2" fontId="61" fillId="0" borderId="52" xfId="97" applyNumberFormat="1" applyFont="1" applyBorder="1" applyAlignment="1">
      <alignment horizontal="center" wrapText="1"/>
      <protection/>
    </xf>
    <xf numFmtId="0" fontId="60" fillId="0" borderId="74" xfId="97" applyFont="1" applyBorder="1" applyAlignment="1">
      <alignment horizontal="left" wrapText="1"/>
      <protection/>
    </xf>
    <xf numFmtId="0" fontId="60" fillId="0" borderId="54" xfId="97" applyFont="1" applyBorder="1" applyAlignment="1">
      <alignment horizontal="left" wrapText="1"/>
      <protection/>
    </xf>
    <xf numFmtId="0" fontId="59" fillId="0" borderId="67" xfId="97" applyFont="1" applyBorder="1" applyAlignment="1">
      <alignment horizontal="left" wrapText="1"/>
      <protection/>
    </xf>
    <xf numFmtId="0" fontId="59" fillId="0" borderId="48" xfId="97" applyFont="1" applyBorder="1" applyAlignment="1">
      <alignment horizontal="left" wrapText="1"/>
      <protection/>
    </xf>
    <xf numFmtId="0" fontId="60" fillId="0" borderId="67" xfId="97" applyFont="1" applyBorder="1" applyAlignment="1">
      <alignment horizontal="left" wrapText="1"/>
      <protection/>
    </xf>
    <xf numFmtId="0" fontId="60" fillId="0" borderId="48" xfId="97" applyFont="1" applyBorder="1" applyAlignment="1">
      <alignment horizontal="left" wrapText="1"/>
      <protection/>
    </xf>
    <xf numFmtId="0" fontId="59" fillId="0" borderId="67" xfId="97" applyFont="1" applyBorder="1" applyAlignment="1">
      <alignment horizontal="center" wrapText="1"/>
      <protection/>
    </xf>
    <xf numFmtId="0" fontId="59" fillId="0" borderId="48" xfId="97" applyFont="1" applyBorder="1" applyAlignment="1">
      <alignment horizontal="center" wrapText="1"/>
      <protection/>
    </xf>
    <xf numFmtId="0" fontId="62" fillId="0" borderId="48" xfId="97" applyFont="1" applyBorder="1" applyAlignment="1">
      <alignment horizontal="left" wrapText="1"/>
      <protection/>
    </xf>
    <xf numFmtId="0" fontId="62" fillId="0" borderId="41" xfId="97" applyFont="1" applyBorder="1" applyAlignment="1">
      <alignment horizontal="left" wrapText="1"/>
      <protection/>
    </xf>
    <xf numFmtId="0" fontId="60" fillId="0" borderId="41" xfId="97" applyFont="1" applyBorder="1" applyAlignment="1">
      <alignment horizontal="left" wrapText="1"/>
      <protection/>
    </xf>
    <xf numFmtId="0" fontId="60" fillId="0" borderId="63" xfId="97" applyFont="1" applyBorder="1" applyAlignment="1">
      <alignment horizontal="left" wrapText="1"/>
      <protection/>
    </xf>
    <xf numFmtId="0" fontId="60" fillId="0" borderId="0" xfId="97" applyFont="1" applyBorder="1" applyAlignment="1">
      <alignment horizontal="center" wrapText="1"/>
      <protection/>
    </xf>
    <xf numFmtId="0" fontId="61" fillId="0" borderId="75" xfId="97" applyFont="1" applyBorder="1" applyAlignment="1">
      <alignment horizontal="center" wrapText="1"/>
      <protection/>
    </xf>
    <xf numFmtId="0" fontId="61" fillId="0" borderId="76" xfId="97" applyFont="1" applyBorder="1" applyAlignment="1">
      <alignment horizontal="center" wrapText="1"/>
      <protection/>
    </xf>
    <xf numFmtId="0" fontId="61" fillId="0" borderId="77" xfId="97" applyFont="1" applyBorder="1" applyAlignment="1">
      <alignment horizontal="center" wrapText="1"/>
      <protection/>
    </xf>
    <xf numFmtId="0" fontId="59" fillId="0" borderId="41" xfId="98" applyFont="1" applyFill="1" applyBorder="1" applyAlignment="1">
      <alignment horizontal="left" wrapText="1"/>
      <protection/>
    </xf>
    <xf numFmtId="0" fontId="60" fillId="0" borderId="41" xfId="98" applyFont="1" applyFill="1" applyBorder="1" applyAlignment="1">
      <alignment horizontal="left" wrapText="1"/>
      <protection/>
    </xf>
    <xf numFmtId="0" fontId="59" fillId="0" borderId="41" xfId="97" applyFont="1" applyBorder="1" applyAlignment="1">
      <alignment horizontal="left" wrapText="1"/>
      <protection/>
    </xf>
    <xf numFmtId="0" fontId="59" fillId="0" borderId="41" xfId="97" applyFont="1" applyBorder="1" applyAlignment="1">
      <alignment horizontal="left"/>
      <protection/>
    </xf>
    <xf numFmtId="0" fontId="62" fillId="0" borderId="41" xfId="98" applyFont="1" applyFill="1" applyBorder="1" applyAlignment="1">
      <alignment horizontal="left" wrapText="1"/>
      <protection/>
    </xf>
    <xf numFmtId="0" fontId="60" fillId="0" borderId="41" xfId="97" applyFont="1" applyBorder="1" applyAlignment="1">
      <alignment horizontal="left"/>
      <protection/>
    </xf>
    <xf numFmtId="0" fontId="62" fillId="0" borderId="41" xfId="97" applyFont="1" applyBorder="1" applyAlignment="1">
      <alignment horizontal="left"/>
      <protection/>
    </xf>
    <xf numFmtId="0" fontId="62" fillId="0" borderId="63" xfId="97" applyFont="1" applyBorder="1" applyAlignment="1">
      <alignment horizontal="left"/>
      <protection/>
    </xf>
    <xf numFmtId="0" fontId="36" fillId="0" borderId="0" xfId="95" applyFont="1" applyAlignment="1">
      <alignment horizontal="center"/>
      <protection/>
    </xf>
    <xf numFmtId="0" fontId="12" fillId="0" borderId="43" xfId="95" applyFont="1" applyBorder="1" applyAlignment="1">
      <alignment horizontal="center" vertical="center"/>
      <protection/>
    </xf>
    <xf numFmtId="0" fontId="12" fillId="0" borderId="39" xfId="95" applyFont="1" applyBorder="1" applyAlignment="1">
      <alignment horizontal="center" vertical="center"/>
      <protection/>
    </xf>
    <xf numFmtId="0" fontId="34" fillId="0" borderId="43" xfId="95" applyFont="1" applyBorder="1" applyAlignment="1">
      <alignment horizontal="center" vertical="center"/>
      <protection/>
    </xf>
    <xf numFmtId="0" fontId="34" fillId="0" borderId="39" xfId="95" applyFont="1" applyBorder="1" applyAlignment="1">
      <alignment horizontal="center" vertical="center"/>
      <protection/>
    </xf>
    <xf numFmtId="3" fontId="12" fillId="0" borderId="43" xfId="95" applyNumberFormat="1" applyFont="1" applyBorder="1" applyAlignment="1">
      <alignment horizontal="center" vertical="center"/>
      <protection/>
    </xf>
    <xf numFmtId="3" fontId="12" fillId="0" borderId="39" xfId="95" applyNumberFormat="1" applyFont="1" applyBorder="1" applyAlignment="1">
      <alignment horizontal="center" vertical="center"/>
      <protection/>
    </xf>
    <xf numFmtId="0" fontId="34" fillId="0" borderId="49" xfId="95" applyFont="1" applyBorder="1" applyAlignment="1">
      <alignment horizontal="center" vertical="center"/>
      <protection/>
    </xf>
    <xf numFmtId="0" fontId="13" fillId="0" borderId="0" xfId="95" applyFont="1" applyAlignment="1">
      <alignment horizontal="center"/>
      <protection/>
    </xf>
    <xf numFmtId="0" fontId="12" fillId="0" borderId="0" xfId="95" applyAlignment="1">
      <alignment horizontal="center"/>
      <protection/>
    </xf>
    <xf numFmtId="0" fontId="14" fillId="0" borderId="0" xfId="97" applyFont="1" applyBorder="1" applyAlignment="1">
      <alignment horizont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_21.Aktivet Afatgjata Materiale  09" xfId="71"/>
    <cellStyle name="Currency" xfId="72"/>
    <cellStyle name="Currency [0]" xfId="73"/>
    <cellStyle name="Currency 2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_asn_2009 Propozimet" xfId="97"/>
    <cellStyle name="Normal_Sheet2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timealliu\My%20Documents\PLAN%20BIZNESI\ANEKSET%20E%20PLANIT%20TE%20SHTATE%20TE%20MASAVE%202007-2009%20Rel%204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di%20BILANCE\Bilance%202011\PRINC%20PARK%202011%20okkkkkkkkkkkkkkkkkkkkkkk\BILANCI%20PRINC%202011%20ta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 2 Losses (2)"/>
      <sheetName val="Sheet1"/>
      <sheetName val="Sheet2"/>
      <sheetName val="Appendix   "/>
      <sheetName val="Appendix"/>
      <sheetName val="Energy(1)"/>
      <sheetName val="Tb 1 BasicData"/>
      <sheetName val="Tb Bis1 EnergyTargets"/>
      <sheetName val="Tb 2 Losses"/>
      <sheetName val="Tb 3-2003"/>
      <sheetName val="Tb 4-2004"/>
      <sheetName val="Tb 3-2005"/>
      <sheetName val="Tb 2 Losses (3)"/>
      <sheetName val="Tb 4-2006"/>
      <sheetName val="Tb 4-2006 (2)"/>
      <sheetName val="Tb 4-2006 (3)"/>
      <sheetName val="Tabela3"/>
      <sheetName val="Tb 5-2007"/>
      <sheetName val="Tb 6-2008"/>
      <sheetName val="Tb 7-2009"/>
      <sheetName val="Tb 7-2010"/>
      <sheetName val="Tb 6-2009"/>
      <sheetName val="Tb 7 Coll 2006"/>
      <sheetName val="Tb 7 Coll 2006 (2)"/>
      <sheetName val="Tb 8 b&amp;s"/>
      <sheetName val="Tb 9 p&amp;l"/>
      <sheetName val="Tb 10 cflow"/>
      <sheetName val="Tb 11 Subsidy"/>
      <sheetName val="Tb 12 L&amp;C"/>
      <sheetName val="Tb 13 Investimet"/>
      <sheetName val="Summary"/>
      <sheetName val="ppppp"/>
      <sheetName val="Summary (6K)"/>
      <sheetName val="Tb 10 cflow (2)"/>
    </sheetNames>
    <sheetDataSet>
      <sheetData sheetId="2">
        <row r="1">
          <cell r="A1" t="str">
            <v>Albanian</v>
          </cell>
          <cell r="B1" t="str">
            <v>English</v>
          </cell>
        </row>
        <row r="2">
          <cell r="A2" t="str">
            <v>ANEKSET E
PLANIT TE SHTATE TE MASAVE PER SEKTORIN E ENERGJISE ELEKTRIKE</v>
          </cell>
          <cell r="B2" t="str">
            <v>APPENDIX TO SEVENTH POWER SECTOR ACTION PLAN</v>
          </cell>
          <cell r="C2">
            <v>2</v>
          </cell>
        </row>
        <row r="3">
          <cell r="A3" t="str">
            <v>Tabela Nr.1  Bilanci i Energjise ne Sistemin Shqiptar te Energjise Elektrike per vitet 2004-2009  (GWh)</v>
          </cell>
          <cell r="B3" t="str">
            <v>Table 1:  Balance of Electricity in Albanian Power System for the Year 2004 - 2009  (GWh)</v>
          </cell>
          <cell r="C3">
            <v>3</v>
          </cell>
        </row>
        <row r="4">
          <cell r="A4" t="str">
            <v>Kerkesa</v>
          </cell>
          <cell r="B4" t="str">
            <v>Demand</v>
          </cell>
          <cell r="C4">
            <v>4</v>
          </cell>
        </row>
        <row r="5">
          <cell r="A5" t="str">
            <v>Prodhimi</v>
          </cell>
          <cell r="B5" t="str">
            <v>Generation</v>
          </cell>
          <cell r="C5">
            <v>5</v>
          </cell>
        </row>
        <row r="6">
          <cell r="A6" t="str">
            <v>Shkembimi</v>
          </cell>
          <cell r="B6" t="str">
            <v>Exchange</v>
          </cell>
          <cell r="C6">
            <v>6</v>
          </cell>
        </row>
        <row r="7">
          <cell r="A7" t="str">
            <v>Transmetimi</v>
          </cell>
          <cell r="B7" t="str">
            <v>TSO</v>
          </cell>
          <cell r="C7">
            <v>7</v>
          </cell>
        </row>
        <row r="8">
          <cell r="A8" t="str">
            <v>Prodhimi i impianteve te vegjel dhe te mesem</v>
          </cell>
          <cell r="B8" t="str">
            <v>Generation by Medium &amp; Small HPP</v>
          </cell>
          <cell r="C8">
            <v>8</v>
          </cell>
        </row>
        <row r="9">
          <cell r="A9" t="str">
            <v>Shperndarja</v>
          </cell>
          <cell r="B9" t="str">
            <v>Distribution</v>
          </cell>
          <cell r="C9">
            <v>9</v>
          </cell>
        </row>
        <row r="10">
          <cell r="A10" t="str">
            <v>Prodhimi</v>
          </cell>
          <cell r="B10" t="str">
            <v>Generation</v>
          </cell>
          <cell r="C10">
            <v>10</v>
          </cell>
        </row>
        <row r="11">
          <cell r="A11" t="str">
            <v>Prodhimi me Hidro (Tre kaskadat)</v>
          </cell>
          <cell r="B11" t="str">
            <v>Hydro Generation (Three Cascades)</v>
          </cell>
          <cell r="C11">
            <v>11</v>
          </cell>
        </row>
        <row r="12">
          <cell r="A12" t="str">
            <v>Prodhimi me Termo (TEC)</v>
          </cell>
          <cell r="B12" t="str">
            <v>Thermo Generation</v>
          </cell>
          <cell r="C12">
            <v>12</v>
          </cell>
        </row>
        <row r="13">
          <cell r="A13" t="str">
            <v>TEC Fier</v>
          </cell>
          <cell r="B13" t="str">
            <v>TPP Fieri</v>
          </cell>
          <cell r="C13">
            <v>13</v>
          </cell>
        </row>
        <row r="14">
          <cell r="A14" t="str">
            <v>TEC Vlore</v>
          </cell>
          <cell r="B14" t="str">
            <v>TPP Vlore</v>
          </cell>
          <cell r="C14">
            <v>14</v>
          </cell>
        </row>
        <row r="15">
          <cell r="A15" t="str">
            <v>Konsumi Vetjak</v>
          </cell>
          <cell r="B15" t="str">
            <v>Plant Consumption</v>
          </cell>
          <cell r="C15">
            <v>15</v>
          </cell>
        </row>
        <row r="16">
          <cell r="A16" t="str">
            <v>Humbjet ne Prodhim</v>
          </cell>
          <cell r="B16" t="str">
            <v>Losses in Generation</v>
          </cell>
          <cell r="C16">
            <v>16</v>
          </cell>
        </row>
        <row r="17">
          <cell r="A17" t="str">
            <v>Prodhimi Neto i brendshem</v>
          </cell>
          <cell r="B17" t="str">
            <v>Electricity from Internal Generat.</v>
          </cell>
          <cell r="C17">
            <v>17</v>
          </cell>
        </row>
        <row r="18">
          <cell r="A18" t="str">
            <v>Dhene ( + )</v>
          </cell>
          <cell r="B18" t="str">
            <v>Delivered ( + )</v>
          </cell>
          <cell r="C18">
            <v>18</v>
          </cell>
        </row>
        <row r="19">
          <cell r="A19" t="str">
            <v>Marre ( - )</v>
          </cell>
          <cell r="B19" t="str">
            <v>Received ( - )</v>
          </cell>
          <cell r="C19">
            <v>19</v>
          </cell>
        </row>
        <row r="20">
          <cell r="A20" t="str">
            <v>Balanca (Dhene - Marre)</v>
          </cell>
          <cell r="B20" t="str">
            <v>Balance (Delivered - Received)</v>
          </cell>
          <cell r="C20">
            <v>20</v>
          </cell>
        </row>
        <row r="21">
          <cell r="A21" t="str">
            <v>Eksport ( + )</v>
          </cell>
          <cell r="B21" t="str">
            <v>Export ( + )</v>
          </cell>
          <cell r="C21">
            <v>21</v>
          </cell>
        </row>
        <row r="22">
          <cell r="A22" t="str">
            <v>Import ( - )</v>
          </cell>
          <cell r="B22" t="str">
            <v>Import ( - )</v>
          </cell>
          <cell r="C22">
            <v>22</v>
          </cell>
        </row>
        <row r="23">
          <cell r="A23" t="str">
            <v>Balanca (Eksport - Import)</v>
          </cell>
          <cell r="B23" t="str">
            <v>Balance (Export - Import)</v>
          </cell>
          <cell r="C23">
            <v>23</v>
          </cell>
        </row>
        <row r="24">
          <cell r="A24" t="str">
            <v>Importet e Furnizuesve te Kualifikuar</v>
          </cell>
          <cell r="B24" t="str">
            <v>Imports of eligible suppliers</v>
          </cell>
          <cell r="C24">
            <v>24</v>
          </cell>
        </row>
        <row r="25">
          <cell r="A25" t="str">
            <v>Balanca e Shkembimit Total Neto</v>
          </cell>
          <cell r="B25" t="str">
            <v>Total Net Exchange Balance</v>
          </cell>
          <cell r="C25">
            <v>25</v>
          </cell>
        </row>
        <row r="26">
          <cell r="A26" t="str">
            <v>Transmetimi</v>
          </cell>
          <cell r="B26" t="str">
            <v>Transmission</v>
          </cell>
          <cell r="C26">
            <v>26</v>
          </cell>
        </row>
        <row r="27">
          <cell r="A27" t="str">
            <v>Konsumi Vetjak i Transmetimit</v>
          </cell>
          <cell r="B27" t="str">
            <v>Own Consumption in Transmission</v>
          </cell>
          <cell r="C27">
            <v>27</v>
          </cell>
        </row>
        <row r="28">
          <cell r="A28" t="str">
            <v>Humbjet ne Transmetim</v>
          </cell>
          <cell r="B28" t="str">
            <v>Losses in Transmission</v>
          </cell>
          <cell r="C28">
            <v>28</v>
          </cell>
        </row>
        <row r="29">
          <cell r="A29" t="str">
            <v>Humbjet ne %</v>
          </cell>
          <cell r="B29" t="str">
            <v>Losses in %</v>
          </cell>
          <cell r="C29">
            <v>29</v>
          </cell>
        </row>
        <row r="30">
          <cell r="A30" t="str">
            <v>Energjia e Ofruar ne Shperndarje</v>
          </cell>
          <cell r="B30" t="str">
            <v>Energy Supplied in Distribution</v>
          </cell>
          <cell r="C30">
            <v>30</v>
          </cell>
        </row>
        <row r="31">
          <cell r="A31" t="str">
            <v>Prodhimi nga HEC-et e mesme (KESH Bist2+Selita))</v>
          </cell>
          <cell r="B31" t="str">
            <v>Generation by Medium HPP (KESH)</v>
          </cell>
          <cell r="C31">
            <v>31</v>
          </cell>
        </row>
        <row r="32">
          <cell r="A32" t="str">
            <v>Prodhimi nga HEC-et e vegjel (KESH)</v>
          </cell>
          <cell r="B32" t="str">
            <v>Gereration by Small HPP   (KESH)</v>
          </cell>
          <cell r="C32">
            <v>32</v>
          </cell>
        </row>
        <row r="33">
          <cell r="A33" t="str">
            <v>Prodhimi nga HEC-et e mesem dhe te vegjel te pavarur</v>
          </cell>
          <cell r="B33" t="str">
            <v>Generation by Medium IPP</v>
          </cell>
          <cell r="C33">
            <v>33</v>
          </cell>
        </row>
        <row r="34">
          <cell r="A34" t="str">
            <v>Generation by Small IPP</v>
          </cell>
          <cell r="B34" t="str">
            <v>Generation by Small IPP</v>
          </cell>
          <cell r="C34">
            <v>34</v>
          </cell>
        </row>
        <row r="35">
          <cell r="A35" t="str">
            <v>Totali i Prodhimit ne Shperndarje</v>
          </cell>
          <cell r="B35" t="str">
            <v>Total Generation in Distribution</v>
          </cell>
          <cell r="C35">
            <v>35</v>
          </cell>
        </row>
        <row r="36">
          <cell r="A36" t="str">
            <v>Shperndarja</v>
          </cell>
          <cell r="B36" t="str">
            <v>Distribution</v>
          </cell>
          <cell r="C36">
            <v>36</v>
          </cell>
        </row>
        <row r="37">
          <cell r="A37" t="str">
            <v>Humbjet ne Shperndarje</v>
          </cell>
          <cell r="B37" t="str">
            <v>Losses in Distribution</v>
          </cell>
          <cell r="C37">
            <v>37</v>
          </cell>
        </row>
        <row r="38">
          <cell r="A38" t="str">
            <v>Humbjet ne (%)</v>
          </cell>
          <cell r="B38" t="str">
            <v>Losses in (%)</v>
          </cell>
          <cell r="C38">
            <v>38</v>
          </cell>
        </row>
        <row r="39">
          <cell r="A39" t="str">
            <v>Humbjet Teknike</v>
          </cell>
          <cell r="B39" t="str">
            <v>Technical Losses</v>
          </cell>
          <cell r="C39">
            <v>39</v>
          </cell>
        </row>
        <row r="40">
          <cell r="A40" t="str">
            <v>Humbjet Teknike (%)</v>
          </cell>
          <cell r="B40" t="str">
            <v>Technical Losses (%)</v>
          </cell>
          <cell r="C40">
            <v>40</v>
          </cell>
        </row>
        <row r="41">
          <cell r="A41" t="str">
            <v>Humbjet Jo - Teknike</v>
          </cell>
          <cell r="B41" t="str">
            <v>Non Technical Losses</v>
          </cell>
          <cell r="C41">
            <v>41</v>
          </cell>
        </row>
        <row r="42">
          <cell r="A42" t="str">
            <v>Humbjet Jo - Teknike (%)</v>
          </cell>
          <cell r="B42" t="str">
            <v>Non Technical Losses (%)</v>
          </cell>
          <cell r="C42">
            <v>42</v>
          </cell>
        </row>
        <row r="43">
          <cell r="A43" t="str">
            <v>Energjia e Konsumuar</v>
          </cell>
          <cell r="B43" t="str">
            <v>Billed Consumption (D)</v>
          </cell>
          <cell r="C43">
            <v>43</v>
          </cell>
        </row>
        <row r="44">
          <cell r="A44" t="str">
            <v>Konsumi Vjetor I DARFO</v>
          </cell>
          <cell r="B44" t="str">
            <v>Konsumi Vjetor I DARFO</v>
          </cell>
          <cell r="C44">
            <v>44</v>
          </cell>
        </row>
        <row r="45">
          <cell r="A45" t="str">
            <v>Energjia Pa Darfo</v>
          </cell>
          <cell r="B45" t="str">
            <v>Energjia Pa Darfo</v>
          </cell>
          <cell r="C45">
            <v>45</v>
          </cell>
        </row>
        <row r="46">
          <cell r="A46" t="str">
            <v>Energjia e Klienteve te KESH</v>
          </cell>
          <cell r="B46" t="str">
            <v>Billed Consumption of KESH consumers</v>
          </cell>
          <cell r="C46">
            <v>46</v>
          </cell>
        </row>
        <row r="47">
          <cell r="A47" t="str">
            <v>Energjia e Klienteve te kualifikuar</v>
          </cell>
          <cell r="B47" t="str">
            <v>Billed Consumption of eligible consumers</v>
          </cell>
          <cell r="C47">
            <v>47</v>
          </cell>
        </row>
        <row r="48">
          <cell r="A48" t="str">
            <v>ENERGJIA E TRANSMETUAR NE RRJETIN E BRENDSHEM</v>
          </cell>
          <cell r="B48" t="str">
            <v>ENERGJIA E TRANSMETUAR NE RRJETIN E BRENDSHEM</v>
          </cell>
          <cell r="C48">
            <v>48</v>
          </cell>
        </row>
        <row r="49">
          <cell r="A49" t="str">
            <v>ENERGJIA E TRANSMETUAR NE RRJET</v>
          </cell>
          <cell r="B49" t="str">
            <v>ENERGY SUPPLIED TO Internal GRID</v>
          </cell>
          <cell r="C49">
            <v>49</v>
          </cell>
        </row>
        <row r="50">
          <cell r="A50" t="str">
            <v>TOTALI I HUMBJEVE</v>
          </cell>
          <cell r="B50" t="str">
            <v>TOTAL LOSSES (MWh)</v>
          </cell>
          <cell r="C50">
            <v>50</v>
          </cell>
        </row>
        <row r="51">
          <cell r="A51" t="str">
            <v>TOTALI I HUMBJEVE ( % )</v>
          </cell>
          <cell r="B51" t="str">
            <v>TOTAL LOSSES ( % )</v>
          </cell>
          <cell r="C51">
            <v>51</v>
          </cell>
        </row>
        <row r="52">
          <cell r="A52" t="str">
            <v>KUFIZIMET</v>
          </cell>
          <cell r="B52" t="str">
            <v>Load Sheddings</v>
          </cell>
          <cell r="C52">
            <v>52</v>
          </cell>
        </row>
        <row r="53">
          <cell r="A53" t="str">
            <v>Billed Consumption</v>
          </cell>
          <cell r="B53" t="str">
            <v>Billed Consumption</v>
          </cell>
          <cell r="C53">
            <v>53</v>
          </cell>
        </row>
        <row r="54">
          <cell r="A54" t="str">
            <v>Unbilled Consumption</v>
          </cell>
          <cell r="B54" t="str">
            <v>Unbilled Consumption</v>
          </cell>
          <cell r="C54">
            <v>54</v>
          </cell>
        </row>
        <row r="55">
          <cell r="A55" t="str">
            <v>Household Billed Consumption</v>
          </cell>
          <cell r="B55" t="str">
            <v>Household Billed Consumption</v>
          </cell>
          <cell r="C55">
            <v>55</v>
          </cell>
        </row>
        <row r="56">
          <cell r="A56" t="str">
            <v>Household Billed Cons. in (%)</v>
          </cell>
          <cell r="B56" t="str">
            <v>Household Billed Cons. in (%)</v>
          </cell>
          <cell r="C56">
            <v>56</v>
          </cell>
        </row>
        <row r="57">
          <cell r="A57" t="str">
            <v>Interconection exchange</v>
          </cell>
          <cell r="B57" t="str">
            <v>Interconection exchange</v>
          </cell>
          <cell r="C57">
            <v>57</v>
          </cell>
        </row>
        <row r="58">
          <cell r="A58" t="str">
            <v>Shenim:</v>
          </cell>
          <cell r="B58" t="str">
            <v>Note:</v>
          </cell>
          <cell r="C58">
            <v>58</v>
          </cell>
        </row>
        <row r="59">
          <cell r="A59" t="str">
            <v>(1) Ne qofte se Prodhimi Vendas, per shkak te kushteve te favorshme hidrike, do te jete me i larte, kufizimet do te jene me te uleta se ato te parashikuara</v>
          </cell>
          <cell r="B59" t="str">
            <v>(1) If the Domestic Generation will be higher for the reason of favourable hydrological conditions, the load shedding would be lower then forecasts</v>
          </cell>
          <cell r="C59">
            <v>59</v>
          </cell>
        </row>
        <row r="60">
          <cell r="A60" t="str">
            <v>TABELA 1.1: TE DHENAT BAZE</v>
          </cell>
          <cell r="B60" t="str">
            <v>TABLE 1.1: BASIC DATA</v>
          </cell>
          <cell r="C60">
            <v>60</v>
          </cell>
        </row>
        <row r="61">
          <cell r="A61" t="str">
            <v>Energy (GWh)</v>
          </cell>
          <cell r="B61" t="str">
            <v>Energy (GWh)</v>
          </cell>
          <cell r="C61">
            <v>61</v>
          </cell>
        </row>
        <row r="62">
          <cell r="A62" t="str">
            <v>Kerkesa</v>
          </cell>
          <cell r="B62" t="str">
            <v>Demand</v>
          </cell>
          <cell r="C62">
            <v>62</v>
          </cell>
        </row>
        <row r="63">
          <cell r="A63" t="str">
            <v>Prodhimi neto</v>
          </cell>
          <cell r="B63" t="str">
            <v>Net Production</v>
          </cell>
          <cell r="C63">
            <v>63</v>
          </cell>
        </row>
        <row r="64">
          <cell r="A64" t="str">
            <v>Balanca e Shkembimit Total Neto KESH</v>
          </cell>
          <cell r="B64" t="str">
            <v>Total Net Exchange Balance KESH</v>
          </cell>
          <cell r="C64">
            <v>64</v>
          </cell>
        </row>
        <row r="65">
          <cell r="A65" t="str">
            <v>Importet e Furnizuesve te Kualifikuar</v>
          </cell>
          <cell r="B65" t="str">
            <v>Imports of eligible suppliers</v>
          </cell>
          <cell r="C65">
            <v>65</v>
          </cell>
        </row>
        <row r="66">
          <cell r="A66" t="str">
            <v>Energjia e Disponueshme</v>
          </cell>
          <cell r="B66" t="str">
            <v>Transmitted Energy</v>
          </cell>
          <cell r="C66">
            <v>66</v>
          </cell>
        </row>
        <row r="67">
          <cell r="A67" t="str">
            <v>Kufizimet</v>
          </cell>
          <cell r="B67" t="str">
            <v>Load Shedding</v>
          </cell>
          <cell r="C67">
            <v>67</v>
          </cell>
        </row>
        <row r="68">
          <cell r="A68" t="str">
            <v>Humbjet GWh</v>
          </cell>
          <cell r="B68" t="str">
            <v>Losses GWh</v>
          </cell>
          <cell r="C68">
            <v>68</v>
          </cell>
        </row>
        <row r="69">
          <cell r="A69" t="str">
            <v>Humbjet dhe konVet ne Transmetimit</v>
          </cell>
          <cell r="B69" t="str">
            <v>TL on Transmission network</v>
          </cell>
          <cell r="C69">
            <v>69</v>
          </cell>
        </row>
        <row r="70">
          <cell r="A70" t="str">
            <v>Humbjet teknike ne Shperndarje</v>
          </cell>
          <cell r="B70" t="str">
            <v>TL on Distribution network</v>
          </cell>
          <cell r="C70">
            <v>70</v>
          </cell>
        </row>
        <row r="71">
          <cell r="A71" t="str">
            <v>Humbjet joteknike ne Shperndarje</v>
          </cell>
          <cell r="B71" t="str">
            <v>NTL on Distribution network</v>
          </cell>
          <cell r="C71">
            <v>71</v>
          </cell>
        </row>
        <row r="72">
          <cell r="A72" t="str">
            <v>Totali</v>
          </cell>
          <cell r="B72" t="str">
            <v>Total </v>
          </cell>
          <cell r="C72">
            <v>72</v>
          </cell>
        </row>
        <row r="73">
          <cell r="A73" t="str">
            <v>% Humbjeve</v>
          </cell>
          <cell r="B73" t="str">
            <v>% Losses</v>
          </cell>
          <cell r="C73">
            <v>73</v>
          </cell>
        </row>
        <row r="74">
          <cell r="A74" t="str">
            <v>Humbjet teknike te Transmetimit</v>
          </cell>
          <cell r="B74" t="str">
            <v>TL on Transmission network</v>
          </cell>
          <cell r="C74">
            <v>74</v>
          </cell>
        </row>
        <row r="75">
          <cell r="A75" t="str">
            <v>Humbjet teknike ne Shperndarje</v>
          </cell>
          <cell r="B75" t="str">
            <v>TL on Distribution network</v>
          </cell>
          <cell r="C75">
            <v>75</v>
          </cell>
        </row>
        <row r="76">
          <cell r="A76" t="str">
            <v>Humbjet joteknike ne Shperndarje</v>
          </cell>
          <cell r="B76" t="str">
            <v>NTL on Distribution network</v>
          </cell>
          <cell r="C76">
            <v>76</v>
          </cell>
        </row>
        <row r="77">
          <cell r="A77" t="str">
            <v>Totali</v>
          </cell>
          <cell r="B77" t="str">
            <v>Total </v>
          </cell>
          <cell r="C77">
            <v>77</v>
          </cell>
        </row>
        <row r="78">
          <cell r="A78" t="str">
            <v>Shitjet GWh</v>
          </cell>
          <cell r="B78" t="str">
            <v>Sales GWh</v>
          </cell>
          <cell r="C78">
            <v>78</v>
          </cell>
        </row>
        <row r="79">
          <cell r="A79" t="str">
            <v>Konsumatoret e kualifikuar</v>
          </cell>
          <cell r="B79" t="str">
            <v>Eligible customers</v>
          </cell>
          <cell r="C79">
            <v>79</v>
          </cell>
        </row>
        <row r="80">
          <cell r="A80" t="str">
            <v>Konsumatoret TL</v>
          </cell>
          <cell r="B80" t="str">
            <v>HV customers</v>
          </cell>
          <cell r="C80">
            <v>80</v>
          </cell>
        </row>
        <row r="81">
          <cell r="A81" t="str">
            <v>Konsumatoret TM dhe jo-familiaret TU</v>
          </cell>
          <cell r="B81" t="str">
            <v>MV and not domestic LV customers</v>
          </cell>
          <cell r="C81">
            <v>81</v>
          </cell>
        </row>
        <row r="82">
          <cell r="A82" t="str">
            <v>Konsuamtoret familiar TU</v>
          </cell>
          <cell r="B82" t="str">
            <v>LV domestic customers</v>
          </cell>
          <cell r="C82">
            <v>82</v>
          </cell>
        </row>
        <row r="83">
          <cell r="A83" t="str">
            <v>Totali</v>
          </cell>
          <cell r="B83" t="str">
            <v>Total</v>
          </cell>
          <cell r="C83">
            <v>83</v>
          </cell>
        </row>
        <row r="84">
          <cell r="A84" t="str">
            <v>Bilanci energjetik</v>
          </cell>
          <cell r="B84" t="str">
            <v>Electricity balance</v>
          </cell>
          <cell r="C84">
            <v>84</v>
          </cell>
        </row>
        <row r="85">
          <cell r="A85" t="str">
            <v>Faturuar (milion Leke )</v>
          </cell>
          <cell r="B85" t="str">
            <v>Billed (Lek million)</v>
          </cell>
          <cell r="C85">
            <v>85</v>
          </cell>
        </row>
        <row r="86">
          <cell r="A86" t="str">
            <v>Arketimet</v>
          </cell>
          <cell r="B86" t="str">
            <v>Collection</v>
          </cell>
          <cell r="C86">
            <v>86</v>
          </cell>
        </row>
        <row r="87">
          <cell r="A87" t="str">
            <v>Te Prapambeturat (1)</v>
          </cell>
          <cell r="B87" t="str">
            <v>Arrears</v>
          </cell>
          <cell r="C87">
            <v>87</v>
          </cell>
        </row>
        <row r="88">
          <cell r="A88" t="str">
            <v>Totali Arketimeve</v>
          </cell>
          <cell r="B88" t="str">
            <v>Total Collection</v>
          </cell>
          <cell r="C88">
            <v>88</v>
          </cell>
        </row>
        <row r="89">
          <cell r="A89" t="str">
            <v>%Arketimeve</v>
          </cell>
          <cell r="B89" t="str">
            <v>%Collection</v>
          </cell>
          <cell r="C89">
            <v>89</v>
          </cell>
        </row>
        <row r="90">
          <cell r="A90" t="str">
            <v>% Totali Arketimeve</v>
          </cell>
          <cell r="B90" t="str">
            <v>% Total Collection</v>
          </cell>
          <cell r="C90">
            <v>90</v>
          </cell>
        </row>
        <row r="91">
          <cell r="A91" t="str">
            <v>Te ardhurat  (milion Leke )</v>
          </cell>
          <cell r="B91" t="str">
            <v>Revenue (Lek million)</v>
          </cell>
          <cell r="C91">
            <v>91</v>
          </cell>
        </row>
        <row r="92">
          <cell r="A92" t="str">
            <v>Tarifa Mesatare (Leke/kWh) (2)</v>
          </cell>
          <cell r="B92" t="str">
            <v>Average Tariff (lek/kWh)1</v>
          </cell>
          <cell r="C92">
            <v>92</v>
          </cell>
        </row>
        <row r="93">
          <cell r="A93" t="str">
            <v>Plan(6) = Plani i Shtate i Masave</v>
          </cell>
          <cell r="B93" t="str">
            <v>Plan(6) = Seventh Power Sector Action Plan</v>
          </cell>
          <cell r="C93">
            <v>93</v>
          </cell>
        </row>
        <row r="94">
          <cell r="A94" t="str">
            <v>KONSOLIDIMI
(KESH + OST)</v>
          </cell>
          <cell r="B94" t="str">
            <v>CONSOLIDATED
KESH + TSO</v>
          </cell>
          <cell r="C94">
            <v>94</v>
          </cell>
        </row>
        <row r="95">
          <cell r="A95" t="str">
            <v>(1) Detyrimet e prapambetura per Buxhetore, Jo-Buxhetore, ne shumen ~2.4 miliarde leke per vitin 2006, nuk jane perfshire ne buxhetin e shtetit per vitin 2006, dhe si te tilla nuk kemi pasqyruar efektin ne Pasqyrat Financiare. 
     Mbetet per t'u zgjidhu</v>
          </cell>
          <cell r="B95" t="str">
            <v>(1) The arrears for Budgetary and Non Budgetory, ~2.4 billion leke for 2006, are not included on the State Budget for 2006, and based on this fact there are no reflections on the Financial Statements.
      It remain a very important issue that have to be</v>
          </cell>
          <cell r="C95">
            <v>95</v>
          </cell>
          <cell r="E95" t="str">
            <v> </v>
          </cell>
          <cell r="G95" t="str">
            <v> </v>
          </cell>
        </row>
        <row r="96">
          <cell r="A96" t="str">
            <v>(2) Tarifa eshte pa TVSH</v>
          </cell>
          <cell r="B96" t="str">
            <v>(2) Exluding VAT</v>
          </cell>
          <cell r="C96">
            <v>96</v>
          </cell>
        </row>
        <row r="97">
          <cell r="A97" t="str">
            <v>Muaji</v>
          </cell>
          <cell r="B97" t="str">
            <v>Month</v>
          </cell>
        </row>
        <row r="98">
          <cell r="A98" t="str">
            <v>Janar</v>
          </cell>
          <cell r="B98" t="str">
            <v>January</v>
          </cell>
        </row>
        <row r="99">
          <cell r="A99" t="str">
            <v>Shkurt</v>
          </cell>
          <cell r="B99" t="str">
            <v>February</v>
          </cell>
        </row>
        <row r="100">
          <cell r="A100" t="str">
            <v>Mars</v>
          </cell>
          <cell r="B100" t="str">
            <v>March</v>
          </cell>
        </row>
        <row r="101">
          <cell r="A101" t="str">
            <v>Prill</v>
          </cell>
          <cell r="B101" t="str">
            <v>April</v>
          </cell>
        </row>
        <row r="102">
          <cell r="A102" t="str">
            <v>Maj</v>
          </cell>
          <cell r="B102" t="str">
            <v>May</v>
          </cell>
        </row>
        <row r="103">
          <cell r="A103" t="str">
            <v>Qershor</v>
          </cell>
          <cell r="B103" t="str">
            <v>June</v>
          </cell>
        </row>
        <row r="104">
          <cell r="A104" t="str">
            <v>Korrik</v>
          </cell>
          <cell r="B104" t="str">
            <v>July</v>
          </cell>
        </row>
        <row r="105">
          <cell r="A105" t="str">
            <v>Gusht</v>
          </cell>
          <cell r="B105" t="str">
            <v>August</v>
          </cell>
        </row>
        <row r="106">
          <cell r="A106" t="str">
            <v>Shtator</v>
          </cell>
          <cell r="B106" t="str">
            <v>September</v>
          </cell>
        </row>
        <row r="107">
          <cell r="A107" t="str">
            <v>Tetor</v>
          </cell>
          <cell r="B107" t="str">
            <v>October</v>
          </cell>
        </row>
        <row r="108">
          <cell r="A108" t="str">
            <v>Nëntor</v>
          </cell>
          <cell r="B108" t="str">
            <v>November</v>
          </cell>
        </row>
        <row r="109">
          <cell r="A109" t="str">
            <v>Dhjetor</v>
          </cell>
          <cell r="B109" t="str">
            <v>December</v>
          </cell>
        </row>
        <row r="110">
          <cell r="A110" t="str">
            <v>Tremujori I</v>
          </cell>
        </row>
        <row r="111">
          <cell r="A111" t="str">
            <v>Tremujori II</v>
          </cell>
        </row>
        <row r="112">
          <cell r="A112" t="str">
            <v>Tremujori III</v>
          </cell>
        </row>
        <row r="113">
          <cell r="A113" t="str">
            <v>Tremujori IV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KK A - K"/>
      <sheetName val="SKK SHPE - ARDH"/>
      <sheetName val="SKK Kapitali"/>
      <sheetName val="SKK C&amp;F direkt"/>
      <sheetName val="Aneks Statistikor"/>
      <sheetName val="AAM"/>
      <sheetName val="aktivitet per BM"/>
      <sheetName val="F.D.P "/>
      <sheetName val="Sig"/>
      <sheetName val="AMORTIZIM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5"/>
  <sheetViews>
    <sheetView zoomScalePageLayoutView="0" workbookViewId="0" topLeftCell="A1">
      <selection activeCell="A19" sqref="A19:K19"/>
    </sheetView>
  </sheetViews>
  <sheetFormatPr defaultColWidth="8.8515625" defaultRowHeight="12.75"/>
  <cols>
    <col min="1" max="16384" width="8.8515625" style="1" customWidth="1"/>
  </cols>
  <sheetData>
    <row r="1" spans="1:11" ht="22.5">
      <c r="A1" s="255" t="s">
        <v>390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9" ht="15.75">
      <c r="A2" s="114"/>
      <c r="B2" s="115"/>
      <c r="C2" s="115"/>
      <c r="D2" s="115"/>
      <c r="E2" s="115"/>
      <c r="F2" s="115"/>
      <c r="G2" s="115"/>
      <c r="H2" s="115"/>
      <c r="I2" s="115"/>
    </row>
    <row r="3" spans="1:9" ht="15.75">
      <c r="A3" s="114"/>
      <c r="B3" s="115"/>
      <c r="C3" s="115"/>
      <c r="D3" s="115"/>
      <c r="E3" s="115"/>
      <c r="F3" s="115"/>
      <c r="G3" s="115"/>
      <c r="H3" s="115"/>
      <c r="I3" s="115"/>
    </row>
    <row r="4" spans="1:9" ht="15.75">
      <c r="A4" s="114"/>
      <c r="B4" s="115"/>
      <c r="C4" s="115"/>
      <c r="D4" s="115"/>
      <c r="E4" s="115"/>
      <c r="F4" s="115"/>
      <c r="G4" s="115"/>
      <c r="H4" s="115"/>
      <c r="I4" s="115"/>
    </row>
    <row r="5" spans="1:9" ht="15.75">
      <c r="A5" s="114"/>
      <c r="B5" s="115"/>
      <c r="C5" s="115"/>
      <c r="D5" s="115"/>
      <c r="E5" s="115"/>
      <c r="F5" s="115"/>
      <c r="G5" s="115"/>
      <c r="H5" s="115"/>
      <c r="I5" s="115"/>
    </row>
    <row r="6" spans="1:11" ht="20.25">
      <c r="A6" s="256" t="s">
        <v>383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ht="20.25">
      <c r="A7" s="256" t="s">
        <v>400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9" ht="20.25">
      <c r="A8" s="116"/>
      <c r="B8" s="115"/>
      <c r="C8" s="115"/>
      <c r="D8" s="115"/>
      <c r="E8" s="115"/>
      <c r="F8" s="115"/>
      <c r="G8" s="115"/>
      <c r="H8" s="115"/>
      <c r="I8" s="115"/>
    </row>
    <row r="9" spans="1:9" ht="20.25">
      <c r="A9" s="116"/>
      <c r="B9" s="115"/>
      <c r="C9" s="115"/>
      <c r="D9" s="115"/>
      <c r="E9" s="115"/>
      <c r="F9" s="115"/>
      <c r="G9" s="115"/>
      <c r="H9" s="115"/>
      <c r="I9" s="115"/>
    </row>
    <row r="10" spans="2:11" ht="15.75">
      <c r="B10" s="115"/>
      <c r="C10" s="115"/>
      <c r="D10" s="115"/>
      <c r="E10" s="115"/>
      <c r="F10" s="115"/>
      <c r="G10" s="115"/>
      <c r="H10" s="257" t="s">
        <v>384</v>
      </c>
      <c r="I10" s="257"/>
      <c r="J10" s="257"/>
      <c r="K10" s="257"/>
    </row>
    <row r="11" spans="1:9" ht="15.75">
      <c r="A11" s="117"/>
      <c r="B11" s="115"/>
      <c r="C11" s="115"/>
      <c r="D11" s="115"/>
      <c r="E11" s="115"/>
      <c r="F11" s="115"/>
      <c r="G11" s="115"/>
      <c r="H11" s="115"/>
      <c r="I11" s="115"/>
    </row>
    <row r="12" spans="1:10" ht="16.5" thickBot="1">
      <c r="A12" s="117"/>
      <c r="B12" s="118"/>
      <c r="C12" s="118"/>
      <c r="D12" s="118"/>
      <c r="E12" s="118"/>
      <c r="F12" s="118"/>
      <c r="G12" s="118"/>
      <c r="H12" s="118"/>
      <c r="I12" s="118"/>
      <c r="J12" s="119"/>
    </row>
    <row r="13" spans="1:9" ht="16.5" thickTop="1">
      <c r="A13" s="117"/>
      <c r="B13" s="115"/>
      <c r="C13" s="115"/>
      <c r="D13" s="115"/>
      <c r="E13" s="115"/>
      <c r="F13" s="115"/>
      <c r="G13" s="115"/>
      <c r="H13" s="115"/>
      <c r="I13" s="115"/>
    </row>
    <row r="14" spans="1:9" ht="15.75">
      <c r="A14" s="117"/>
      <c r="B14" s="115"/>
      <c r="C14" s="115"/>
      <c r="D14" s="115"/>
      <c r="E14" s="115"/>
      <c r="F14" s="115"/>
      <c r="G14" s="115"/>
      <c r="H14" s="115"/>
      <c r="I14" s="115"/>
    </row>
    <row r="15" spans="1:9" ht="15.75">
      <c r="A15" s="117"/>
      <c r="B15" s="115"/>
      <c r="C15" s="115"/>
      <c r="D15" s="115"/>
      <c r="E15" s="115"/>
      <c r="F15" s="115"/>
      <c r="G15" s="115"/>
      <c r="H15" s="115"/>
      <c r="I15" s="115"/>
    </row>
    <row r="16" spans="1:9" ht="15.75">
      <c r="A16" s="117"/>
      <c r="B16" s="115"/>
      <c r="C16" s="115"/>
      <c r="D16" s="115"/>
      <c r="E16" s="115"/>
      <c r="F16" s="115"/>
      <c r="G16" s="115"/>
      <c r="H16" s="115"/>
      <c r="I16" s="115"/>
    </row>
    <row r="17" spans="1:9" ht="15.75">
      <c r="A17" s="117"/>
      <c r="B17" s="115"/>
      <c r="C17" s="115"/>
      <c r="D17" s="115"/>
      <c r="E17" s="115"/>
      <c r="F17" s="115"/>
      <c r="G17" s="115"/>
      <c r="H17" s="115"/>
      <c r="I17" s="115"/>
    </row>
    <row r="18" spans="1:9" ht="12.75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11" ht="22.5">
      <c r="A19" s="254" t="s">
        <v>390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</row>
    <row r="20" spans="1:11" ht="22.5">
      <c r="A20" s="254" t="s">
        <v>391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 ht="22.5">
      <c r="A21" s="254" t="s">
        <v>392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</row>
    <row r="22" spans="1:9" ht="22.5">
      <c r="A22" s="120"/>
      <c r="B22" s="115"/>
      <c r="C22" s="115"/>
      <c r="D22" s="115"/>
      <c r="E22" s="115"/>
      <c r="F22" s="115"/>
      <c r="G22" s="115"/>
      <c r="H22" s="115"/>
      <c r="I22" s="115"/>
    </row>
    <row r="23" spans="1:11" ht="22.5">
      <c r="A23" s="254" t="s">
        <v>385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</row>
    <row r="24" spans="1:9" ht="22.5">
      <c r="A24" s="120"/>
      <c r="B24" s="115"/>
      <c r="C24" s="115"/>
      <c r="D24" s="115"/>
      <c r="E24" s="115"/>
      <c r="F24" s="115"/>
      <c r="G24" s="115"/>
      <c r="H24" s="115"/>
      <c r="I24" s="115"/>
    </row>
    <row r="25" spans="1:9" ht="22.5">
      <c r="A25" s="120"/>
      <c r="B25" s="115"/>
      <c r="C25" s="115"/>
      <c r="D25" s="115"/>
      <c r="E25" s="115"/>
      <c r="F25" s="115"/>
      <c r="G25" s="115"/>
      <c r="H25" s="115"/>
      <c r="I25" s="115"/>
    </row>
    <row r="26" spans="1:11" ht="22.5">
      <c r="A26" s="254" t="s">
        <v>386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</row>
    <row r="27" spans="1:11" ht="22.5">
      <c r="A27" s="254" t="s">
        <v>398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</row>
    <row r="28" spans="1:9" ht="15.75">
      <c r="A28" s="117"/>
      <c r="B28" s="115"/>
      <c r="C28" s="115"/>
      <c r="D28" s="115"/>
      <c r="E28" s="115"/>
      <c r="F28" s="115"/>
      <c r="G28" s="115"/>
      <c r="H28" s="115"/>
      <c r="I28" s="115"/>
    </row>
    <row r="29" spans="1:9" ht="15.75">
      <c r="A29" s="121" t="s">
        <v>387</v>
      </c>
      <c r="B29" s="115"/>
      <c r="C29" s="115"/>
      <c r="D29" s="115"/>
      <c r="E29" s="115"/>
      <c r="F29" s="115"/>
      <c r="G29" s="115"/>
      <c r="H29" s="115"/>
      <c r="I29" s="115"/>
    </row>
    <row r="30" spans="1:9" ht="15.75">
      <c r="A30" s="121" t="s">
        <v>388</v>
      </c>
      <c r="B30" s="115"/>
      <c r="C30" s="115"/>
      <c r="D30" s="115"/>
      <c r="E30" s="115"/>
      <c r="F30" s="115"/>
      <c r="G30" s="115"/>
      <c r="H30" s="115"/>
      <c r="I30" s="115"/>
    </row>
    <row r="31" spans="1:9" ht="22.5">
      <c r="A31" s="120"/>
      <c r="B31" s="115"/>
      <c r="C31" s="115"/>
      <c r="D31" s="115"/>
      <c r="E31" s="115"/>
      <c r="F31" s="115"/>
      <c r="G31" s="115"/>
      <c r="H31" s="115"/>
      <c r="I31" s="115"/>
    </row>
    <row r="32" spans="1:9" ht="22.5">
      <c r="A32" s="115"/>
      <c r="B32" s="115"/>
      <c r="C32" s="115"/>
      <c r="D32" s="115"/>
      <c r="E32" s="115"/>
      <c r="F32" s="115"/>
      <c r="G32" s="115"/>
      <c r="H32" s="115"/>
      <c r="I32" s="122" t="s">
        <v>389</v>
      </c>
    </row>
    <row r="33" spans="1:9" ht="22.5">
      <c r="A33" s="120"/>
      <c r="B33" s="115"/>
      <c r="C33" s="115"/>
      <c r="D33" s="115"/>
      <c r="E33" s="115"/>
      <c r="F33" s="115"/>
      <c r="G33" s="115"/>
      <c r="H33" s="115"/>
      <c r="I33" s="115"/>
    </row>
    <row r="34" spans="1:9" ht="22.5">
      <c r="A34" s="120"/>
      <c r="B34" s="115"/>
      <c r="C34" s="115"/>
      <c r="D34" s="115"/>
      <c r="E34" s="115"/>
      <c r="F34" s="115"/>
      <c r="G34" s="115"/>
      <c r="H34" s="115"/>
      <c r="I34" s="115"/>
    </row>
    <row r="35" spans="1:11" ht="22.5">
      <c r="A35" s="254" t="s">
        <v>399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</row>
  </sheetData>
  <sheetProtection/>
  <mergeCells count="11">
    <mergeCell ref="A20:K20"/>
    <mergeCell ref="A21:K21"/>
    <mergeCell ref="A23:K23"/>
    <mergeCell ref="A26:K26"/>
    <mergeCell ref="A27:K27"/>
    <mergeCell ref="A35:K35"/>
    <mergeCell ref="A1:K1"/>
    <mergeCell ref="A6:K6"/>
    <mergeCell ref="A7:K7"/>
    <mergeCell ref="H10:K10"/>
    <mergeCell ref="A19:K19"/>
  </mergeCells>
  <printOptions/>
  <pageMargins left="0.26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B1:H105"/>
  <sheetViews>
    <sheetView zoomScalePageLayoutView="0" workbookViewId="0" topLeftCell="A1">
      <selection activeCell="K16" sqref="K16"/>
    </sheetView>
  </sheetViews>
  <sheetFormatPr defaultColWidth="8.8515625" defaultRowHeight="12.75"/>
  <cols>
    <col min="1" max="1" width="7.140625" style="123" customWidth="1"/>
    <col min="2" max="2" width="3.00390625" style="123" bestFit="1" customWidth="1"/>
    <col min="3" max="3" width="42.28125" style="123" bestFit="1" customWidth="1"/>
    <col min="4" max="4" width="3.7109375" style="123" bestFit="1" customWidth="1"/>
    <col min="5" max="5" width="7.00390625" style="125" bestFit="1" customWidth="1"/>
    <col min="6" max="6" width="10.140625" style="125" customWidth="1"/>
    <col min="7" max="7" width="11.8515625" style="125" customWidth="1"/>
    <col min="8" max="8" width="15.8515625" style="126" customWidth="1"/>
    <col min="9" max="16384" width="8.8515625" style="123" customWidth="1"/>
  </cols>
  <sheetData>
    <row r="1" ht="13.5" customHeight="1">
      <c r="C1" s="124" t="s">
        <v>44</v>
      </c>
    </row>
    <row r="2" ht="18.75">
      <c r="C2" s="124" t="s">
        <v>401</v>
      </c>
    </row>
    <row r="3" spans="3:5" ht="20.25">
      <c r="C3" s="127" t="s">
        <v>147</v>
      </c>
      <c r="D3" s="128"/>
      <c r="E3" s="129"/>
    </row>
    <row r="4" spans="2:5" ht="18.75">
      <c r="B4" s="130"/>
      <c r="C4" s="131" t="s">
        <v>148</v>
      </c>
      <c r="D4" s="128"/>
      <c r="E4" s="129"/>
    </row>
    <row r="5" spans="2:5" ht="12.75">
      <c r="B5" s="130"/>
      <c r="C5" s="132"/>
      <c r="D5" s="133"/>
      <c r="E5" s="133"/>
    </row>
    <row r="6" spans="2:8" ht="12.75">
      <c r="B6" s="134"/>
      <c r="C6" s="135"/>
      <c r="D6" s="134"/>
      <c r="E6" s="136" t="s">
        <v>45</v>
      </c>
      <c r="F6" s="136">
        <v>2013</v>
      </c>
      <c r="G6" s="136">
        <v>2012</v>
      </c>
      <c r="H6" s="137"/>
    </row>
    <row r="7" spans="2:8" ht="15.75">
      <c r="B7" s="134"/>
      <c r="C7" s="138" t="s">
        <v>46</v>
      </c>
      <c r="D7" s="134"/>
      <c r="E7" s="135"/>
      <c r="F7" s="135"/>
      <c r="G7" s="135"/>
      <c r="H7" s="139"/>
    </row>
    <row r="8" spans="2:8" ht="12.75">
      <c r="B8" s="140"/>
      <c r="C8" s="141"/>
      <c r="D8" s="140"/>
      <c r="E8" s="141"/>
      <c r="F8" s="142"/>
      <c r="G8" s="142"/>
      <c r="H8" s="143"/>
    </row>
    <row r="9" spans="2:8" ht="12.75">
      <c r="B9" s="144" t="s">
        <v>47</v>
      </c>
      <c r="C9" s="145" t="s">
        <v>48</v>
      </c>
      <c r="D9" s="140"/>
      <c r="E9" s="141"/>
      <c r="F9" s="146"/>
      <c r="G9" s="146"/>
      <c r="H9" s="147"/>
    </row>
    <row r="10" spans="2:8" ht="12.75">
      <c r="B10" s="148">
        <v>1</v>
      </c>
      <c r="C10" s="145" t="s">
        <v>49</v>
      </c>
      <c r="D10" s="140"/>
      <c r="E10" s="141"/>
      <c r="F10" s="146">
        <f>16434+158752+51252-'PASH 1'!E25+'PASH 1'!E34</f>
        <v>226438</v>
      </c>
      <c r="G10" s="146">
        <f>16434+158752+51252</f>
        <v>226438</v>
      </c>
      <c r="H10" s="147">
        <f>G10/F10</f>
        <v>1</v>
      </c>
    </row>
    <row r="11" spans="2:8" ht="12.75">
      <c r="B11" s="148">
        <v>2</v>
      </c>
      <c r="C11" s="145" t="s">
        <v>50</v>
      </c>
      <c r="D11" s="140"/>
      <c r="E11" s="141"/>
      <c r="F11" s="142"/>
      <c r="G11" s="142"/>
      <c r="H11" s="143" t="e">
        <f aca="true" t="shared" si="0" ref="H11:H74">G11/F11</f>
        <v>#DIV/0!</v>
      </c>
    </row>
    <row r="12" spans="2:8" ht="12.75">
      <c r="B12" s="149" t="s">
        <v>51</v>
      </c>
      <c r="C12" s="150" t="s">
        <v>52</v>
      </c>
      <c r="D12" s="140"/>
      <c r="E12" s="141"/>
      <c r="F12" s="142"/>
      <c r="G12" s="142"/>
      <c r="H12" s="143" t="e">
        <f t="shared" si="0"/>
        <v>#DIV/0!</v>
      </c>
    </row>
    <row r="13" spans="2:8" ht="12.75">
      <c r="B13" s="149" t="s">
        <v>53</v>
      </c>
      <c r="C13" s="150" t="s">
        <v>54</v>
      </c>
      <c r="D13" s="140"/>
      <c r="E13" s="141"/>
      <c r="F13" s="142"/>
      <c r="G13" s="142"/>
      <c r="H13" s="143" t="e">
        <f t="shared" si="0"/>
        <v>#DIV/0!</v>
      </c>
    </row>
    <row r="14" spans="2:8" ht="12.75">
      <c r="B14" s="151"/>
      <c r="C14" s="152" t="s">
        <v>55</v>
      </c>
      <c r="D14" s="151" t="s">
        <v>56</v>
      </c>
      <c r="E14" s="141"/>
      <c r="F14" s="146"/>
      <c r="G14" s="146"/>
      <c r="H14" s="147" t="e">
        <f t="shared" si="0"/>
        <v>#DIV/0!</v>
      </c>
    </row>
    <row r="15" spans="2:8" ht="12.75">
      <c r="B15" s="148">
        <v>3</v>
      </c>
      <c r="C15" s="145" t="s">
        <v>57</v>
      </c>
      <c r="D15" s="140"/>
      <c r="E15" s="141"/>
      <c r="F15" s="142"/>
      <c r="G15" s="142"/>
      <c r="H15" s="143" t="e">
        <f t="shared" si="0"/>
        <v>#DIV/0!</v>
      </c>
    </row>
    <row r="16" spans="2:8" ht="12.75">
      <c r="B16" s="149" t="s">
        <v>51</v>
      </c>
      <c r="C16" s="150" t="s">
        <v>58</v>
      </c>
      <c r="D16" s="140"/>
      <c r="E16" s="141"/>
      <c r="F16" s="142"/>
      <c r="G16" s="142"/>
      <c r="H16" s="143" t="e">
        <f t="shared" si="0"/>
        <v>#DIV/0!</v>
      </c>
    </row>
    <row r="17" spans="2:8" ht="12.75">
      <c r="B17" s="149" t="s">
        <v>53</v>
      </c>
      <c r="C17" s="150" t="s">
        <v>59</v>
      </c>
      <c r="D17" s="140"/>
      <c r="E17" s="141"/>
      <c r="F17" s="142">
        <v>689528</v>
      </c>
      <c r="G17" s="142">
        <v>689528</v>
      </c>
      <c r="H17" s="143">
        <f t="shared" si="0"/>
        <v>1</v>
      </c>
    </row>
    <row r="18" spans="2:8" ht="12.75">
      <c r="B18" s="149" t="s">
        <v>60</v>
      </c>
      <c r="C18" s="150" t="s">
        <v>61</v>
      </c>
      <c r="D18" s="140"/>
      <c r="E18" s="141"/>
      <c r="F18" s="142">
        <f>66666+4088733+82955</f>
        <v>4238354</v>
      </c>
      <c r="G18" s="142">
        <f>66666+4088733+82955</f>
        <v>4238354</v>
      </c>
      <c r="H18" s="143">
        <f t="shared" si="0"/>
        <v>1</v>
      </c>
    </row>
    <row r="19" spans="2:8" ht="12.75">
      <c r="B19" s="149" t="s">
        <v>62</v>
      </c>
      <c r="C19" s="150" t="s">
        <v>63</v>
      </c>
      <c r="D19" s="140"/>
      <c r="E19" s="141"/>
      <c r="F19" s="142"/>
      <c r="G19" s="142"/>
      <c r="H19" s="143" t="e">
        <f t="shared" si="0"/>
        <v>#DIV/0!</v>
      </c>
    </row>
    <row r="20" spans="2:8" ht="12.75">
      <c r="B20" s="140"/>
      <c r="C20" s="152" t="s">
        <v>55</v>
      </c>
      <c r="D20" s="151" t="s">
        <v>64</v>
      </c>
      <c r="E20" s="141"/>
      <c r="F20" s="146">
        <f>F16+F17+F18+F19</f>
        <v>4927882</v>
      </c>
      <c r="G20" s="146">
        <f>G16+G17+G18+G19</f>
        <v>4927882</v>
      </c>
      <c r="H20" s="147">
        <f t="shared" si="0"/>
        <v>1</v>
      </c>
    </row>
    <row r="21" spans="2:8" ht="12.75">
      <c r="B21" s="148">
        <v>4</v>
      </c>
      <c r="C21" s="145" t="s">
        <v>65</v>
      </c>
      <c r="D21" s="140"/>
      <c r="E21" s="141"/>
      <c r="F21" s="142"/>
      <c r="G21" s="142"/>
      <c r="H21" s="143" t="e">
        <f t="shared" si="0"/>
        <v>#DIV/0!</v>
      </c>
    </row>
    <row r="22" spans="2:8" ht="12.75">
      <c r="B22" s="149" t="s">
        <v>51</v>
      </c>
      <c r="C22" s="150" t="s">
        <v>66</v>
      </c>
      <c r="D22" s="140"/>
      <c r="E22" s="141"/>
      <c r="F22" s="142"/>
      <c r="G22" s="142"/>
      <c r="H22" s="143" t="e">
        <f t="shared" si="0"/>
        <v>#DIV/0!</v>
      </c>
    </row>
    <row r="23" spans="2:8" ht="12.75">
      <c r="B23" s="149" t="s">
        <v>53</v>
      </c>
      <c r="C23" s="150" t="s">
        <v>67</v>
      </c>
      <c r="D23" s="140"/>
      <c r="E23" s="141"/>
      <c r="F23" s="142"/>
      <c r="G23" s="142"/>
      <c r="H23" s="143" t="e">
        <f t="shared" si="0"/>
        <v>#DIV/0!</v>
      </c>
    </row>
    <row r="24" spans="2:8" ht="12.75">
      <c r="B24" s="149" t="s">
        <v>60</v>
      </c>
      <c r="C24" s="150" t="s">
        <v>68</v>
      </c>
      <c r="D24" s="140"/>
      <c r="E24" s="141"/>
      <c r="F24" s="142"/>
      <c r="G24" s="142"/>
      <c r="H24" s="143" t="e">
        <f t="shared" si="0"/>
        <v>#DIV/0!</v>
      </c>
    </row>
    <row r="25" spans="2:8" ht="12.75">
      <c r="B25" s="149" t="s">
        <v>62</v>
      </c>
      <c r="C25" s="150" t="s">
        <v>69</v>
      </c>
      <c r="D25" s="140"/>
      <c r="E25" s="141"/>
      <c r="F25" s="142"/>
      <c r="G25" s="142"/>
      <c r="H25" s="143" t="e">
        <f t="shared" si="0"/>
        <v>#DIV/0!</v>
      </c>
    </row>
    <row r="26" spans="2:8" ht="12.75">
      <c r="B26" s="149" t="s">
        <v>70</v>
      </c>
      <c r="C26" s="150" t="s">
        <v>71</v>
      </c>
      <c r="D26" s="140"/>
      <c r="E26" s="141"/>
      <c r="F26" s="142"/>
      <c r="G26" s="142"/>
      <c r="H26" s="143" t="e">
        <f t="shared" si="0"/>
        <v>#DIV/0!</v>
      </c>
    </row>
    <row r="27" spans="2:8" ht="12.75">
      <c r="B27" s="140"/>
      <c r="C27" s="152" t="s">
        <v>55</v>
      </c>
      <c r="D27" s="151" t="s">
        <v>72</v>
      </c>
      <c r="E27" s="141"/>
      <c r="F27" s="146">
        <f>F22+F23+F24+F25+F26</f>
        <v>0</v>
      </c>
      <c r="G27" s="146">
        <f>G22+G23+G24+G25+G26</f>
        <v>0</v>
      </c>
      <c r="H27" s="147" t="e">
        <f t="shared" si="0"/>
        <v>#DIV/0!</v>
      </c>
    </row>
    <row r="28" spans="2:8" ht="12.75">
      <c r="B28" s="148">
        <v>5</v>
      </c>
      <c r="C28" s="145" t="s">
        <v>73</v>
      </c>
      <c r="D28" s="140"/>
      <c r="E28" s="141"/>
      <c r="F28" s="142"/>
      <c r="G28" s="142"/>
      <c r="H28" s="143" t="e">
        <f t="shared" si="0"/>
        <v>#DIV/0!</v>
      </c>
    </row>
    <row r="29" spans="2:8" ht="12.75">
      <c r="B29" s="148">
        <v>6</v>
      </c>
      <c r="C29" s="145" t="s">
        <v>74</v>
      </c>
      <c r="D29" s="140"/>
      <c r="E29" s="141"/>
      <c r="F29" s="142"/>
      <c r="G29" s="142"/>
      <c r="H29" s="143" t="e">
        <f t="shared" si="0"/>
        <v>#DIV/0!</v>
      </c>
    </row>
    <row r="30" spans="2:8" ht="12.75">
      <c r="B30" s="148">
        <v>7</v>
      </c>
      <c r="C30" s="145" t="s">
        <v>75</v>
      </c>
      <c r="D30" s="140"/>
      <c r="E30" s="141"/>
      <c r="F30" s="146">
        <v>0</v>
      </c>
      <c r="G30" s="146">
        <v>0</v>
      </c>
      <c r="H30" s="147" t="e">
        <f t="shared" si="0"/>
        <v>#DIV/0!</v>
      </c>
    </row>
    <row r="31" spans="2:8" ht="12.75">
      <c r="B31" s="153"/>
      <c r="C31" s="154" t="s">
        <v>143</v>
      </c>
      <c r="D31" s="140"/>
      <c r="E31" s="141"/>
      <c r="F31" s="146">
        <f>F10+F14+F20+F27+F28+F29+F30</f>
        <v>5154320</v>
      </c>
      <c r="G31" s="146">
        <f>G10+G14+G20+G27+G28+G29+G30</f>
        <v>5154320</v>
      </c>
      <c r="H31" s="147">
        <f t="shared" si="0"/>
        <v>1</v>
      </c>
    </row>
    <row r="32" spans="2:8" ht="12.75">
      <c r="B32" s="144" t="s">
        <v>76</v>
      </c>
      <c r="C32" s="145" t="s">
        <v>77</v>
      </c>
      <c r="D32" s="140"/>
      <c r="E32" s="141"/>
      <c r="F32" s="142"/>
      <c r="G32" s="142"/>
      <c r="H32" s="143" t="e">
        <f t="shared" si="0"/>
        <v>#DIV/0!</v>
      </c>
    </row>
    <row r="33" spans="2:8" ht="12.75">
      <c r="B33" s="148">
        <v>1</v>
      </c>
      <c r="C33" s="145" t="s">
        <v>78</v>
      </c>
      <c r="D33" s="140"/>
      <c r="E33" s="141"/>
      <c r="F33" s="142"/>
      <c r="G33" s="142"/>
      <c r="H33" s="143" t="e">
        <f t="shared" si="0"/>
        <v>#DIV/0!</v>
      </c>
    </row>
    <row r="34" spans="2:8" ht="12.75">
      <c r="B34" s="149" t="s">
        <v>51</v>
      </c>
      <c r="C34" s="150" t="s">
        <v>79</v>
      </c>
      <c r="D34" s="140"/>
      <c r="E34" s="141"/>
      <c r="F34" s="142"/>
      <c r="G34" s="142"/>
      <c r="H34" s="143" t="e">
        <f t="shared" si="0"/>
        <v>#DIV/0!</v>
      </c>
    </row>
    <row r="35" spans="2:8" ht="12.75">
      <c r="B35" s="149" t="s">
        <v>53</v>
      </c>
      <c r="C35" s="150" t="s">
        <v>80</v>
      </c>
      <c r="D35" s="140"/>
      <c r="E35" s="141"/>
      <c r="F35" s="142"/>
      <c r="G35" s="142"/>
      <c r="H35" s="143" t="e">
        <f t="shared" si="0"/>
        <v>#DIV/0!</v>
      </c>
    </row>
    <row r="36" spans="2:8" ht="12.75">
      <c r="B36" s="149" t="s">
        <v>60</v>
      </c>
      <c r="C36" s="150" t="s">
        <v>81</v>
      </c>
      <c r="D36" s="140"/>
      <c r="E36" s="141"/>
      <c r="F36" s="142"/>
      <c r="G36" s="142"/>
      <c r="H36" s="143" t="e">
        <f t="shared" si="0"/>
        <v>#DIV/0!</v>
      </c>
    </row>
    <row r="37" spans="2:8" ht="12.75">
      <c r="B37" s="149" t="s">
        <v>62</v>
      </c>
      <c r="C37" s="150" t="s">
        <v>82</v>
      </c>
      <c r="D37" s="140"/>
      <c r="E37" s="141"/>
      <c r="F37" s="142"/>
      <c r="G37" s="142"/>
      <c r="H37" s="143" t="e">
        <f t="shared" si="0"/>
        <v>#DIV/0!</v>
      </c>
    </row>
    <row r="38" spans="2:8" ht="12.75">
      <c r="B38" s="140"/>
      <c r="C38" s="152" t="s">
        <v>55</v>
      </c>
      <c r="D38" s="151" t="s">
        <v>83</v>
      </c>
      <c r="E38" s="141"/>
      <c r="F38" s="146">
        <f>F34+F35+F36+F37</f>
        <v>0</v>
      </c>
      <c r="G38" s="146">
        <f>G34+G35+G36+G37</f>
        <v>0</v>
      </c>
      <c r="H38" s="147" t="e">
        <f t="shared" si="0"/>
        <v>#DIV/0!</v>
      </c>
    </row>
    <row r="39" spans="2:8" ht="12.75">
      <c r="B39" s="148">
        <v>2</v>
      </c>
      <c r="C39" s="145" t="s">
        <v>84</v>
      </c>
      <c r="D39" s="140"/>
      <c r="E39" s="141"/>
      <c r="F39" s="142"/>
      <c r="G39" s="142"/>
      <c r="H39" s="143" t="e">
        <f t="shared" si="0"/>
        <v>#DIV/0!</v>
      </c>
    </row>
    <row r="40" spans="2:8" ht="12.75">
      <c r="B40" s="149" t="s">
        <v>51</v>
      </c>
      <c r="C40" s="150" t="s">
        <v>85</v>
      </c>
      <c r="D40" s="140"/>
      <c r="E40" s="141"/>
      <c r="F40" s="142"/>
      <c r="G40" s="142"/>
      <c r="H40" s="143" t="e">
        <f t="shared" si="0"/>
        <v>#DIV/0!</v>
      </c>
    </row>
    <row r="41" spans="2:8" ht="12.75">
      <c r="B41" s="149" t="s">
        <v>53</v>
      </c>
      <c r="C41" s="150" t="s">
        <v>88</v>
      </c>
      <c r="D41" s="140"/>
      <c r="E41" s="141"/>
      <c r="F41" s="142"/>
      <c r="G41" s="142"/>
      <c r="H41" s="143" t="e">
        <f t="shared" si="0"/>
        <v>#DIV/0!</v>
      </c>
    </row>
    <row r="42" spans="2:8" ht="12.75">
      <c r="B42" s="149" t="s">
        <v>60</v>
      </c>
      <c r="C42" s="150" t="s">
        <v>86</v>
      </c>
      <c r="D42" s="140"/>
      <c r="E42" s="141"/>
      <c r="F42" s="142"/>
      <c r="G42" s="142"/>
      <c r="H42" s="143" t="e">
        <f t="shared" si="0"/>
        <v>#DIV/0!</v>
      </c>
    </row>
    <row r="43" spans="2:8" ht="12.75">
      <c r="B43" s="149" t="s">
        <v>62</v>
      </c>
      <c r="C43" s="150" t="s">
        <v>87</v>
      </c>
      <c r="D43" s="140"/>
      <c r="E43" s="141"/>
      <c r="F43" s="142">
        <v>3316629.6</v>
      </c>
      <c r="G43" s="142">
        <v>3316629.6</v>
      </c>
      <c r="H43" s="143">
        <f t="shared" si="0"/>
        <v>1</v>
      </c>
    </row>
    <row r="44" spans="2:8" ht="12.75">
      <c r="B44" s="140"/>
      <c r="C44" s="152" t="s">
        <v>55</v>
      </c>
      <c r="D44" s="151" t="s">
        <v>89</v>
      </c>
      <c r="E44" s="141"/>
      <c r="F44" s="146">
        <f>F40+F41+F42+F43</f>
        <v>3316629.6</v>
      </c>
      <c r="G44" s="146">
        <f>G40+G41+G42+G43</f>
        <v>3316629.6</v>
      </c>
      <c r="H44" s="147">
        <f t="shared" si="0"/>
        <v>1</v>
      </c>
    </row>
    <row r="45" spans="2:8" ht="12.75">
      <c r="B45" s="148">
        <v>3</v>
      </c>
      <c r="C45" s="145" t="s">
        <v>90</v>
      </c>
      <c r="D45" s="140"/>
      <c r="E45" s="141"/>
      <c r="F45" s="142"/>
      <c r="G45" s="142"/>
      <c r="H45" s="143" t="e">
        <f t="shared" si="0"/>
        <v>#DIV/0!</v>
      </c>
    </row>
    <row r="46" spans="2:8" ht="12.75">
      <c r="B46" s="148">
        <v>4</v>
      </c>
      <c r="C46" s="145" t="s">
        <v>91</v>
      </c>
      <c r="D46" s="140"/>
      <c r="E46" s="141"/>
      <c r="F46" s="142"/>
      <c r="G46" s="142"/>
      <c r="H46" s="143" t="e">
        <f t="shared" si="0"/>
        <v>#DIV/0!</v>
      </c>
    </row>
    <row r="47" spans="2:8" ht="12.75">
      <c r="B47" s="149" t="s">
        <v>51</v>
      </c>
      <c r="C47" s="150" t="s">
        <v>92</v>
      </c>
      <c r="D47" s="140"/>
      <c r="E47" s="141"/>
      <c r="F47" s="142"/>
      <c r="G47" s="142"/>
      <c r="H47" s="143" t="e">
        <f t="shared" si="0"/>
        <v>#DIV/0!</v>
      </c>
    </row>
    <row r="48" spans="2:8" ht="12.75">
      <c r="B48" s="149" t="s">
        <v>53</v>
      </c>
      <c r="C48" s="150" t="s">
        <v>93</v>
      </c>
      <c r="D48" s="140"/>
      <c r="E48" s="141"/>
      <c r="F48" s="142"/>
      <c r="G48" s="142"/>
      <c r="H48" s="143" t="e">
        <f t="shared" si="0"/>
        <v>#DIV/0!</v>
      </c>
    </row>
    <row r="49" spans="2:8" ht="12.75">
      <c r="B49" s="149" t="s">
        <v>60</v>
      </c>
      <c r="C49" s="150" t="s">
        <v>94</v>
      </c>
      <c r="D49" s="140"/>
      <c r="E49" s="141"/>
      <c r="F49" s="142">
        <v>0</v>
      </c>
      <c r="G49" s="142">
        <v>0</v>
      </c>
      <c r="H49" s="143" t="e">
        <f t="shared" si="0"/>
        <v>#DIV/0!</v>
      </c>
    </row>
    <row r="50" spans="2:8" ht="12.75">
      <c r="B50" s="140"/>
      <c r="C50" s="152" t="s">
        <v>55</v>
      </c>
      <c r="D50" s="151" t="s">
        <v>95</v>
      </c>
      <c r="E50" s="141"/>
      <c r="F50" s="146">
        <f>F47+F48+F49</f>
        <v>0</v>
      </c>
      <c r="G50" s="146">
        <f>G47+G48+G49</f>
        <v>0</v>
      </c>
      <c r="H50" s="147" t="e">
        <f t="shared" si="0"/>
        <v>#DIV/0!</v>
      </c>
    </row>
    <row r="51" spans="2:8" ht="12.75">
      <c r="B51" s="148">
        <v>5</v>
      </c>
      <c r="C51" s="145" t="s">
        <v>96</v>
      </c>
      <c r="D51" s="140"/>
      <c r="E51" s="141"/>
      <c r="F51" s="146">
        <v>0</v>
      </c>
      <c r="G51" s="146">
        <v>0</v>
      </c>
      <c r="H51" s="147" t="e">
        <f t="shared" si="0"/>
        <v>#DIV/0!</v>
      </c>
    </row>
    <row r="52" spans="2:8" ht="12.75">
      <c r="B52" s="148">
        <v>6</v>
      </c>
      <c r="C52" s="145" t="s">
        <v>97</v>
      </c>
      <c r="D52" s="140"/>
      <c r="E52" s="141"/>
      <c r="F52" s="146"/>
      <c r="G52" s="146"/>
      <c r="H52" s="147" t="e">
        <f t="shared" si="0"/>
        <v>#DIV/0!</v>
      </c>
    </row>
    <row r="53" spans="2:8" ht="12.75">
      <c r="B53" s="153"/>
      <c r="C53" s="154" t="s">
        <v>142</v>
      </c>
      <c r="D53" s="140"/>
      <c r="E53" s="141"/>
      <c r="F53" s="146">
        <f>F38+F44+F45+F50+F51+F52</f>
        <v>3316629.6</v>
      </c>
      <c r="G53" s="146">
        <f>G38+G44+G45+G50+G51+G52</f>
        <v>3316629.6</v>
      </c>
      <c r="H53" s="147">
        <f t="shared" si="0"/>
        <v>1</v>
      </c>
    </row>
    <row r="54" spans="2:8" ht="12.75">
      <c r="B54" s="134"/>
      <c r="C54" s="155" t="s">
        <v>98</v>
      </c>
      <c r="D54" s="134"/>
      <c r="E54" s="135"/>
      <c r="F54" s="156">
        <f>F53+F31</f>
        <v>8470949.6</v>
      </c>
      <c r="G54" s="156">
        <f>G53+G31</f>
        <v>8470949.6</v>
      </c>
      <c r="H54" s="157">
        <f t="shared" si="0"/>
        <v>1</v>
      </c>
    </row>
    <row r="55" spans="2:8" ht="12.75">
      <c r="B55" s="140"/>
      <c r="C55" s="141"/>
      <c r="D55" s="140"/>
      <c r="E55" s="141"/>
      <c r="F55" s="142"/>
      <c r="G55" s="142"/>
      <c r="H55" s="143"/>
    </row>
    <row r="56" spans="2:8" ht="15.75">
      <c r="B56" s="134"/>
      <c r="C56" s="138" t="s">
        <v>99</v>
      </c>
      <c r="D56" s="134"/>
      <c r="E56" s="135"/>
      <c r="F56" s="158"/>
      <c r="G56" s="158"/>
      <c r="H56" s="139" t="e">
        <f t="shared" si="0"/>
        <v>#DIV/0!</v>
      </c>
    </row>
    <row r="57" spans="2:8" ht="12.75">
      <c r="B57" s="140"/>
      <c r="C57" s="141"/>
      <c r="D57" s="140"/>
      <c r="E57" s="141"/>
      <c r="F57" s="142"/>
      <c r="G57" s="142"/>
      <c r="H57" s="143" t="e">
        <f t="shared" si="0"/>
        <v>#DIV/0!</v>
      </c>
    </row>
    <row r="58" spans="2:8" ht="12.75">
      <c r="B58" s="144" t="s">
        <v>47</v>
      </c>
      <c r="C58" s="145" t="s">
        <v>100</v>
      </c>
      <c r="D58" s="140"/>
      <c r="E58" s="141"/>
      <c r="F58" s="142"/>
      <c r="G58" s="142"/>
      <c r="H58" s="143" t="e">
        <f t="shared" si="0"/>
        <v>#DIV/0!</v>
      </c>
    </row>
    <row r="59" spans="2:8" ht="12.75">
      <c r="B59" s="148">
        <v>1</v>
      </c>
      <c r="C59" s="145" t="s">
        <v>101</v>
      </c>
      <c r="D59" s="140"/>
      <c r="E59" s="141"/>
      <c r="F59" s="142"/>
      <c r="G59" s="142"/>
      <c r="H59" s="143" t="e">
        <f t="shared" si="0"/>
        <v>#DIV/0!</v>
      </c>
    </row>
    <row r="60" spans="2:8" ht="12.75">
      <c r="B60" s="148">
        <v>2</v>
      </c>
      <c r="C60" s="145" t="s">
        <v>102</v>
      </c>
      <c r="D60" s="140"/>
      <c r="E60" s="141"/>
      <c r="F60" s="142"/>
      <c r="G60" s="142"/>
      <c r="H60" s="143" t="e">
        <f t="shared" si="0"/>
        <v>#DIV/0!</v>
      </c>
    </row>
    <row r="61" spans="2:8" ht="12.75">
      <c r="B61" s="149" t="s">
        <v>51</v>
      </c>
      <c r="C61" s="150" t="s">
        <v>103</v>
      </c>
      <c r="D61" s="140"/>
      <c r="E61" s="141"/>
      <c r="F61" s="142"/>
      <c r="G61" s="142"/>
      <c r="H61" s="143" t="e">
        <f t="shared" si="0"/>
        <v>#DIV/0!</v>
      </c>
    </row>
    <row r="62" spans="2:8" ht="12.75">
      <c r="B62" s="149" t="s">
        <v>53</v>
      </c>
      <c r="C62" s="150" t="s">
        <v>104</v>
      </c>
      <c r="D62" s="140"/>
      <c r="E62" s="141"/>
      <c r="F62" s="142"/>
      <c r="G62" s="142"/>
      <c r="H62" s="143" t="e">
        <f t="shared" si="0"/>
        <v>#DIV/0!</v>
      </c>
    </row>
    <row r="63" spans="2:8" ht="12.75">
      <c r="B63" s="149" t="s">
        <v>60</v>
      </c>
      <c r="C63" s="150" t="s">
        <v>105</v>
      </c>
      <c r="D63" s="140"/>
      <c r="E63" s="141"/>
      <c r="F63" s="142"/>
      <c r="G63" s="142"/>
      <c r="H63" s="143" t="e">
        <f t="shared" si="0"/>
        <v>#DIV/0!</v>
      </c>
    </row>
    <row r="64" spans="2:8" ht="12.75">
      <c r="B64" s="140"/>
      <c r="C64" s="152" t="s">
        <v>55</v>
      </c>
      <c r="D64" s="151" t="s">
        <v>56</v>
      </c>
      <c r="E64" s="141"/>
      <c r="F64" s="146">
        <v>0</v>
      </c>
      <c r="G64" s="146">
        <v>0</v>
      </c>
      <c r="H64" s="147" t="e">
        <f t="shared" si="0"/>
        <v>#DIV/0!</v>
      </c>
    </row>
    <row r="65" spans="2:8" ht="12.75">
      <c r="B65" s="148">
        <v>3</v>
      </c>
      <c r="C65" s="145" t="s">
        <v>106</v>
      </c>
      <c r="D65" s="140"/>
      <c r="E65" s="141"/>
      <c r="F65" s="142"/>
      <c r="G65" s="142"/>
      <c r="H65" s="143" t="e">
        <f t="shared" si="0"/>
        <v>#DIV/0!</v>
      </c>
    </row>
    <row r="66" spans="2:8" ht="12.75">
      <c r="B66" s="149" t="s">
        <v>51</v>
      </c>
      <c r="C66" s="150" t="s">
        <v>107</v>
      </c>
      <c r="D66" s="140"/>
      <c r="E66" s="141"/>
      <c r="F66" s="142">
        <v>706901</v>
      </c>
      <c r="G66" s="142">
        <v>706901</v>
      </c>
      <c r="H66" s="143">
        <f t="shared" si="0"/>
        <v>1</v>
      </c>
    </row>
    <row r="67" spans="2:8" ht="12.75">
      <c r="B67" s="149" t="s">
        <v>53</v>
      </c>
      <c r="C67" s="150" t="s">
        <v>108</v>
      </c>
      <c r="D67" s="140"/>
      <c r="E67" s="141"/>
      <c r="F67" s="142">
        <v>0</v>
      </c>
      <c r="G67" s="142">
        <v>0</v>
      </c>
      <c r="H67" s="143" t="e">
        <f t="shared" si="0"/>
        <v>#DIV/0!</v>
      </c>
    </row>
    <row r="68" spans="2:8" ht="12.75">
      <c r="B68" s="149" t="s">
        <v>60</v>
      </c>
      <c r="C68" s="150" t="s">
        <v>109</v>
      </c>
      <c r="D68" s="140"/>
      <c r="E68" s="141"/>
      <c r="F68" s="142">
        <v>0</v>
      </c>
      <c r="G68" s="142">
        <v>0</v>
      </c>
      <c r="H68" s="143" t="e">
        <f t="shared" si="0"/>
        <v>#DIV/0!</v>
      </c>
    </row>
    <row r="69" spans="2:8" ht="12.75">
      <c r="B69" s="149" t="s">
        <v>62</v>
      </c>
      <c r="C69" s="150" t="s">
        <v>110</v>
      </c>
      <c r="D69" s="140"/>
      <c r="E69" s="141"/>
      <c r="F69" s="142"/>
      <c r="G69" s="142"/>
      <c r="H69" s="143" t="e">
        <f t="shared" si="0"/>
        <v>#DIV/0!</v>
      </c>
    </row>
    <row r="70" spans="2:8" ht="12.75">
      <c r="B70" s="149" t="s">
        <v>70</v>
      </c>
      <c r="C70" s="150" t="s">
        <v>111</v>
      </c>
      <c r="D70" s="140"/>
      <c r="E70" s="141"/>
      <c r="F70" s="142"/>
      <c r="G70" s="142"/>
      <c r="H70" s="143" t="e">
        <f t="shared" si="0"/>
        <v>#DIV/0!</v>
      </c>
    </row>
    <row r="71" spans="2:8" ht="12.75">
      <c r="B71" s="140"/>
      <c r="C71" s="152" t="s">
        <v>55</v>
      </c>
      <c r="D71" s="151" t="s">
        <v>64</v>
      </c>
      <c r="E71" s="141"/>
      <c r="F71" s="146">
        <f>F66+F67+F68+F69+F70</f>
        <v>706901</v>
      </c>
      <c r="G71" s="146">
        <f>G66+G67+G68+G69+G70</f>
        <v>706901</v>
      </c>
      <c r="H71" s="147">
        <f t="shared" si="0"/>
        <v>1</v>
      </c>
    </row>
    <row r="72" spans="2:8" ht="12.75">
      <c r="B72" s="148">
        <v>4</v>
      </c>
      <c r="C72" s="145" t="s">
        <v>112</v>
      </c>
      <c r="D72" s="140"/>
      <c r="E72" s="141"/>
      <c r="F72" s="142"/>
      <c r="G72" s="142"/>
      <c r="H72" s="143" t="e">
        <f t="shared" si="0"/>
        <v>#DIV/0!</v>
      </c>
    </row>
    <row r="73" spans="2:8" ht="12.75">
      <c r="B73" s="148">
        <v>5</v>
      </c>
      <c r="C73" s="145" t="s">
        <v>113</v>
      </c>
      <c r="D73" s="140"/>
      <c r="E73" s="141"/>
      <c r="F73" s="142"/>
      <c r="G73" s="142"/>
      <c r="H73" s="143" t="e">
        <f t="shared" si="0"/>
        <v>#DIV/0!</v>
      </c>
    </row>
    <row r="74" spans="2:8" ht="12.75">
      <c r="B74" s="153"/>
      <c r="C74" s="154" t="s">
        <v>141</v>
      </c>
      <c r="D74" s="140"/>
      <c r="E74" s="141"/>
      <c r="F74" s="146">
        <f>F59+F64+F71+F72+F73</f>
        <v>706901</v>
      </c>
      <c r="G74" s="146">
        <f>G59+G64+G71+G72+G73</f>
        <v>706901</v>
      </c>
      <c r="H74" s="147">
        <f t="shared" si="0"/>
        <v>1</v>
      </c>
    </row>
    <row r="75" spans="2:8" ht="12.75">
      <c r="B75" s="153"/>
      <c r="C75" s="154"/>
      <c r="D75" s="140"/>
      <c r="E75" s="141"/>
      <c r="F75" s="142"/>
      <c r="G75" s="142"/>
      <c r="H75" s="143" t="e">
        <f aca="true" t="shared" si="1" ref="H75:H103">G75/F75</f>
        <v>#DIV/0!</v>
      </c>
    </row>
    <row r="76" spans="2:8" ht="12.75">
      <c r="B76" s="144" t="s">
        <v>76</v>
      </c>
      <c r="C76" s="145" t="s">
        <v>114</v>
      </c>
      <c r="D76" s="140"/>
      <c r="E76" s="141"/>
      <c r="F76" s="142"/>
      <c r="G76" s="142"/>
      <c r="H76" s="143" t="e">
        <f t="shared" si="1"/>
        <v>#DIV/0!</v>
      </c>
    </row>
    <row r="77" spans="2:8" ht="12.75">
      <c r="B77" s="148">
        <v>1</v>
      </c>
      <c r="C77" s="145" t="s">
        <v>115</v>
      </c>
      <c r="D77" s="140"/>
      <c r="E77" s="141"/>
      <c r="F77" s="142"/>
      <c r="G77" s="142"/>
      <c r="H77" s="143" t="e">
        <f t="shared" si="1"/>
        <v>#DIV/0!</v>
      </c>
    </row>
    <row r="78" spans="2:8" ht="12.75">
      <c r="B78" s="149" t="s">
        <v>51</v>
      </c>
      <c r="C78" s="150" t="s">
        <v>116</v>
      </c>
      <c r="D78" s="140"/>
      <c r="E78" s="141"/>
      <c r="F78" s="142">
        <v>2829244</v>
      </c>
      <c r="G78" s="142">
        <v>2829244</v>
      </c>
      <c r="H78" s="143">
        <f t="shared" si="1"/>
        <v>1</v>
      </c>
    </row>
    <row r="79" spans="2:8" ht="12.75">
      <c r="B79" s="149" t="s">
        <v>53</v>
      </c>
      <c r="C79" s="150" t="s">
        <v>117</v>
      </c>
      <c r="D79" s="140"/>
      <c r="E79" s="141"/>
      <c r="F79" s="142"/>
      <c r="G79" s="142"/>
      <c r="H79" s="143" t="e">
        <f t="shared" si="1"/>
        <v>#DIV/0!</v>
      </c>
    </row>
    <row r="80" spans="2:8" ht="12.75">
      <c r="B80" s="140"/>
      <c r="C80" s="152" t="s">
        <v>55</v>
      </c>
      <c r="D80" s="151" t="s">
        <v>83</v>
      </c>
      <c r="E80" s="141"/>
      <c r="F80" s="146">
        <f>F78+F79</f>
        <v>2829244</v>
      </c>
      <c r="G80" s="146">
        <f>G78+G79</f>
        <v>2829244</v>
      </c>
      <c r="H80" s="147">
        <f t="shared" si="1"/>
        <v>1</v>
      </c>
    </row>
    <row r="81" spans="2:8" ht="12.75">
      <c r="B81" s="148">
        <v>2</v>
      </c>
      <c r="C81" s="145" t="s">
        <v>118</v>
      </c>
      <c r="D81" s="140"/>
      <c r="E81" s="141"/>
      <c r="F81" s="142">
        <v>29666957</v>
      </c>
      <c r="G81" s="142">
        <v>29666957</v>
      </c>
      <c r="H81" s="143">
        <f t="shared" si="1"/>
        <v>1</v>
      </c>
    </row>
    <row r="82" spans="2:8" ht="12.75">
      <c r="B82" s="148">
        <v>3</v>
      </c>
      <c r="C82" s="145" t="s">
        <v>119</v>
      </c>
      <c r="D82" s="140"/>
      <c r="E82" s="141"/>
      <c r="F82" s="142"/>
      <c r="G82" s="142"/>
      <c r="H82" s="143" t="e">
        <f t="shared" si="1"/>
        <v>#DIV/0!</v>
      </c>
    </row>
    <row r="83" spans="2:8" ht="12.75">
      <c r="B83" s="148">
        <v>4</v>
      </c>
      <c r="C83" s="145" t="s">
        <v>120</v>
      </c>
      <c r="D83" s="140"/>
      <c r="E83" s="141"/>
      <c r="F83" s="142"/>
      <c r="G83" s="142"/>
      <c r="H83" s="143" t="e">
        <f t="shared" si="1"/>
        <v>#DIV/0!</v>
      </c>
    </row>
    <row r="84" spans="2:8" ht="12.75">
      <c r="B84" s="153"/>
      <c r="C84" s="154" t="s">
        <v>140</v>
      </c>
      <c r="D84" s="140"/>
      <c r="E84" s="141"/>
      <c r="F84" s="146">
        <f>F80+F81+F82+F83</f>
        <v>32496201</v>
      </c>
      <c r="G84" s="146">
        <f>G80+G81+G82+G83</f>
        <v>32496201</v>
      </c>
      <c r="H84" s="147">
        <f t="shared" si="1"/>
        <v>1</v>
      </c>
    </row>
    <row r="85" spans="2:8" ht="12.75">
      <c r="B85" s="140"/>
      <c r="C85" s="154" t="s">
        <v>121</v>
      </c>
      <c r="D85" s="140"/>
      <c r="E85" s="141"/>
      <c r="F85" s="146">
        <f>F84+F74</f>
        <v>33203102</v>
      </c>
      <c r="G85" s="146">
        <f>G84+G74</f>
        <v>33203102</v>
      </c>
      <c r="H85" s="147">
        <f t="shared" si="1"/>
        <v>1</v>
      </c>
    </row>
    <row r="86" spans="2:8" ht="12.75">
      <c r="B86" s="153"/>
      <c r="C86" s="141"/>
      <c r="D86" s="140"/>
      <c r="E86" s="141"/>
      <c r="F86" s="142"/>
      <c r="G86" s="142"/>
      <c r="H86" s="143" t="e">
        <f t="shared" si="1"/>
        <v>#DIV/0!</v>
      </c>
    </row>
    <row r="87" spans="2:8" ht="12.75">
      <c r="B87" s="159" t="s">
        <v>137</v>
      </c>
      <c r="C87" s="145" t="s">
        <v>122</v>
      </c>
      <c r="D87" s="140"/>
      <c r="E87" s="141"/>
      <c r="F87" s="142"/>
      <c r="G87" s="142"/>
      <c r="H87" s="143" t="e">
        <f t="shared" si="1"/>
        <v>#DIV/0!</v>
      </c>
    </row>
    <row r="88" spans="2:8" ht="12.75">
      <c r="B88" s="144" t="s">
        <v>47</v>
      </c>
      <c r="C88" s="145" t="s">
        <v>123</v>
      </c>
      <c r="D88" s="140"/>
      <c r="E88" s="141"/>
      <c r="F88" s="142"/>
      <c r="G88" s="142"/>
      <c r="H88" s="143" t="e">
        <f t="shared" si="1"/>
        <v>#DIV/0!</v>
      </c>
    </row>
    <row r="89" spans="2:8" ht="12.75">
      <c r="B89" s="148">
        <v>1</v>
      </c>
      <c r="C89" s="145" t="s">
        <v>124</v>
      </c>
      <c r="D89" s="140"/>
      <c r="E89" s="141"/>
      <c r="F89" s="142"/>
      <c r="G89" s="142"/>
      <c r="H89" s="143" t="e">
        <f t="shared" si="1"/>
        <v>#DIV/0!</v>
      </c>
    </row>
    <row r="90" spans="2:8" ht="12.75">
      <c r="B90" s="148">
        <v>2</v>
      </c>
      <c r="C90" s="145" t="s">
        <v>125</v>
      </c>
      <c r="D90" s="140"/>
      <c r="E90" s="141"/>
      <c r="F90" s="142"/>
      <c r="G90" s="142"/>
      <c r="H90" s="143" t="e">
        <f t="shared" si="1"/>
        <v>#DIV/0!</v>
      </c>
    </row>
    <row r="91" spans="2:8" ht="12.75">
      <c r="B91" s="148">
        <v>3</v>
      </c>
      <c r="C91" s="145" t="s">
        <v>126</v>
      </c>
      <c r="D91" s="140"/>
      <c r="E91" s="141"/>
      <c r="F91" s="146">
        <v>71805000</v>
      </c>
      <c r="G91" s="146">
        <v>71805000</v>
      </c>
      <c r="H91" s="147">
        <f t="shared" si="1"/>
        <v>1</v>
      </c>
    </row>
    <row r="92" spans="2:8" ht="12.75">
      <c r="B92" s="160">
        <v>3</v>
      </c>
      <c r="C92" s="145" t="s">
        <v>149</v>
      </c>
      <c r="D92" s="140"/>
      <c r="E92" s="141"/>
      <c r="F92" s="146">
        <v>0</v>
      </c>
      <c r="G92" s="146">
        <v>0</v>
      </c>
      <c r="H92" s="147" t="e">
        <f t="shared" si="1"/>
        <v>#DIV/0!</v>
      </c>
    </row>
    <row r="93" spans="2:8" ht="12.75">
      <c r="B93" s="148">
        <v>4</v>
      </c>
      <c r="C93" s="145" t="s">
        <v>127</v>
      </c>
      <c r="D93" s="140"/>
      <c r="E93" s="141"/>
      <c r="F93" s="142"/>
      <c r="G93" s="142"/>
      <c r="H93" s="143" t="e">
        <f t="shared" si="1"/>
        <v>#DIV/0!</v>
      </c>
    </row>
    <row r="94" spans="2:8" ht="12.75">
      <c r="B94" s="148">
        <v>5</v>
      </c>
      <c r="C94" s="145" t="s">
        <v>138</v>
      </c>
      <c r="D94" s="140"/>
      <c r="E94" s="141"/>
      <c r="F94" s="142"/>
      <c r="G94" s="142"/>
      <c r="H94" s="143" t="e">
        <f t="shared" si="1"/>
        <v>#DIV/0!</v>
      </c>
    </row>
    <row r="95" spans="2:8" ht="12.75">
      <c r="B95" s="148">
        <v>6</v>
      </c>
      <c r="C95" s="145" t="s">
        <v>128</v>
      </c>
      <c r="D95" s="140"/>
      <c r="E95" s="141"/>
      <c r="F95" s="142"/>
      <c r="G95" s="142"/>
      <c r="H95" s="143" t="e">
        <f t="shared" si="1"/>
        <v>#DIV/0!</v>
      </c>
    </row>
    <row r="96" spans="2:8" ht="12.75">
      <c r="B96" s="149" t="s">
        <v>51</v>
      </c>
      <c r="C96" s="150" t="s">
        <v>131</v>
      </c>
      <c r="D96" s="140"/>
      <c r="E96" s="141"/>
      <c r="F96" s="142"/>
      <c r="G96" s="142"/>
      <c r="H96" s="143" t="e">
        <f t="shared" si="1"/>
        <v>#DIV/0!</v>
      </c>
    </row>
    <row r="97" spans="2:8" ht="12.75">
      <c r="B97" s="149" t="s">
        <v>53</v>
      </c>
      <c r="C97" s="150" t="s">
        <v>129</v>
      </c>
      <c r="D97" s="140"/>
      <c r="E97" s="141"/>
      <c r="F97" s="142"/>
      <c r="G97" s="142"/>
      <c r="H97" s="143" t="e">
        <f t="shared" si="1"/>
        <v>#DIV/0!</v>
      </c>
    </row>
    <row r="98" spans="2:8" ht="12.75">
      <c r="B98" s="149" t="s">
        <v>60</v>
      </c>
      <c r="C98" s="150" t="s">
        <v>130</v>
      </c>
      <c r="D98" s="140"/>
      <c r="E98" s="141"/>
      <c r="F98" s="142">
        <v>12380000</v>
      </c>
      <c r="G98" s="142">
        <v>12380000</v>
      </c>
      <c r="H98" s="143">
        <f t="shared" si="1"/>
        <v>1</v>
      </c>
    </row>
    <row r="99" spans="2:8" ht="12.75">
      <c r="B99" s="151"/>
      <c r="C99" s="151" t="s">
        <v>55</v>
      </c>
      <c r="D99" s="151" t="s">
        <v>132</v>
      </c>
      <c r="E99" s="141"/>
      <c r="F99" s="146">
        <f>F98</f>
        <v>12380000</v>
      </c>
      <c r="G99" s="146">
        <f>G98</f>
        <v>12380000</v>
      </c>
      <c r="H99" s="147">
        <f t="shared" si="1"/>
        <v>1</v>
      </c>
    </row>
    <row r="100" spans="2:8" ht="12.75">
      <c r="B100" s="148">
        <v>7</v>
      </c>
      <c r="C100" s="145" t="s">
        <v>133</v>
      </c>
      <c r="D100" s="140"/>
      <c r="E100" s="141"/>
      <c r="F100" s="142">
        <f>+G100+G101</f>
        <v>-108917152.58</v>
      </c>
      <c r="G100" s="142">
        <v>-102726120.58</v>
      </c>
      <c r="H100" s="143">
        <f>G100/F100</f>
        <v>0.94315833775169</v>
      </c>
    </row>
    <row r="101" spans="2:8" ht="12.75">
      <c r="B101" s="148">
        <v>8</v>
      </c>
      <c r="C101" s="145" t="s">
        <v>134</v>
      </c>
      <c r="D101" s="140"/>
      <c r="E101" s="141"/>
      <c r="F101" s="142">
        <f>+'PASH 1'!E41</f>
        <v>0</v>
      </c>
      <c r="G101" s="142">
        <v>-6191032</v>
      </c>
      <c r="H101" s="143" t="e">
        <f>G101/F101</f>
        <v>#DIV/0!</v>
      </c>
    </row>
    <row r="102" spans="2:8" ht="12.75">
      <c r="B102" s="153"/>
      <c r="C102" s="154" t="s">
        <v>139</v>
      </c>
      <c r="D102" s="140"/>
      <c r="E102" s="141"/>
      <c r="F102" s="146">
        <f>F91+F92+F99+F100+F101</f>
        <v>-24732152.58</v>
      </c>
      <c r="G102" s="146">
        <f>G91+G92+G99+G100+G101</f>
        <v>-24732152.58</v>
      </c>
      <c r="H102" s="147">
        <f t="shared" si="1"/>
        <v>1</v>
      </c>
    </row>
    <row r="103" spans="2:8" ht="12.75">
      <c r="B103" s="134"/>
      <c r="C103" s="155" t="s">
        <v>135</v>
      </c>
      <c r="D103" s="134"/>
      <c r="E103" s="135"/>
      <c r="F103" s="156">
        <f>F102+F85</f>
        <v>8470949.420000002</v>
      </c>
      <c r="G103" s="156">
        <f>G102+G85</f>
        <v>8470949.420000002</v>
      </c>
      <c r="H103" s="157">
        <f t="shared" si="1"/>
        <v>1</v>
      </c>
    </row>
    <row r="104" spans="2:8" ht="12.75">
      <c r="B104" s="140"/>
      <c r="C104" s="141"/>
      <c r="D104" s="140"/>
      <c r="E104" s="141"/>
      <c r="F104" s="142"/>
      <c r="G104" s="142"/>
      <c r="H104" s="143"/>
    </row>
    <row r="105" spans="2:8" ht="12.75">
      <c r="B105" s="134"/>
      <c r="C105" s="155" t="s">
        <v>136</v>
      </c>
      <c r="D105" s="134"/>
      <c r="E105" s="135"/>
      <c r="F105" s="161">
        <f>F103-F54</f>
        <v>-0.17999999783933163</v>
      </c>
      <c r="G105" s="161">
        <f>G103-G54</f>
        <v>-0.17999999783933163</v>
      </c>
      <c r="H105" s="137"/>
    </row>
  </sheetData>
  <sheetProtection/>
  <printOptions/>
  <pageMargins left="0.17" right="0.17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B4:G52"/>
  <sheetViews>
    <sheetView zoomScalePageLayoutView="0" workbookViewId="0" topLeftCell="A28">
      <selection activeCell="H34" sqref="H34"/>
    </sheetView>
  </sheetViews>
  <sheetFormatPr defaultColWidth="11.421875" defaultRowHeight="12.75"/>
  <cols>
    <col min="1" max="1" width="4.28125" style="163" customWidth="1"/>
    <col min="2" max="2" width="6.00390625" style="164" bestFit="1" customWidth="1"/>
    <col min="3" max="3" width="58.28125" style="163" bestFit="1" customWidth="1"/>
    <col min="4" max="4" width="15.57421875" style="163" customWidth="1"/>
    <col min="5" max="5" width="7.8515625" style="163" bestFit="1" customWidth="1"/>
    <col min="6" max="6" width="10.7109375" style="163" bestFit="1" customWidth="1"/>
    <col min="7" max="16384" width="11.421875" style="163" customWidth="1"/>
  </cols>
  <sheetData>
    <row r="4" ht="15.75">
      <c r="B4" s="162"/>
    </row>
    <row r="5" ht="15.75">
      <c r="C5" s="162" t="s">
        <v>144</v>
      </c>
    </row>
    <row r="6" ht="15.75">
      <c r="C6" s="165" t="s">
        <v>401</v>
      </c>
    </row>
    <row r="7" ht="15.75">
      <c r="C7" s="166" t="s">
        <v>147</v>
      </c>
    </row>
    <row r="8" spans="2:3" ht="15.75">
      <c r="B8" s="162"/>
      <c r="C8" s="167" t="s">
        <v>148</v>
      </c>
    </row>
    <row r="9" spans="2:3" ht="15.75">
      <c r="B9" s="162"/>
      <c r="C9" s="168"/>
    </row>
    <row r="12" spans="2:6" ht="15.75">
      <c r="B12" s="169"/>
      <c r="C12" s="170"/>
      <c r="D12" s="171"/>
      <c r="E12" s="171"/>
      <c r="F12" s="171"/>
    </row>
    <row r="13" spans="2:6" ht="15.75">
      <c r="B13" s="169"/>
      <c r="C13" s="172" t="s">
        <v>0</v>
      </c>
      <c r="D13" s="173"/>
      <c r="E13" s="173">
        <v>2013</v>
      </c>
      <c r="F13" s="173">
        <v>2012</v>
      </c>
    </row>
    <row r="14" spans="2:6" ht="15.75">
      <c r="B14" s="169"/>
      <c r="C14" s="170"/>
      <c r="D14" s="171"/>
      <c r="E14" s="171"/>
      <c r="F14" s="171"/>
    </row>
    <row r="15" spans="2:6" ht="15.75">
      <c r="B15" s="169"/>
      <c r="C15" s="170"/>
      <c r="D15" s="171"/>
      <c r="E15" s="171"/>
      <c r="F15" s="171"/>
    </row>
    <row r="16" spans="2:7" ht="15.75">
      <c r="B16" s="174" t="s">
        <v>1</v>
      </c>
      <c r="C16" s="175" t="s">
        <v>2</v>
      </c>
      <c r="D16" s="171"/>
      <c r="E16" s="171"/>
      <c r="F16" s="171"/>
      <c r="G16" s="176"/>
    </row>
    <row r="17" spans="2:7" ht="15.75">
      <c r="B17" s="174" t="s">
        <v>3</v>
      </c>
      <c r="C17" s="175" t="s">
        <v>4</v>
      </c>
      <c r="D17" s="171"/>
      <c r="E17" s="171"/>
      <c r="F17" s="171"/>
      <c r="G17" s="176"/>
    </row>
    <row r="18" spans="2:7" ht="15.75">
      <c r="B18" s="174" t="s">
        <v>5</v>
      </c>
      <c r="C18" s="175" t="s">
        <v>6</v>
      </c>
      <c r="D18" s="171"/>
      <c r="E18" s="171"/>
      <c r="F18" s="171"/>
      <c r="G18" s="176"/>
    </row>
    <row r="19" spans="2:7" ht="15.75">
      <c r="B19" s="174" t="s">
        <v>7</v>
      </c>
      <c r="C19" s="175" t="s">
        <v>150</v>
      </c>
      <c r="D19" s="171"/>
      <c r="E19" s="171"/>
      <c r="F19" s="171">
        <f>337724+439044</f>
        <v>776768</v>
      </c>
      <c r="G19" s="176"/>
    </row>
    <row r="20" spans="2:6" ht="15.75">
      <c r="B20" s="174" t="s">
        <v>8</v>
      </c>
      <c r="C20" s="175" t="s">
        <v>9</v>
      </c>
      <c r="D20" s="171"/>
      <c r="E20" s="171"/>
      <c r="F20" s="171"/>
    </row>
    <row r="21" spans="2:7" ht="15.75">
      <c r="B21" s="174" t="s">
        <v>10</v>
      </c>
      <c r="C21" s="175" t="s">
        <v>11</v>
      </c>
      <c r="D21" s="171"/>
      <c r="E21" s="171"/>
      <c r="F21" s="171">
        <v>1952240</v>
      </c>
      <c r="G21" s="176"/>
    </row>
    <row r="22" spans="2:7" ht="15.75">
      <c r="B22" s="174" t="s">
        <v>12</v>
      </c>
      <c r="C22" s="175" t="s">
        <v>13</v>
      </c>
      <c r="D22" s="171"/>
      <c r="E22" s="171"/>
      <c r="F22" s="171">
        <f>165263+178426</f>
        <v>343689</v>
      </c>
      <c r="G22" s="176"/>
    </row>
    <row r="23" spans="2:7" ht="15.75">
      <c r="B23" s="169"/>
      <c r="C23" s="175" t="s">
        <v>14</v>
      </c>
      <c r="D23" s="177"/>
      <c r="E23" s="177">
        <f>E21+E22</f>
        <v>0</v>
      </c>
      <c r="F23" s="177">
        <f>F21+F22</f>
        <v>2295929</v>
      </c>
      <c r="G23" s="176"/>
    </row>
    <row r="24" spans="2:7" ht="15.75">
      <c r="B24" s="174" t="s">
        <v>15</v>
      </c>
      <c r="C24" s="175" t="s">
        <v>16</v>
      </c>
      <c r="D24" s="171"/>
      <c r="E24" s="171"/>
      <c r="F24" s="171">
        <v>829157</v>
      </c>
      <c r="G24" s="176"/>
    </row>
    <row r="25" spans="2:7" ht="15.75">
      <c r="B25" s="174" t="s">
        <v>17</v>
      </c>
      <c r="C25" s="175" t="s">
        <v>18</v>
      </c>
      <c r="D25" s="171"/>
      <c r="E25" s="171">
        <v>0</v>
      </c>
      <c r="F25" s="171">
        <f>59200+41121+41028+3584+172390+1642749+28000+39160+45739+10659+1+7723</f>
        <v>2091354</v>
      </c>
      <c r="G25" s="176"/>
    </row>
    <row r="26" spans="2:7" ht="15.75">
      <c r="B26" s="174" t="s">
        <v>19</v>
      </c>
      <c r="C26" s="175" t="s">
        <v>20</v>
      </c>
      <c r="D26" s="177"/>
      <c r="E26" s="177">
        <f>E18+E19+E23+E24+E25</f>
        <v>0</v>
      </c>
      <c r="F26" s="177">
        <f>F18+F19+F23+F24+F25</f>
        <v>5993208</v>
      </c>
      <c r="G26" s="176"/>
    </row>
    <row r="27" spans="2:7" ht="15.75">
      <c r="B27" s="174"/>
      <c r="C27" s="175"/>
      <c r="D27" s="171"/>
      <c r="E27" s="171"/>
      <c r="F27" s="171"/>
      <c r="G27" s="176"/>
    </row>
    <row r="28" spans="2:7" ht="15.75">
      <c r="B28" s="172" t="s">
        <v>21</v>
      </c>
      <c r="C28" s="178" t="s">
        <v>22</v>
      </c>
      <c r="D28" s="179"/>
      <c r="E28" s="179">
        <f>E16+E17-E26</f>
        <v>0</v>
      </c>
      <c r="F28" s="179">
        <f>F16+F17-F26</f>
        <v>-5993208</v>
      </c>
      <c r="G28" s="180"/>
    </row>
    <row r="29" spans="2:7" ht="15.75">
      <c r="B29" s="172"/>
      <c r="C29" s="178"/>
      <c r="D29" s="179"/>
      <c r="E29" s="179"/>
      <c r="F29" s="179"/>
      <c r="G29" s="180"/>
    </row>
    <row r="30" spans="2:7" ht="15.75">
      <c r="B30" s="174" t="s">
        <v>23</v>
      </c>
      <c r="C30" s="175" t="s">
        <v>24</v>
      </c>
      <c r="D30" s="171"/>
      <c r="E30" s="171"/>
      <c r="F30" s="171"/>
      <c r="G30" s="176"/>
    </row>
    <row r="31" spans="2:7" ht="15.75">
      <c r="B31" s="174" t="s">
        <v>25</v>
      </c>
      <c r="C31" s="175" t="s">
        <v>26</v>
      </c>
      <c r="D31" s="171"/>
      <c r="E31" s="171"/>
      <c r="F31" s="171"/>
      <c r="G31" s="176"/>
    </row>
    <row r="32" spans="2:6" ht="15.75">
      <c r="B32" s="174" t="s">
        <v>27</v>
      </c>
      <c r="C32" s="175" t="s">
        <v>28</v>
      </c>
      <c r="D32" s="171"/>
      <c r="E32" s="171"/>
      <c r="F32" s="171"/>
    </row>
    <row r="33" spans="2:7" ht="15.75">
      <c r="B33" s="174" t="s">
        <v>10</v>
      </c>
      <c r="C33" s="175" t="s">
        <v>29</v>
      </c>
      <c r="D33" s="171"/>
      <c r="E33" s="171"/>
      <c r="F33" s="171"/>
      <c r="G33" s="176"/>
    </row>
    <row r="34" spans="2:7" ht="15.75">
      <c r="B34" s="174" t="s">
        <v>12</v>
      </c>
      <c r="C34" s="175" t="s">
        <v>30</v>
      </c>
      <c r="D34" s="171"/>
      <c r="E34" s="171">
        <v>0</v>
      </c>
      <c r="F34" s="171">
        <f>+-29037-213628</f>
        <v>-242665</v>
      </c>
      <c r="G34" s="176"/>
    </row>
    <row r="35" spans="2:7" ht="15.75">
      <c r="B35" s="174" t="s">
        <v>31</v>
      </c>
      <c r="C35" s="175" t="s">
        <v>32</v>
      </c>
      <c r="D35" s="171"/>
      <c r="E35" s="171"/>
      <c r="F35" s="171">
        <f>+-200836+834+48-7640-27018+279258+195</f>
        <v>44841</v>
      </c>
      <c r="G35" s="176"/>
    </row>
    <row r="36" spans="2:7" ht="15.75">
      <c r="B36" s="174" t="s">
        <v>33</v>
      </c>
      <c r="C36" s="175" t="s">
        <v>34</v>
      </c>
      <c r="D36" s="171"/>
      <c r="E36" s="171"/>
      <c r="F36" s="171"/>
      <c r="G36" s="176"/>
    </row>
    <row r="37" spans="2:7" ht="15.75">
      <c r="B37" s="169"/>
      <c r="C37" s="175" t="s">
        <v>35</v>
      </c>
      <c r="D37" s="177"/>
      <c r="E37" s="177">
        <f>SUM(E34:E36)</f>
        <v>0</v>
      </c>
      <c r="F37" s="177">
        <f>SUM(F34:F36)</f>
        <v>-197824</v>
      </c>
      <c r="G37" s="176"/>
    </row>
    <row r="38" spans="2:7" ht="15.75">
      <c r="B38" s="169"/>
      <c r="C38" s="175"/>
      <c r="D38" s="171"/>
      <c r="E38" s="171"/>
      <c r="F38" s="171"/>
      <c r="G38" s="176"/>
    </row>
    <row r="39" spans="2:7" ht="15.75">
      <c r="B39" s="172" t="s">
        <v>36</v>
      </c>
      <c r="C39" s="178" t="s">
        <v>37</v>
      </c>
      <c r="D39" s="179"/>
      <c r="E39" s="179">
        <f>E30+E31+E37</f>
        <v>0</v>
      </c>
      <c r="F39" s="179">
        <f>F30+F31+F37</f>
        <v>-197824</v>
      </c>
      <c r="G39" s="180"/>
    </row>
    <row r="40" spans="2:7" ht="15.75">
      <c r="B40" s="172"/>
      <c r="C40" s="178"/>
      <c r="D40" s="179"/>
      <c r="E40" s="179"/>
      <c r="F40" s="179"/>
      <c r="G40" s="180"/>
    </row>
    <row r="41" spans="2:7" ht="15.75">
      <c r="B41" s="172" t="s">
        <v>38</v>
      </c>
      <c r="C41" s="178" t="s">
        <v>39</v>
      </c>
      <c r="D41" s="179"/>
      <c r="E41" s="179">
        <f>E28+E39</f>
        <v>0</v>
      </c>
      <c r="F41" s="179">
        <f>F28+F39</f>
        <v>-6191032</v>
      </c>
      <c r="G41" s="180"/>
    </row>
    <row r="42" spans="2:7" ht="15.75">
      <c r="B42" s="172"/>
      <c r="C42" s="178"/>
      <c r="D42" s="179"/>
      <c r="E42" s="179"/>
      <c r="F42" s="179"/>
      <c r="G42" s="180"/>
    </row>
    <row r="43" spans="2:7" ht="15.75">
      <c r="B43" s="172" t="s">
        <v>40</v>
      </c>
      <c r="C43" s="178" t="s">
        <v>41</v>
      </c>
      <c r="D43" s="171"/>
      <c r="E43" s="171"/>
      <c r="F43" s="171"/>
      <c r="G43" s="180"/>
    </row>
    <row r="44" spans="2:7" ht="15.75">
      <c r="B44" s="181" t="s">
        <v>42</v>
      </c>
      <c r="C44" s="182" t="s">
        <v>43</v>
      </c>
      <c r="D44" s="179"/>
      <c r="E44" s="179"/>
      <c r="F44" s="179"/>
      <c r="G44" s="180"/>
    </row>
    <row r="45" spans="2:7" ht="15.75">
      <c r="B45" s="181"/>
      <c r="C45" s="182"/>
      <c r="D45" s="179"/>
      <c r="E45" s="179"/>
      <c r="F45" s="179"/>
      <c r="G45" s="180"/>
    </row>
    <row r="46" spans="2:7" ht="15.75">
      <c r="B46" s="183">
        <v>16</v>
      </c>
      <c r="C46" s="184" t="s">
        <v>146</v>
      </c>
      <c r="D46" s="179"/>
      <c r="E46" s="179">
        <f>E41+E44</f>
        <v>0</v>
      </c>
      <c r="F46" s="179">
        <f>F41+F44</f>
        <v>-6191032</v>
      </c>
      <c r="G46" s="180"/>
    </row>
    <row r="47" spans="2:6" ht="15.75">
      <c r="B47" s="183">
        <v>17</v>
      </c>
      <c r="C47" s="184" t="s">
        <v>145</v>
      </c>
      <c r="D47" s="171"/>
      <c r="E47" s="171"/>
      <c r="F47" s="171"/>
    </row>
    <row r="49" spans="4:6" ht="15.75">
      <c r="D49" s="185"/>
      <c r="E49" s="185"/>
      <c r="F49" s="185"/>
    </row>
    <row r="50" spans="4:6" ht="15.75">
      <c r="D50" s="185"/>
      <c r="E50" s="185"/>
      <c r="F50" s="185"/>
    </row>
    <row r="52" spans="4:6" ht="15.75">
      <c r="D52" s="185"/>
      <c r="E52" s="185"/>
      <c r="F52" s="185"/>
    </row>
  </sheetData>
  <sheetProtection/>
  <printOptions/>
  <pageMargins left="0.25" right="0.25" top="0.25" bottom="0.25" header="0" footer="0"/>
  <pageSetup errors="NA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K16"/>
  <sheetViews>
    <sheetView zoomScalePageLayoutView="0" workbookViewId="0" topLeftCell="A4">
      <selection activeCell="C5" sqref="C5"/>
    </sheetView>
  </sheetViews>
  <sheetFormatPr defaultColWidth="8.8515625" defaultRowHeight="12.75"/>
  <cols>
    <col min="1" max="1" width="0.85546875" style="1" customWidth="1"/>
    <col min="2" max="2" width="40.28125" style="1" bestFit="1" customWidth="1"/>
    <col min="3" max="3" width="15.421875" style="1" customWidth="1"/>
    <col min="4" max="4" width="9.57421875" style="1" bestFit="1" customWidth="1"/>
    <col min="5" max="5" width="8.8515625" style="1" customWidth="1"/>
    <col min="6" max="6" width="14.8515625" style="1" customWidth="1"/>
    <col min="7" max="7" width="7.7109375" style="1" customWidth="1"/>
    <col min="8" max="8" width="16.28125" style="1" customWidth="1"/>
    <col min="9" max="9" width="6.140625" style="1" customWidth="1"/>
    <col min="10" max="10" width="8.8515625" style="1" customWidth="1"/>
    <col min="11" max="11" width="15.7109375" style="1" customWidth="1"/>
    <col min="12" max="16384" width="8.8515625" style="1" customWidth="1"/>
  </cols>
  <sheetData>
    <row r="1" spans="2:5" ht="16.5" thickBot="1">
      <c r="B1" s="258" t="s">
        <v>402</v>
      </c>
      <c r="C1" s="258"/>
      <c r="D1" s="258"/>
      <c r="E1" s="258"/>
    </row>
    <row r="2" spans="2:11" ht="16.5" customHeight="1" thickBot="1" thickTop="1">
      <c r="B2" s="2"/>
      <c r="C2" s="259" t="s">
        <v>151</v>
      </c>
      <c r="D2" s="260"/>
      <c r="E2" s="260"/>
      <c r="F2" s="260"/>
      <c r="G2" s="260"/>
      <c r="H2" s="260"/>
      <c r="I2" s="260"/>
      <c r="J2" s="260"/>
      <c r="K2" s="261"/>
    </row>
    <row r="3" spans="2:11" ht="136.5" thickBot="1">
      <c r="B3" s="3"/>
      <c r="C3" s="4" t="s">
        <v>126</v>
      </c>
      <c r="D3" s="4" t="s">
        <v>127</v>
      </c>
      <c r="E3" s="4" t="s">
        <v>152</v>
      </c>
      <c r="F3" s="4" t="s">
        <v>153</v>
      </c>
      <c r="G3" s="4" t="s">
        <v>154</v>
      </c>
      <c r="H3" s="4" t="s">
        <v>155</v>
      </c>
      <c r="I3" s="5" t="s">
        <v>156</v>
      </c>
      <c r="J3" s="2" t="s">
        <v>157</v>
      </c>
      <c r="K3" s="5" t="s">
        <v>156</v>
      </c>
    </row>
    <row r="4" spans="2:11" ht="16.5" thickBot="1">
      <c r="B4" s="3"/>
      <c r="C4" s="6"/>
      <c r="D4" s="6"/>
      <c r="E4" s="6"/>
      <c r="F4" s="6"/>
      <c r="G4" s="6"/>
      <c r="H4" s="6"/>
      <c r="I4" s="7"/>
      <c r="J4" s="7"/>
      <c r="K4" s="7"/>
    </row>
    <row r="5" spans="2:11" ht="37.5" customHeight="1" thickBot="1">
      <c r="B5" s="8" t="s">
        <v>166</v>
      </c>
      <c r="C5" s="9">
        <f>Bilanci!F91</f>
        <v>71805000</v>
      </c>
      <c r="D5" s="9">
        <v>0</v>
      </c>
      <c r="E5" s="9"/>
      <c r="F5" s="9">
        <f>Bilanci!F98</f>
        <v>12380000</v>
      </c>
      <c r="G5" s="9"/>
      <c r="H5" s="9">
        <f>Bilanci!F100</f>
        <v>-108917152.58</v>
      </c>
      <c r="I5" s="9"/>
      <c r="J5" s="9"/>
      <c r="K5" s="9">
        <f>C5+F5+H5</f>
        <v>-24732152.58</v>
      </c>
    </row>
    <row r="6" spans="2:11" ht="37.5" customHeight="1" thickBot="1">
      <c r="B6" s="3" t="s">
        <v>158</v>
      </c>
      <c r="C6" s="10"/>
      <c r="D6" s="10"/>
      <c r="E6" s="10"/>
      <c r="F6" s="10"/>
      <c r="G6" s="10"/>
      <c r="H6" s="10"/>
      <c r="I6" s="9"/>
      <c r="J6" s="9"/>
      <c r="K6" s="9">
        <v>0</v>
      </c>
    </row>
    <row r="7" spans="2:11" ht="27.75" customHeight="1" thickBot="1">
      <c r="B7" s="11" t="s">
        <v>159</v>
      </c>
      <c r="C7" s="10">
        <f>Bilanci!F101</f>
        <v>0</v>
      </c>
      <c r="D7" s="10">
        <v>0</v>
      </c>
      <c r="E7" s="10">
        <v>0</v>
      </c>
      <c r="F7" s="10">
        <v>0</v>
      </c>
      <c r="G7" s="10">
        <v>0</v>
      </c>
      <c r="H7" s="9">
        <v>0</v>
      </c>
      <c r="I7" s="9"/>
      <c r="J7" s="9"/>
      <c r="K7" s="9">
        <f>C7</f>
        <v>0</v>
      </c>
    </row>
    <row r="8" spans="2:11" ht="16.5" thickBot="1">
      <c r="B8" s="11" t="s">
        <v>160</v>
      </c>
      <c r="C8" s="10"/>
      <c r="D8" s="10"/>
      <c r="E8" s="10"/>
      <c r="F8" s="10"/>
      <c r="G8" s="10"/>
      <c r="H8" s="10"/>
      <c r="I8" s="9"/>
      <c r="J8" s="9"/>
      <c r="K8" s="9"/>
    </row>
    <row r="9" spans="2:11" ht="42" customHeight="1" thickBot="1">
      <c r="B9" s="11" t="s">
        <v>161</v>
      </c>
      <c r="C9" s="10"/>
      <c r="D9" s="10"/>
      <c r="E9" s="10"/>
      <c r="F9" s="9">
        <v>0</v>
      </c>
      <c r="G9" s="10">
        <v>0</v>
      </c>
      <c r="H9" s="12">
        <v>0</v>
      </c>
      <c r="I9" s="9"/>
      <c r="J9" s="9"/>
      <c r="K9" s="9">
        <v>0</v>
      </c>
    </row>
    <row r="10" spans="2:11" ht="30" customHeight="1" thickBot="1">
      <c r="B10" s="11" t="s">
        <v>162</v>
      </c>
      <c r="C10" s="10"/>
      <c r="D10" s="10"/>
      <c r="E10" s="10"/>
      <c r="F10" s="10"/>
      <c r="G10" s="10"/>
      <c r="H10" s="10"/>
      <c r="I10" s="9"/>
      <c r="J10" s="9"/>
      <c r="K10" s="9"/>
    </row>
    <row r="11" spans="2:11" ht="57" customHeight="1" thickBot="1">
      <c r="B11" s="3" t="s">
        <v>163</v>
      </c>
      <c r="C11" s="10"/>
      <c r="D11" s="10"/>
      <c r="E11" s="10"/>
      <c r="F11" s="10"/>
      <c r="G11" s="10"/>
      <c r="H11" s="10"/>
      <c r="I11" s="9"/>
      <c r="J11" s="9"/>
      <c r="K11" s="9"/>
    </row>
    <row r="12" spans="2:11" ht="50.25" customHeight="1">
      <c r="B12" s="262" t="s">
        <v>164</v>
      </c>
      <c r="C12" s="264"/>
      <c r="D12" s="264"/>
      <c r="E12" s="264"/>
      <c r="F12" s="264"/>
      <c r="G12" s="13"/>
      <c r="H12" s="264"/>
      <c r="I12" s="266"/>
      <c r="J12" s="266"/>
      <c r="K12" s="14"/>
    </row>
    <row r="13" spans="2:11" ht="16.5" thickBot="1">
      <c r="B13" s="263"/>
      <c r="C13" s="265"/>
      <c r="D13" s="265"/>
      <c r="E13" s="265"/>
      <c r="F13" s="265"/>
      <c r="G13" s="10"/>
      <c r="H13" s="265"/>
      <c r="I13" s="267"/>
      <c r="J13" s="267"/>
      <c r="K13" s="9"/>
    </row>
    <row r="14" spans="2:11" ht="34.5" customHeight="1" thickBot="1">
      <c r="B14" s="3" t="s">
        <v>165</v>
      </c>
      <c r="C14" s="10"/>
      <c r="D14" s="10"/>
      <c r="E14" s="10"/>
      <c r="F14" s="10"/>
      <c r="G14" s="10"/>
      <c r="H14" s="10"/>
      <c r="I14" s="9"/>
      <c r="J14" s="9"/>
      <c r="K14" s="9"/>
    </row>
    <row r="15" spans="2:11" ht="39.75" customHeight="1" thickBot="1">
      <c r="B15" s="8" t="s">
        <v>394</v>
      </c>
      <c r="C15" s="9">
        <f>C5+C7</f>
        <v>71805000</v>
      </c>
      <c r="D15" s="9">
        <v>0</v>
      </c>
      <c r="E15" s="9">
        <v>0</v>
      </c>
      <c r="F15" s="9">
        <f>F5</f>
        <v>12380000</v>
      </c>
      <c r="G15" s="9">
        <v>0</v>
      </c>
      <c r="H15" s="9">
        <f>H5</f>
        <v>-108917152.58</v>
      </c>
      <c r="I15" s="9">
        <v>0</v>
      </c>
      <c r="J15" s="9">
        <v>0</v>
      </c>
      <c r="K15" s="9">
        <f>C15+F15+H15</f>
        <v>-24732152.58</v>
      </c>
    </row>
    <row r="16" spans="2:11" ht="16.5" thickBot="1">
      <c r="B16" s="3"/>
      <c r="C16" s="10"/>
      <c r="D16" s="10"/>
      <c r="E16" s="10"/>
      <c r="F16" s="10"/>
      <c r="G16" s="10"/>
      <c r="H16" s="10"/>
      <c r="I16" s="9"/>
      <c r="J16" s="9"/>
      <c r="K16" s="9"/>
    </row>
  </sheetData>
  <sheetProtection/>
  <mergeCells count="10">
    <mergeCell ref="B1:E1"/>
    <mergeCell ref="C2:K2"/>
    <mergeCell ref="B12:B13"/>
    <mergeCell ref="C12:C13"/>
    <mergeCell ref="D12:D13"/>
    <mergeCell ref="E12:E13"/>
    <mergeCell ref="F12:F13"/>
    <mergeCell ref="H12:H13"/>
    <mergeCell ref="I12:I13"/>
    <mergeCell ref="J12:J13"/>
  </mergeCells>
  <printOptions/>
  <pageMargins left="0.2" right="0.2" top="0.17" bottom="0.18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2:O222"/>
  <sheetViews>
    <sheetView zoomScale="84" zoomScaleNormal="84" zoomScalePageLayoutView="0" workbookViewId="0" topLeftCell="A1">
      <selection activeCell="J24" sqref="J24"/>
    </sheetView>
  </sheetViews>
  <sheetFormatPr defaultColWidth="8.8515625" defaultRowHeight="12.75"/>
  <cols>
    <col min="1" max="1" width="3.8515625" style="1" customWidth="1"/>
    <col min="2" max="2" width="9.7109375" style="1" bestFit="1" customWidth="1"/>
    <col min="3" max="6" width="10.28125" style="15" customWidth="1"/>
    <col min="7" max="7" width="11.57421875" style="15" customWidth="1"/>
    <col min="8" max="8" width="10.8515625" style="15" customWidth="1"/>
    <col min="9" max="9" width="11.00390625" style="15" customWidth="1"/>
    <col min="10" max="10" width="11.140625" style="15" customWidth="1"/>
    <col min="11" max="12" width="10.28125" style="15" customWidth="1"/>
    <col min="13" max="13" width="10.28125" style="1" customWidth="1"/>
    <col min="14" max="14" width="6.8515625" style="1" customWidth="1"/>
    <col min="15" max="15" width="9.7109375" style="1" bestFit="1" customWidth="1"/>
    <col min="16" max="16384" width="8.8515625" style="1" customWidth="1"/>
  </cols>
  <sheetData>
    <row r="2" spans="1:12" ht="18.75">
      <c r="A2" s="268" t="s">
        <v>403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4:8" ht="15.75">
      <c r="D3" s="16"/>
      <c r="E3" s="16"/>
      <c r="F3" s="16"/>
      <c r="G3" s="16"/>
      <c r="H3" s="16"/>
    </row>
    <row r="4" spans="2:8" ht="15.75">
      <c r="B4" s="251" t="s">
        <v>402</v>
      </c>
      <c r="C4" s="252"/>
      <c r="D4" s="252"/>
      <c r="E4" s="252"/>
      <c r="F4" s="253"/>
      <c r="G4" s="16"/>
      <c r="H4" s="16"/>
    </row>
    <row r="5" spans="4:8" ht="15.75">
      <c r="D5" s="16"/>
      <c r="E5" s="16"/>
      <c r="F5" s="16"/>
      <c r="G5" s="16"/>
      <c r="H5" s="16"/>
    </row>
    <row r="6" ht="13.5" thickBot="1"/>
    <row r="7" spans="1:13" s="21" customFormat="1" ht="17.25" thickBot="1" thickTop="1">
      <c r="A7" s="17" t="s">
        <v>167</v>
      </c>
      <c r="B7" s="17" t="s">
        <v>168</v>
      </c>
      <c r="C7" s="18"/>
      <c r="D7" s="19"/>
      <c r="E7" s="19"/>
      <c r="F7" s="19"/>
      <c r="G7" s="19" t="s">
        <v>169</v>
      </c>
      <c r="H7" s="19"/>
      <c r="I7" s="19"/>
      <c r="J7" s="19"/>
      <c r="K7" s="19"/>
      <c r="L7" s="20"/>
      <c r="M7" s="20"/>
    </row>
    <row r="8" spans="1:13" s="21" customFormat="1" ht="17.25" thickBot="1" thickTop="1">
      <c r="A8" s="22"/>
      <c r="B8" s="22"/>
      <c r="C8" s="23">
        <v>11</v>
      </c>
      <c r="D8" s="23">
        <v>12</v>
      </c>
      <c r="E8" s="23">
        <v>13</v>
      </c>
      <c r="F8" s="23">
        <v>14</v>
      </c>
      <c r="G8" s="23">
        <v>15</v>
      </c>
      <c r="H8" s="23">
        <v>16</v>
      </c>
      <c r="I8" s="23">
        <v>17</v>
      </c>
      <c r="J8" s="23">
        <v>18</v>
      </c>
      <c r="K8" s="23">
        <v>22</v>
      </c>
      <c r="L8" s="23">
        <v>23</v>
      </c>
      <c r="M8" s="23">
        <v>25</v>
      </c>
    </row>
    <row r="9" spans="1:15" s="21" customFormat="1" ht="17.25" thickBot="1" thickTop="1">
      <c r="A9" s="24">
        <v>1</v>
      </c>
      <c r="B9" s="24" t="s">
        <v>170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/>
      <c r="O9" s="26"/>
    </row>
    <row r="10" spans="1:13" s="21" customFormat="1" ht="17.25" thickBot="1" thickTop="1">
      <c r="A10" s="24">
        <v>2</v>
      </c>
      <c r="B10" s="24" t="s">
        <v>171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1:13" s="21" customFormat="1" ht="17.25" thickBot="1" thickTop="1">
      <c r="A11" s="24">
        <v>3</v>
      </c>
      <c r="B11" s="24" t="s">
        <v>172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 s="21" customFormat="1" ht="17.25" thickBot="1" thickTop="1">
      <c r="A12" s="24">
        <v>4</v>
      </c>
      <c r="B12" s="24" t="s">
        <v>173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 s="21" customFormat="1" ht="17.25" thickBot="1" thickTop="1">
      <c r="A13" s="24">
        <v>5</v>
      </c>
      <c r="B13" s="24" t="s">
        <v>174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s="21" customFormat="1" ht="17.25" thickBot="1" thickTop="1">
      <c r="A14" s="24">
        <v>6</v>
      </c>
      <c r="B14" s="24" t="s">
        <v>175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s="21" customFormat="1" ht="17.25" thickBot="1" thickTop="1">
      <c r="A15" s="24">
        <v>7</v>
      </c>
      <c r="B15" s="24" t="s">
        <v>176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21" customFormat="1" ht="17.25" thickBot="1" thickTop="1">
      <c r="A16" s="24">
        <v>8</v>
      </c>
      <c r="B16" s="24" t="s">
        <v>177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/>
    </row>
    <row r="17" spans="1:13" s="21" customFormat="1" ht="17.25" thickBot="1" thickTop="1">
      <c r="A17" s="24">
        <v>9</v>
      </c>
      <c r="B17" s="24" t="s">
        <v>178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s="21" customFormat="1" ht="17.25" thickBot="1" thickTop="1">
      <c r="A18" s="24">
        <v>10</v>
      </c>
      <c r="B18" s="24" t="s">
        <v>179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s="21" customFormat="1" ht="17.25" thickBot="1" thickTop="1">
      <c r="A19" s="24">
        <v>11</v>
      </c>
      <c r="B19" s="24" t="s">
        <v>180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s="21" customFormat="1" ht="17.25" thickBot="1" thickTop="1">
      <c r="A20" s="24">
        <v>12</v>
      </c>
      <c r="B20" s="24" t="s">
        <v>181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s="21" customFormat="1" ht="25.5" customHeight="1" thickBot="1" thickTop="1">
      <c r="A21" s="269" t="s">
        <v>182</v>
      </c>
      <c r="B21" s="26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3.5" thickTop="1"/>
    <row r="23" spans="12:13" ht="12.75">
      <c r="L23" s="28"/>
      <c r="M23" s="28"/>
    </row>
    <row r="24" spans="12:13" ht="12.75">
      <c r="L24" s="29"/>
      <c r="M24" s="15"/>
    </row>
    <row r="25" spans="12:13" ht="12.75">
      <c r="L25" s="28"/>
      <c r="M25" s="28"/>
    </row>
    <row r="28" spans="3:5" ht="12.75">
      <c r="C28" s="30"/>
      <c r="D28" s="30"/>
      <c r="E28" s="30"/>
    </row>
    <row r="29" spans="4:8" ht="15.75">
      <c r="D29" s="16"/>
      <c r="E29" s="16"/>
      <c r="F29" s="16"/>
      <c r="G29" s="16"/>
      <c r="H29" s="16"/>
    </row>
    <row r="30" spans="1:15" ht="15.75">
      <c r="A30" s="31"/>
      <c r="B30" s="31"/>
      <c r="C30" s="32"/>
      <c r="D30" s="33"/>
      <c r="E30" s="33"/>
      <c r="F30" s="32"/>
      <c r="G30" s="32"/>
      <c r="H30" s="32"/>
      <c r="I30" s="33"/>
      <c r="J30" s="33"/>
      <c r="K30" s="33"/>
      <c r="L30" s="33"/>
      <c r="M30" s="31"/>
      <c r="N30" s="31"/>
      <c r="O30" s="31"/>
    </row>
    <row r="31" spans="1:15" ht="15.75">
      <c r="A31" s="31"/>
      <c r="B31" s="31"/>
      <c r="C31" s="32"/>
      <c r="D31" s="33"/>
      <c r="E31" s="33"/>
      <c r="F31" s="32"/>
      <c r="G31" s="32"/>
      <c r="H31" s="32"/>
      <c r="I31" s="33"/>
      <c r="J31" s="33"/>
      <c r="K31" s="33"/>
      <c r="L31" s="33"/>
      <c r="M31" s="31"/>
      <c r="N31" s="31"/>
      <c r="O31" s="31"/>
    </row>
    <row r="32" spans="1:15" ht="15.75">
      <c r="A32" s="31"/>
      <c r="B32" s="31"/>
      <c r="C32" s="32"/>
      <c r="D32" s="33"/>
      <c r="E32" s="33"/>
      <c r="F32" s="32"/>
      <c r="G32" s="32"/>
      <c r="H32" s="32"/>
      <c r="I32" s="33"/>
      <c r="J32" s="33"/>
      <c r="K32" s="33"/>
      <c r="L32" s="33"/>
      <c r="M32" s="31"/>
      <c r="N32" s="31"/>
      <c r="O32" s="31"/>
    </row>
    <row r="33" spans="1:15" ht="12.75">
      <c r="A33" s="31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1"/>
      <c r="N33" s="31"/>
      <c r="O33" s="31"/>
    </row>
    <row r="34" spans="1:15" ht="15.75">
      <c r="A34" s="34"/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6"/>
      <c r="O34" s="31"/>
    </row>
    <row r="35" spans="1:15" ht="15.75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36"/>
      <c r="O35" s="31"/>
    </row>
    <row r="36" spans="1:15" ht="15.75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1"/>
    </row>
    <row r="37" spans="1:15" ht="15.75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6"/>
      <c r="N37" s="36"/>
      <c r="O37" s="31"/>
    </row>
    <row r="38" spans="1:15" ht="15.75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6"/>
      <c r="N38" s="36"/>
      <c r="O38" s="31"/>
    </row>
    <row r="39" spans="1:15" ht="15.7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6"/>
      <c r="N39" s="36"/>
      <c r="O39" s="31"/>
    </row>
    <row r="40" spans="1:15" ht="15.75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6"/>
      <c r="N40" s="36"/>
      <c r="O40" s="31"/>
    </row>
    <row r="41" spans="1:15" ht="15.75">
      <c r="A41" s="37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6"/>
      <c r="N41" s="36"/>
      <c r="O41" s="31"/>
    </row>
    <row r="42" spans="1:15" ht="15.75">
      <c r="A42" s="37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36"/>
      <c r="O42" s="31"/>
    </row>
    <row r="43" spans="1:15" ht="15.75">
      <c r="A43" s="37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6"/>
      <c r="N43" s="39"/>
      <c r="O43" s="31"/>
    </row>
    <row r="44" spans="1:15" ht="15.75">
      <c r="A44" s="37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6"/>
      <c r="N44" s="36"/>
      <c r="O44" s="31"/>
    </row>
    <row r="45" spans="1:15" ht="15.75">
      <c r="A45" s="37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6"/>
      <c r="N45" s="36"/>
      <c r="O45" s="31"/>
    </row>
    <row r="46" spans="1:15" ht="15.75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6"/>
      <c r="N46" s="36"/>
      <c r="O46" s="31"/>
    </row>
    <row r="47" spans="1:15" ht="15.75">
      <c r="A47" s="37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6"/>
      <c r="N47" s="36"/>
      <c r="O47" s="31"/>
    </row>
    <row r="48" spans="1:15" ht="15.75">
      <c r="A48" s="37"/>
      <c r="B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6"/>
      <c r="N48" s="36"/>
      <c r="O48" s="31"/>
    </row>
    <row r="49" spans="1:15" ht="12.75">
      <c r="A49" s="31"/>
      <c r="B49" s="31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1"/>
      <c r="N49" s="31"/>
      <c r="O49" s="31"/>
    </row>
    <row r="50" spans="1:15" ht="12.75">
      <c r="A50" s="31"/>
      <c r="B50" s="3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1"/>
      <c r="N50" s="31"/>
      <c r="O50" s="31"/>
    </row>
    <row r="51" spans="1:15" ht="12.75">
      <c r="A51" s="31"/>
      <c r="B51" s="3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1"/>
      <c r="N51" s="31"/>
      <c r="O51" s="31"/>
    </row>
    <row r="52" spans="1:15" ht="12.75">
      <c r="A52" s="31"/>
      <c r="B52" s="31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1"/>
      <c r="N52" s="31"/>
      <c r="O52" s="31"/>
    </row>
    <row r="53" spans="1:15" ht="12.75">
      <c r="A53" s="31"/>
      <c r="B53" s="31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1"/>
      <c r="N53" s="31"/>
      <c r="O53" s="31"/>
    </row>
    <row r="54" spans="1:15" ht="12.75">
      <c r="A54" s="31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1"/>
      <c r="N54" s="31"/>
      <c r="O54" s="31"/>
    </row>
    <row r="55" spans="1:15" ht="12.75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1"/>
      <c r="N55" s="31"/>
      <c r="O55" s="31"/>
    </row>
    <row r="56" spans="1:15" ht="12.75">
      <c r="A56" s="31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1"/>
      <c r="N56" s="31"/>
      <c r="O56" s="31"/>
    </row>
    <row r="57" spans="1:15" ht="15.75">
      <c r="A57" s="31"/>
      <c r="B57" s="31"/>
      <c r="C57" s="33"/>
      <c r="D57" s="33"/>
      <c r="E57" s="33"/>
      <c r="F57" s="33"/>
      <c r="G57" s="33"/>
      <c r="H57" s="32"/>
      <c r="I57" s="33"/>
      <c r="J57" s="33"/>
      <c r="K57" s="33"/>
      <c r="L57" s="33"/>
      <c r="M57" s="31"/>
      <c r="N57" s="31"/>
      <c r="O57" s="31"/>
    </row>
    <row r="58" spans="1:15" ht="12.75">
      <c r="A58" s="31"/>
      <c r="B58" s="31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1"/>
      <c r="N58" s="31"/>
      <c r="O58" s="31"/>
    </row>
    <row r="59" spans="1:15" ht="12.75">
      <c r="A59" s="31"/>
      <c r="B59" s="31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1"/>
      <c r="N59" s="31"/>
      <c r="O59" s="31"/>
    </row>
    <row r="60" spans="1:15" ht="12.75">
      <c r="A60" s="31"/>
      <c r="B60" s="3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1"/>
      <c r="N60" s="31"/>
      <c r="O60" s="31"/>
    </row>
    <row r="61" spans="1:15" ht="12.75">
      <c r="A61" s="31"/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1"/>
      <c r="N61" s="31"/>
      <c r="O61" s="31"/>
    </row>
    <row r="62" spans="1:15" ht="12.75">
      <c r="A62" s="31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1"/>
      <c r="N62" s="31"/>
      <c r="O62" s="31"/>
    </row>
    <row r="63" spans="1:15" ht="12.75">
      <c r="A63" s="31"/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1"/>
      <c r="N63" s="31"/>
      <c r="O63" s="31"/>
    </row>
    <row r="64" spans="1:15" ht="12.75">
      <c r="A64" s="31"/>
      <c r="B64" s="3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1"/>
      <c r="N64" s="31"/>
      <c r="O64" s="31"/>
    </row>
    <row r="65" spans="1:15" ht="12.75">
      <c r="A65" s="31"/>
      <c r="B65" s="3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1"/>
      <c r="N65" s="31"/>
      <c r="O65" s="31"/>
    </row>
    <row r="66" spans="1:15" ht="12.75">
      <c r="A66" s="31"/>
      <c r="B66" s="3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1"/>
      <c r="N66" s="31"/>
      <c r="O66" s="31"/>
    </row>
    <row r="67" spans="1:15" ht="12.75">
      <c r="A67" s="31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1"/>
      <c r="N67" s="31"/>
      <c r="O67" s="31"/>
    </row>
    <row r="68" spans="1:15" ht="12.75">
      <c r="A68" s="31"/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1"/>
      <c r="N68" s="31"/>
      <c r="O68" s="31"/>
    </row>
    <row r="69" spans="1:15" ht="12.75">
      <c r="A69" s="31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1"/>
      <c r="N69" s="31"/>
      <c r="O69" s="31"/>
    </row>
    <row r="70" spans="1:15" ht="12.75">
      <c r="A70" s="31"/>
      <c r="B70" s="3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1"/>
      <c r="N70" s="31"/>
      <c r="O70" s="31"/>
    </row>
    <row r="71" spans="1:15" ht="12.75">
      <c r="A71" s="31"/>
      <c r="B71" s="31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1"/>
      <c r="N71" s="31"/>
      <c r="O71" s="31"/>
    </row>
    <row r="72" spans="1:15" ht="12.75">
      <c r="A72" s="31"/>
      <c r="B72" s="31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1"/>
      <c r="N72" s="31"/>
      <c r="O72" s="31"/>
    </row>
    <row r="73" spans="1:15" ht="12.75">
      <c r="A73" s="31"/>
      <c r="B73" s="31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1"/>
      <c r="N73" s="31"/>
      <c r="O73" s="31"/>
    </row>
    <row r="74" spans="1:15" ht="12.75">
      <c r="A74" s="31"/>
      <c r="B74" s="3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1"/>
      <c r="N74" s="31"/>
      <c r="O74" s="31"/>
    </row>
    <row r="75" spans="1:15" ht="12.75">
      <c r="A75" s="31"/>
      <c r="B75" s="3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1"/>
      <c r="O75" s="31"/>
    </row>
    <row r="76" spans="1:15" ht="12.75">
      <c r="A76" s="31"/>
      <c r="B76" s="3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  <c r="O76" s="31"/>
    </row>
    <row r="77" spans="1:15" ht="12.75">
      <c r="A77" s="31"/>
      <c r="B77" s="3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  <c r="O77" s="31"/>
    </row>
    <row r="78" spans="1:15" ht="12.75">
      <c r="A78" s="31"/>
      <c r="B78" s="3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1"/>
      <c r="O78" s="31"/>
    </row>
    <row r="79" spans="1:15" ht="12.75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  <c r="N79" s="31"/>
      <c r="O79" s="31"/>
    </row>
    <row r="80" spans="1:15" ht="12.75">
      <c r="A80" s="31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  <c r="N80" s="31"/>
      <c r="O80" s="31"/>
    </row>
    <row r="81" spans="1:15" ht="12.75">
      <c r="A81" s="31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1"/>
      <c r="N81" s="31"/>
      <c r="O81" s="31"/>
    </row>
    <row r="82" spans="1:15" ht="12.75">
      <c r="A82" s="31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1"/>
      <c r="N82" s="31"/>
      <c r="O82" s="31"/>
    </row>
    <row r="83" spans="1:15" ht="12.75">
      <c r="A83" s="31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1"/>
      <c r="N83" s="31"/>
      <c r="O83" s="31"/>
    </row>
    <row r="84" spans="1:15" ht="12.75">
      <c r="A84" s="31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1"/>
      <c r="N84" s="31"/>
      <c r="O84" s="31"/>
    </row>
    <row r="85" spans="1:15" ht="12.75">
      <c r="A85" s="31"/>
      <c r="B85" s="31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1"/>
      <c r="N85" s="31"/>
      <c r="O85" s="31"/>
    </row>
    <row r="86" spans="1:15" ht="12.75">
      <c r="A86" s="31"/>
      <c r="B86" s="3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1"/>
      <c r="N86" s="31"/>
      <c r="O86" s="31"/>
    </row>
    <row r="87" spans="1:15" ht="12.75">
      <c r="A87" s="31"/>
      <c r="B87" s="31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1"/>
      <c r="N87" s="31"/>
      <c r="O87" s="31"/>
    </row>
    <row r="88" spans="1:15" ht="12.75">
      <c r="A88" s="31"/>
      <c r="B88" s="31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1"/>
      <c r="N88" s="31"/>
      <c r="O88" s="31"/>
    </row>
    <row r="89" spans="1:15" ht="12.75">
      <c r="A89" s="31"/>
      <c r="B89" s="3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1"/>
      <c r="N89" s="31"/>
      <c r="O89" s="31"/>
    </row>
    <row r="90" spans="1:15" ht="12.75">
      <c r="A90" s="31"/>
      <c r="B90" s="3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1"/>
      <c r="N90" s="31"/>
      <c r="O90" s="31"/>
    </row>
    <row r="91" spans="1:15" ht="12.75">
      <c r="A91" s="31"/>
      <c r="B91" s="3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1"/>
      <c r="N91" s="31"/>
      <c r="O91" s="31"/>
    </row>
    <row r="92" spans="1:15" ht="12.75">
      <c r="A92" s="31"/>
      <c r="B92" s="3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1"/>
      <c r="N92" s="31"/>
      <c r="O92" s="31"/>
    </row>
    <row r="93" spans="1:15" ht="12.75">
      <c r="A93" s="31"/>
      <c r="B93" s="3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1"/>
      <c r="N93" s="31"/>
      <c r="O93" s="31"/>
    </row>
    <row r="94" spans="1:15" ht="12.75">
      <c r="A94" s="31"/>
      <c r="B94" s="3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1"/>
      <c r="N94" s="31"/>
      <c r="O94" s="31"/>
    </row>
    <row r="95" spans="1:15" ht="12.75">
      <c r="A95" s="31"/>
      <c r="B95" s="3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1"/>
      <c r="N95" s="31"/>
      <c r="O95" s="31"/>
    </row>
    <row r="96" spans="1:15" ht="12.75">
      <c r="A96" s="31"/>
      <c r="B96" s="31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1"/>
      <c r="N96" s="31"/>
      <c r="O96" s="31"/>
    </row>
    <row r="97" spans="1:15" ht="12.75">
      <c r="A97" s="31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1"/>
      <c r="N97" s="31"/>
      <c r="O97" s="31"/>
    </row>
    <row r="98" spans="1:15" ht="12.75">
      <c r="A98" s="31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1"/>
      <c r="N98" s="31"/>
      <c r="O98" s="31"/>
    </row>
    <row r="99" spans="1:15" ht="12.75">
      <c r="A99" s="31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1"/>
      <c r="N99" s="31"/>
      <c r="O99" s="31"/>
    </row>
    <row r="100" spans="1:15" ht="12.75">
      <c r="A100" s="31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1"/>
      <c r="N100" s="31"/>
      <c r="O100" s="31"/>
    </row>
    <row r="101" spans="1:15" ht="12.75">
      <c r="A101" s="31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1"/>
      <c r="N101" s="31"/>
      <c r="O101" s="31"/>
    </row>
    <row r="102" spans="1:15" ht="12.75">
      <c r="A102" s="31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1"/>
      <c r="N102" s="31"/>
      <c r="O102" s="31"/>
    </row>
    <row r="103" spans="1:15" ht="12.75">
      <c r="A103" s="31"/>
      <c r="B103" s="3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1"/>
      <c r="N103" s="31"/>
      <c r="O103" s="31"/>
    </row>
    <row r="104" spans="1:15" ht="12.75">
      <c r="A104" s="31"/>
      <c r="B104" s="31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1"/>
      <c r="N104" s="31"/>
      <c r="O104" s="31"/>
    </row>
    <row r="105" spans="1:15" ht="12.75">
      <c r="A105" s="31"/>
      <c r="B105" s="31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1"/>
      <c r="N105" s="31"/>
      <c r="O105" s="31"/>
    </row>
    <row r="106" spans="1:15" ht="12.75">
      <c r="A106" s="31"/>
      <c r="B106" s="31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1"/>
      <c r="N106" s="31"/>
      <c r="O106" s="31"/>
    </row>
    <row r="107" spans="1:15" ht="12.75">
      <c r="A107" s="31"/>
      <c r="B107" s="31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1"/>
      <c r="N107" s="31"/>
      <c r="O107" s="31"/>
    </row>
    <row r="108" spans="1:15" ht="12.75">
      <c r="A108" s="31"/>
      <c r="B108" s="31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1"/>
      <c r="N108" s="31"/>
      <c r="O108" s="31"/>
    </row>
    <row r="109" spans="1:15" ht="12.75">
      <c r="A109" s="31"/>
      <c r="B109" s="31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1"/>
      <c r="N109" s="31"/>
      <c r="O109" s="31"/>
    </row>
    <row r="110" spans="1:15" ht="12.75">
      <c r="A110" s="31"/>
      <c r="B110" s="31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1"/>
      <c r="N110" s="31"/>
      <c r="O110" s="31"/>
    </row>
    <row r="111" spans="1:15" ht="12.75">
      <c r="A111" s="31"/>
      <c r="B111" s="31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1"/>
      <c r="N111" s="31"/>
      <c r="O111" s="31"/>
    </row>
    <row r="112" spans="1:15" ht="12.75">
      <c r="A112" s="31"/>
      <c r="B112" s="31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1"/>
      <c r="N112" s="31"/>
      <c r="O112" s="31"/>
    </row>
    <row r="113" spans="1:15" ht="12.75">
      <c r="A113" s="31"/>
      <c r="B113" s="31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1"/>
      <c r="N113" s="31"/>
      <c r="O113" s="31"/>
    </row>
    <row r="114" spans="1:15" ht="12.75">
      <c r="A114" s="31"/>
      <c r="B114" s="31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1"/>
      <c r="N114" s="31"/>
      <c r="O114" s="31"/>
    </row>
    <row r="115" spans="1:15" ht="12.75">
      <c r="A115" s="31"/>
      <c r="B115" s="31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1"/>
      <c r="N115" s="31"/>
      <c r="O115" s="31"/>
    </row>
    <row r="116" spans="1:15" ht="12.75">
      <c r="A116" s="31"/>
      <c r="B116" s="31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1"/>
      <c r="N116" s="31"/>
      <c r="O116" s="31"/>
    </row>
    <row r="117" spans="1:15" ht="12.75">
      <c r="A117" s="31"/>
      <c r="B117" s="31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1"/>
      <c r="N117" s="31"/>
      <c r="O117" s="31"/>
    </row>
    <row r="118" spans="1:15" ht="12.75">
      <c r="A118" s="31"/>
      <c r="B118" s="31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1"/>
      <c r="N118" s="31"/>
      <c r="O118" s="31"/>
    </row>
    <row r="119" spans="1:15" ht="12.75">
      <c r="A119" s="31"/>
      <c r="B119" s="31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1"/>
      <c r="N119" s="31"/>
      <c r="O119" s="31"/>
    </row>
    <row r="120" spans="1:15" ht="12.75">
      <c r="A120" s="31"/>
      <c r="B120" s="31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1"/>
      <c r="N120" s="31"/>
      <c r="O120" s="31"/>
    </row>
    <row r="121" spans="1:15" ht="12.75">
      <c r="A121" s="31"/>
      <c r="B121" s="31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1"/>
      <c r="N121" s="31"/>
      <c r="O121" s="31"/>
    </row>
    <row r="122" spans="1:15" ht="12.75">
      <c r="A122" s="31"/>
      <c r="B122" s="31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1"/>
      <c r="N122" s="31"/>
      <c r="O122" s="31"/>
    </row>
    <row r="123" spans="1:15" ht="12.75">
      <c r="A123" s="31"/>
      <c r="B123" s="3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1"/>
      <c r="N123" s="31"/>
      <c r="O123" s="31"/>
    </row>
    <row r="124" spans="1:15" ht="12.75">
      <c r="A124" s="31"/>
      <c r="B124" s="31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1"/>
      <c r="N124" s="31"/>
      <c r="O124" s="31"/>
    </row>
    <row r="125" spans="1:15" ht="12.75">
      <c r="A125" s="31"/>
      <c r="B125" s="3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1"/>
      <c r="N125" s="31"/>
      <c r="O125" s="31"/>
    </row>
    <row r="126" spans="1:15" ht="12.75">
      <c r="A126" s="31"/>
      <c r="B126" s="3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1"/>
      <c r="N126" s="31"/>
      <c r="O126" s="31"/>
    </row>
    <row r="127" spans="1:15" ht="12.75">
      <c r="A127" s="31"/>
      <c r="B127" s="31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1"/>
      <c r="N127" s="31"/>
      <c r="O127" s="31"/>
    </row>
    <row r="128" spans="1:15" ht="12.75">
      <c r="A128" s="31"/>
      <c r="B128" s="3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1"/>
      <c r="N128" s="31"/>
      <c r="O128" s="31"/>
    </row>
    <row r="129" spans="1:15" ht="12.75">
      <c r="A129" s="31"/>
      <c r="B129" s="3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1"/>
      <c r="N129" s="31"/>
      <c r="O129" s="31"/>
    </row>
    <row r="130" spans="1:15" ht="12.75">
      <c r="A130" s="31"/>
      <c r="B130" s="3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1"/>
      <c r="N130" s="31"/>
      <c r="O130" s="31"/>
    </row>
    <row r="131" spans="1:15" ht="12.75">
      <c r="A131" s="31"/>
      <c r="B131" s="31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1"/>
      <c r="N131" s="31"/>
      <c r="O131" s="31"/>
    </row>
    <row r="132" spans="1:15" ht="12.75">
      <c r="A132" s="31"/>
      <c r="B132" s="3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1"/>
      <c r="N132" s="31"/>
      <c r="O132" s="31"/>
    </row>
    <row r="133" spans="1:15" ht="12.75">
      <c r="A133" s="31"/>
      <c r="B133" s="31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1"/>
      <c r="N133" s="31"/>
      <c r="O133" s="31"/>
    </row>
    <row r="134" spans="1:15" ht="12.75">
      <c r="A134" s="31"/>
      <c r="B134" s="31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1"/>
      <c r="N134" s="31"/>
      <c r="O134" s="31"/>
    </row>
    <row r="135" spans="1:15" ht="12.75">
      <c r="A135" s="31"/>
      <c r="B135" s="31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1"/>
      <c r="N135" s="31"/>
      <c r="O135" s="31"/>
    </row>
    <row r="136" spans="1:15" ht="12.75">
      <c r="A136" s="31"/>
      <c r="B136" s="31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1"/>
      <c r="N136" s="31"/>
      <c r="O136" s="31"/>
    </row>
    <row r="137" spans="1:15" ht="12.75">
      <c r="A137" s="31"/>
      <c r="B137" s="31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1"/>
      <c r="N137" s="31"/>
      <c r="O137" s="31"/>
    </row>
    <row r="138" spans="1:15" ht="12.75">
      <c r="A138" s="31"/>
      <c r="B138" s="31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1"/>
      <c r="N138" s="31"/>
      <c r="O138" s="31"/>
    </row>
    <row r="139" spans="1:15" ht="12.75">
      <c r="A139" s="31"/>
      <c r="B139" s="31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1"/>
      <c r="N139" s="31"/>
      <c r="O139" s="31"/>
    </row>
    <row r="140" spans="1:15" ht="12.75">
      <c r="A140" s="31"/>
      <c r="B140" s="31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1"/>
      <c r="N140" s="31"/>
      <c r="O140" s="31"/>
    </row>
    <row r="141" spans="1:15" ht="12.75">
      <c r="A141" s="31"/>
      <c r="B141" s="31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1"/>
      <c r="N141" s="31"/>
      <c r="O141" s="31"/>
    </row>
    <row r="142" spans="1:15" ht="12.75">
      <c r="A142" s="31"/>
      <c r="B142" s="31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1"/>
      <c r="N142" s="31"/>
      <c r="O142" s="31"/>
    </row>
    <row r="143" spans="1:15" ht="12.75">
      <c r="A143" s="31"/>
      <c r="B143" s="31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1"/>
      <c r="N143" s="31"/>
      <c r="O143" s="31"/>
    </row>
    <row r="144" spans="1:15" ht="12.75">
      <c r="A144" s="31"/>
      <c r="B144" s="31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1"/>
      <c r="N144" s="31"/>
      <c r="O144" s="31"/>
    </row>
    <row r="145" spans="1:15" ht="12.75">
      <c r="A145" s="31"/>
      <c r="B145" s="31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1"/>
      <c r="N145" s="31"/>
      <c r="O145" s="31"/>
    </row>
    <row r="146" spans="1:15" ht="12.75">
      <c r="A146" s="31"/>
      <c r="B146" s="31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1"/>
      <c r="N146" s="31"/>
      <c r="O146" s="31"/>
    </row>
    <row r="147" spans="1:15" ht="12.75">
      <c r="A147" s="31"/>
      <c r="B147" s="31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1"/>
      <c r="N147" s="31"/>
      <c r="O147" s="31"/>
    </row>
    <row r="148" spans="1:15" ht="12.75">
      <c r="A148" s="31"/>
      <c r="B148" s="3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1"/>
      <c r="N148" s="31"/>
      <c r="O148" s="31"/>
    </row>
    <row r="149" spans="1:15" ht="12.75">
      <c r="A149" s="31"/>
      <c r="B149" s="3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1"/>
      <c r="N149" s="31"/>
      <c r="O149" s="31"/>
    </row>
    <row r="150" spans="1:15" ht="12.75">
      <c r="A150" s="31"/>
      <c r="B150" s="3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1"/>
      <c r="N150" s="31"/>
      <c r="O150" s="31"/>
    </row>
    <row r="151" spans="1:15" ht="12.75">
      <c r="A151" s="31"/>
      <c r="B151" s="3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1"/>
      <c r="N151" s="31"/>
      <c r="O151" s="31"/>
    </row>
    <row r="152" spans="1:15" ht="12.75">
      <c r="A152" s="31"/>
      <c r="B152" s="31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1"/>
      <c r="N152" s="31"/>
      <c r="O152" s="31"/>
    </row>
    <row r="153" spans="1:15" ht="12.75">
      <c r="A153" s="31"/>
      <c r="B153" s="31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1"/>
      <c r="N153" s="31"/>
      <c r="O153" s="31"/>
    </row>
    <row r="154" spans="1:15" ht="12.75">
      <c r="A154" s="31"/>
      <c r="B154" s="31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1"/>
      <c r="N154" s="31"/>
      <c r="O154" s="31"/>
    </row>
    <row r="155" spans="1:15" ht="12.75">
      <c r="A155" s="31"/>
      <c r="B155" s="31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1"/>
      <c r="N155" s="31"/>
      <c r="O155" s="31"/>
    </row>
    <row r="156" spans="1:15" ht="12.75">
      <c r="A156" s="31"/>
      <c r="B156" s="31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1"/>
      <c r="N156" s="31"/>
      <c r="O156" s="31"/>
    </row>
    <row r="157" spans="1:15" ht="12.75">
      <c r="A157" s="31"/>
      <c r="B157" s="31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1"/>
      <c r="N157" s="31"/>
      <c r="O157" s="31"/>
    </row>
    <row r="158" spans="1:15" ht="12.75">
      <c r="A158" s="31"/>
      <c r="B158" s="31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1"/>
      <c r="N158" s="31"/>
      <c r="O158" s="31"/>
    </row>
    <row r="159" spans="1:15" ht="12.75">
      <c r="A159" s="31"/>
      <c r="B159" s="31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1"/>
      <c r="N159" s="31"/>
      <c r="O159" s="31"/>
    </row>
    <row r="160" spans="1:15" ht="12.75">
      <c r="A160" s="31"/>
      <c r="B160" s="31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1"/>
      <c r="N160" s="31"/>
      <c r="O160" s="31"/>
    </row>
    <row r="161" spans="1:15" ht="12.75">
      <c r="A161" s="31"/>
      <c r="B161" s="31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1"/>
      <c r="N161" s="31"/>
      <c r="O161" s="31"/>
    </row>
    <row r="162" spans="1:15" ht="12.75">
      <c r="A162" s="31"/>
      <c r="B162" s="31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1"/>
      <c r="N162" s="31"/>
      <c r="O162" s="31"/>
    </row>
    <row r="163" spans="1:15" ht="12.75">
      <c r="A163" s="31"/>
      <c r="B163" s="31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1"/>
      <c r="N163" s="31"/>
      <c r="O163" s="31"/>
    </row>
    <row r="164" spans="1:15" ht="12.75">
      <c r="A164" s="31"/>
      <c r="B164" s="31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1"/>
      <c r="N164" s="31"/>
      <c r="O164" s="31"/>
    </row>
    <row r="165" spans="1:15" ht="12.75">
      <c r="A165" s="31"/>
      <c r="B165" s="31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1"/>
      <c r="N165" s="31"/>
      <c r="O165" s="31"/>
    </row>
    <row r="166" spans="1:15" ht="12.75">
      <c r="A166" s="31"/>
      <c r="B166" s="31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1"/>
      <c r="N166" s="31"/>
      <c r="O166" s="31"/>
    </row>
    <row r="167" spans="1:15" ht="12.75">
      <c r="A167" s="31"/>
      <c r="B167" s="31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1"/>
      <c r="N167" s="31"/>
      <c r="O167" s="31"/>
    </row>
    <row r="168" spans="1:15" ht="12.75">
      <c r="A168" s="31"/>
      <c r="B168" s="31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1"/>
      <c r="N168" s="31"/>
      <c r="O168" s="31"/>
    </row>
    <row r="169" spans="1:15" ht="12.75">
      <c r="A169" s="31"/>
      <c r="B169" s="31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1"/>
      <c r="N169" s="31"/>
      <c r="O169" s="31"/>
    </row>
    <row r="170" spans="1:15" ht="12.75">
      <c r="A170" s="31"/>
      <c r="B170" s="31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1"/>
      <c r="N170" s="31"/>
      <c r="O170" s="31"/>
    </row>
    <row r="171" spans="1:15" ht="12.75">
      <c r="A171" s="31"/>
      <c r="B171" s="31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1"/>
      <c r="N171" s="31"/>
      <c r="O171" s="31"/>
    </row>
    <row r="172" spans="1:15" ht="12.75">
      <c r="A172" s="31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1"/>
      <c r="N172" s="31"/>
      <c r="O172" s="31"/>
    </row>
    <row r="173" spans="1:15" ht="12.75">
      <c r="A173" s="31"/>
      <c r="B173" s="3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1"/>
      <c r="N173" s="31"/>
      <c r="O173" s="31"/>
    </row>
    <row r="174" spans="1:15" ht="12.75">
      <c r="A174" s="31"/>
      <c r="B174" s="3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1"/>
      <c r="N174" s="31"/>
      <c r="O174" s="31"/>
    </row>
    <row r="175" spans="1:15" ht="12.75">
      <c r="A175" s="31"/>
      <c r="B175" s="3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1"/>
      <c r="N175" s="31"/>
      <c r="O175" s="31"/>
    </row>
    <row r="176" spans="1:15" ht="12.75">
      <c r="A176" s="31"/>
      <c r="B176" s="3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1"/>
      <c r="N176" s="31"/>
      <c r="O176" s="31"/>
    </row>
    <row r="177" spans="1:15" ht="12.75">
      <c r="A177" s="31"/>
      <c r="B177" s="31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1"/>
      <c r="N177" s="31"/>
      <c r="O177" s="31"/>
    </row>
    <row r="178" spans="1:15" ht="12.75">
      <c r="A178" s="31"/>
      <c r="B178" s="31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1"/>
      <c r="N178" s="31"/>
      <c r="O178" s="31"/>
    </row>
    <row r="179" spans="1:15" ht="12.75">
      <c r="A179" s="31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1"/>
      <c r="N179" s="31"/>
      <c r="O179" s="31"/>
    </row>
    <row r="180" spans="1:15" ht="12.75">
      <c r="A180" s="31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1"/>
      <c r="N180" s="31"/>
      <c r="O180" s="31"/>
    </row>
    <row r="181" spans="1:15" ht="12.75">
      <c r="A181" s="31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1"/>
      <c r="N181" s="31"/>
      <c r="O181" s="31"/>
    </row>
    <row r="182" spans="1:15" ht="12.75">
      <c r="A182" s="31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1"/>
      <c r="N182" s="31"/>
      <c r="O182" s="31"/>
    </row>
    <row r="183" spans="1:15" ht="12.75">
      <c r="A183" s="31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1"/>
      <c r="N183" s="31"/>
      <c r="O183" s="31"/>
    </row>
    <row r="184" spans="1:15" ht="12.75">
      <c r="A184" s="31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1"/>
      <c r="N184" s="31"/>
      <c r="O184" s="31"/>
    </row>
    <row r="185" spans="1:15" ht="12.75">
      <c r="A185" s="31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1"/>
      <c r="N185" s="31"/>
      <c r="O185" s="31"/>
    </row>
    <row r="186" spans="1:15" ht="12.75">
      <c r="A186" s="31"/>
      <c r="B186" s="31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1"/>
      <c r="N186" s="31"/>
      <c r="O186" s="31"/>
    </row>
    <row r="187" spans="1:15" ht="12.75">
      <c r="A187" s="31"/>
      <c r="B187" s="31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1"/>
      <c r="N187" s="31"/>
      <c r="O187" s="31"/>
    </row>
    <row r="188" spans="1:15" ht="12.75">
      <c r="A188" s="31"/>
      <c r="B188" s="31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1"/>
      <c r="N188" s="31"/>
      <c r="O188" s="31"/>
    </row>
    <row r="189" spans="1:15" ht="12.75">
      <c r="A189" s="31"/>
      <c r="B189" s="31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1"/>
      <c r="N189" s="31"/>
      <c r="O189" s="31"/>
    </row>
    <row r="190" spans="1:15" ht="12.75">
      <c r="A190" s="31"/>
      <c r="B190" s="31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1"/>
      <c r="N190" s="31"/>
      <c r="O190" s="31"/>
    </row>
    <row r="191" spans="1:15" ht="12.75">
      <c r="A191" s="31"/>
      <c r="B191" s="31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1"/>
      <c r="N191" s="31"/>
      <c r="O191" s="31"/>
    </row>
    <row r="192" spans="1:15" ht="12.75">
      <c r="A192" s="31"/>
      <c r="B192" s="31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1"/>
      <c r="N192" s="31"/>
      <c r="O192" s="31"/>
    </row>
    <row r="193" spans="1:15" ht="12.75">
      <c r="A193" s="31"/>
      <c r="B193" s="31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1"/>
      <c r="N193" s="31"/>
      <c r="O193" s="31"/>
    </row>
    <row r="194" spans="1:15" ht="12.75">
      <c r="A194" s="31"/>
      <c r="B194" s="31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1"/>
      <c r="N194" s="31"/>
      <c r="O194" s="31"/>
    </row>
    <row r="195" spans="1:15" ht="12.75">
      <c r="A195" s="31"/>
      <c r="B195" s="31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1"/>
      <c r="N195" s="31"/>
      <c r="O195" s="31"/>
    </row>
    <row r="196" spans="1:15" ht="12.75">
      <c r="A196" s="31"/>
      <c r="B196" s="31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1"/>
      <c r="N196" s="31"/>
      <c r="O196" s="31"/>
    </row>
    <row r="197" spans="1:15" ht="12.75">
      <c r="A197" s="31"/>
      <c r="B197" s="31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1"/>
      <c r="N197" s="31"/>
      <c r="O197" s="31"/>
    </row>
    <row r="198" spans="1:15" ht="12.75">
      <c r="A198" s="3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1"/>
      <c r="N198" s="31"/>
      <c r="O198" s="31"/>
    </row>
    <row r="199" spans="1:15" ht="12.75">
      <c r="A199" s="31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1"/>
      <c r="N199" s="31"/>
      <c r="O199" s="31"/>
    </row>
    <row r="200" spans="1:15" ht="12.75">
      <c r="A200" s="31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1"/>
      <c r="N200" s="31"/>
      <c r="O200" s="31"/>
    </row>
    <row r="201" spans="1:15" ht="12.75">
      <c r="A201" s="31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1"/>
      <c r="N201" s="31"/>
      <c r="O201" s="31"/>
    </row>
    <row r="202" spans="1:15" ht="12.75">
      <c r="A202" s="31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1"/>
      <c r="N202" s="31"/>
      <c r="O202" s="31"/>
    </row>
    <row r="203" spans="1:15" ht="12.75">
      <c r="A203" s="31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1"/>
      <c r="N203" s="31"/>
      <c r="O203" s="31"/>
    </row>
    <row r="204" spans="1:15" ht="12.75">
      <c r="A204" s="31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1"/>
      <c r="N204" s="31"/>
      <c r="O204" s="31"/>
    </row>
    <row r="205" spans="1:15" ht="12.75">
      <c r="A205" s="31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1"/>
      <c r="N205" s="31"/>
      <c r="O205" s="31"/>
    </row>
    <row r="206" spans="1:15" ht="12.75">
      <c r="A206" s="31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1"/>
      <c r="N206" s="31"/>
      <c r="O206" s="31"/>
    </row>
    <row r="207" spans="1:15" ht="12.75">
      <c r="A207" s="31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1"/>
      <c r="N207" s="31"/>
      <c r="O207" s="31"/>
    </row>
    <row r="208" spans="1:15" ht="12.75">
      <c r="A208" s="31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1"/>
      <c r="N208" s="31"/>
      <c r="O208" s="31"/>
    </row>
    <row r="209" spans="1:15" ht="12.75">
      <c r="A209" s="31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1"/>
      <c r="N209" s="31"/>
      <c r="O209" s="31"/>
    </row>
    <row r="210" spans="1:15" ht="12.75">
      <c r="A210" s="31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1"/>
      <c r="N210" s="31"/>
      <c r="O210" s="31"/>
    </row>
    <row r="211" spans="1:15" ht="12.75">
      <c r="A211" s="3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1"/>
      <c r="N211" s="31"/>
      <c r="O211" s="31"/>
    </row>
    <row r="212" spans="1:15" ht="12.75">
      <c r="A212" s="31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1"/>
      <c r="N212" s="31"/>
      <c r="O212" s="31"/>
    </row>
    <row r="213" spans="1:15" ht="12.75">
      <c r="A213" s="31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1"/>
      <c r="N213" s="31"/>
      <c r="O213" s="31"/>
    </row>
    <row r="214" spans="1:15" ht="12.75">
      <c r="A214" s="31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1"/>
      <c r="N214" s="31"/>
      <c r="O214" s="31"/>
    </row>
    <row r="215" spans="1:15" ht="12.75">
      <c r="A215" s="31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1"/>
      <c r="N215" s="31"/>
      <c r="O215" s="31"/>
    </row>
    <row r="216" spans="1:15" ht="12.75">
      <c r="A216" s="31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1"/>
      <c r="N216" s="31"/>
      <c r="O216" s="31"/>
    </row>
    <row r="217" spans="1:15" ht="12.75">
      <c r="A217" s="31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1"/>
      <c r="N217" s="31"/>
      <c r="O217" s="31"/>
    </row>
    <row r="218" spans="1:15" ht="12.75">
      <c r="A218" s="31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1"/>
      <c r="N218" s="31"/>
      <c r="O218" s="31"/>
    </row>
    <row r="219" spans="1:15" ht="12.75">
      <c r="A219" s="31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1"/>
      <c r="N219" s="31"/>
      <c r="O219" s="31"/>
    </row>
    <row r="220" spans="1:15" ht="12.75">
      <c r="A220" s="31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1"/>
      <c r="N220" s="31"/>
      <c r="O220" s="31"/>
    </row>
    <row r="221" spans="1:15" ht="12.75">
      <c r="A221" s="31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1"/>
      <c r="N221" s="31"/>
      <c r="O221" s="31"/>
    </row>
    <row r="222" spans="1:15" ht="12.75">
      <c r="A222" s="31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1"/>
      <c r="N222" s="31"/>
      <c r="O222" s="31"/>
    </row>
  </sheetData>
  <sheetProtection/>
  <mergeCells count="2">
    <mergeCell ref="A2:L2"/>
    <mergeCell ref="A21:B21"/>
  </mergeCells>
  <printOptions horizontalCentered="1"/>
  <pageMargins left="0.2" right="0.2" top="0.48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M38"/>
  <sheetViews>
    <sheetView zoomScale="75" zoomScaleNormal="75" zoomScalePageLayoutView="0" workbookViewId="0" topLeftCell="A1">
      <selection activeCell="D6" sqref="D6"/>
    </sheetView>
  </sheetViews>
  <sheetFormatPr defaultColWidth="8.8515625" defaultRowHeight="12.75"/>
  <cols>
    <col min="1" max="1" width="4.28125" style="1" customWidth="1"/>
    <col min="2" max="2" width="10.421875" style="1" customWidth="1"/>
    <col min="3" max="3" width="7.421875" style="1" customWidth="1"/>
    <col min="4" max="4" width="8.8515625" style="1" customWidth="1"/>
    <col min="5" max="5" width="10.7109375" style="1" customWidth="1"/>
    <col min="6" max="6" width="13.00390625" style="1" customWidth="1"/>
    <col min="7" max="7" width="11.00390625" style="1" customWidth="1"/>
    <col min="8" max="8" width="10.421875" style="1" customWidth="1"/>
    <col min="9" max="9" width="11.140625" style="1" customWidth="1"/>
    <col min="10" max="10" width="10.421875" style="1" customWidth="1"/>
    <col min="11" max="11" width="13.00390625" style="1" customWidth="1"/>
    <col min="12" max="12" width="13.140625" style="1" customWidth="1"/>
    <col min="13" max="13" width="11.8515625" style="1" customWidth="1"/>
    <col min="14" max="16384" width="8.8515625" style="1" customWidth="1"/>
  </cols>
  <sheetData>
    <row r="1" spans="2:6" ht="12.75">
      <c r="B1" s="40"/>
      <c r="F1" s="15"/>
    </row>
    <row r="2" spans="1:12" ht="18.75">
      <c r="A2" s="270" t="s">
        <v>404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2:6" ht="12.75">
      <c r="B3" s="40"/>
      <c r="F3" s="15"/>
    </row>
    <row r="4" spans="2:6" ht="12.75">
      <c r="B4" s="40"/>
      <c r="F4" s="15"/>
    </row>
    <row r="5" spans="2:6" ht="16.5" thickBot="1">
      <c r="B5" s="258" t="s">
        <v>393</v>
      </c>
      <c r="C5" s="258"/>
      <c r="D5" s="258"/>
      <c r="E5" s="258"/>
      <c r="F5" s="15"/>
    </row>
    <row r="6" spans="2:10" ht="14.25" thickBot="1" thickTop="1">
      <c r="B6" s="40"/>
      <c r="F6" s="15"/>
      <c r="G6" s="41">
        <v>0.15</v>
      </c>
      <c r="H6" s="42">
        <v>0.095</v>
      </c>
      <c r="I6" s="42">
        <v>0.017</v>
      </c>
      <c r="J6" s="42">
        <v>0.017</v>
      </c>
    </row>
    <row r="7" spans="1:13" ht="13.5" customHeight="1" thickTop="1">
      <c r="A7" s="43" t="s">
        <v>183</v>
      </c>
      <c r="B7" s="44" t="s">
        <v>184</v>
      </c>
      <c r="C7" s="44" t="s">
        <v>185</v>
      </c>
      <c r="D7" s="44" t="s">
        <v>185</v>
      </c>
      <c r="E7" s="44" t="s">
        <v>186</v>
      </c>
      <c r="F7" s="45" t="s">
        <v>187</v>
      </c>
      <c r="G7" s="46" t="s">
        <v>188</v>
      </c>
      <c r="H7" s="47"/>
      <c r="I7" s="46" t="s">
        <v>189</v>
      </c>
      <c r="J7" s="48"/>
      <c r="K7" s="44" t="s">
        <v>190</v>
      </c>
      <c r="L7" s="49" t="s">
        <v>191</v>
      </c>
      <c r="M7" s="44" t="s">
        <v>192</v>
      </c>
    </row>
    <row r="8" spans="1:13" ht="13.5" thickBot="1">
      <c r="A8" s="50"/>
      <c r="B8" s="51"/>
      <c r="C8" s="51" t="s">
        <v>193</v>
      </c>
      <c r="D8" s="52" t="s">
        <v>194</v>
      </c>
      <c r="E8" s="52"/>
      <c r="F8" s="53" t="s">
        <v>195</v>
      </c>
      <c r="G8" s="54" t="s">
        <v>196</v>
      </c>
      <c r="H8" s="55" t="s">
        <v>197</v>
      </c>
      <c r="I8" s="54" t="s">
        <v>196</v>
      </c>
      <c r="J8" s="55" t="s">
        <v>197</v>
      </c>
      <c r="K8" s="52" t="s">
        <v>198</v>
      </c>
      <c r="L8" s="56" t="s">
        <v>199</v>
      </c>
      <c r="M8" s="52" t="s">
        <v>200</v>
      </c>
    </row>
    <row r="9" spans="1:13" ht="19.5" customHeight="1" thickTop="1">
      <c r="A9" s="57">
        <v>1</v>
      </c>
      <c r="B9" s="58" t="s">
        <v>201</v>
      </c>
      <c r="C9" s="59">
        <v>0</v>
      </c>
      <c r="D9" s="59">
        <v>0</v>
      </c>
      <c r="E9" s="59">
        <f>C9+D9</f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</row>
    <row r="10" spans="1:13" ht="19.5" customHeight="1">
      <c r="A10" s="61">
        <f>A9+1</f>
        <v>2</v>
      </c>
      <c r="B10" s="62" t="s">
        <v>202</v>
      </c>
      <c r="C10" s="59">
        <v>0</v>
      </c>
      <c r="D10" s="59">
        <v>0</v>
      </c>
      <c r="E10" s="63">
        <f>C10+D10</f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</row>
    <row r="11" spans="1:13" ht="19.5" customHeight="1">
      <c r="A11" s="66">
        <v>3</v>
      </c>
      <c r="B11" s="67" t="s">
        <v>203</v>
      </c>
      <c r="C11" s="59">
        <v>0</v>
      </c>
      <c r="D11" s="59">
        <v>0</v>
      </c>
      <c r="E11" s="63">
        <f aca="true" t="shared" si="0" ref="E11:E20">C11+D11</f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</row>
    <row r="12" spans="1:13" ht="19.5" customHeight="1">
      <c r="A12" s="61">
        <f aca="true" t="shared" si="1" ref="A12:A20">A11+1</f>
        <v>4</v>
      </c>
      <c r="B12" s="67" t="s">
        <v>204</v>
      </c>
      <c r="C12" s="59">
        <v>0</v>
      </c>
      <c r="D12" s="59">
        <v>0</v>
      </c>
      <c r="E12" s="63">
        <f t="shared" si="0"/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</row>
    <row r="13" spans="1:13" ht="19.5" customHeight="1">
      <c r="A13" s="61">
        <f t="shared" si="1"/>
        <v>5</v>
      </c>
      <c r="B13" s="67" t="s">
        <v>205</v>
      </c>
      <c r="C13" s="59">
        <v>0</v>
      </c>
      <c r="D13" s="59">
        <v>0</v>
      </c>
      <c r="E13" s="63">
        <f t="shared" si="0"/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ht="19.5" customHeight="1">
      <c r="A14" s="61">
        <f t="shared" si="1"/>
        <v>6</v>
      </c>
      <c r="B14" s="67" t="s">
        <v>206</v>
      </c>
      <c r="C14" s="59">
        <v>0</v>
      </c>
      <c r="D14" s="59">
        <v>0</v>
      </c>
      <c r="E14" s="63">
        <f t="shared" si="0"/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19.5" customHeight="1">
      <c r="A15" s="61">
        <f t="shared" si="1"/>
        <v>7</v>
      </c>
      <c r="B15" s="67" t="s">
        <v>207</v>
      </c>
      <c r="C15" s="59">
        <v>0</v>
      </c>
      <c r="D15" s="59">
        <v>0</v>
      </c>
      <c r="E15" s="63">
        <f t="shared" si="0"/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  <row r="16" spans="1:13" ht="19.5" customHeight="1">
      <c r="A16" s="61">
        <f t="shared" si="1"/>
        <v>8</v>
      </c>
      <c r="B16" s="67" t="s">
        <v>208</v>
      </c>
      <c r="C16" s="59">
        <v>0</v>
      </c>
      <c r="D16" s="59">
        <v>0</v>
      </c>
      <c r="E16" s="63">
        <f t="shared" si="0"/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19.5" customHeight="1">
      <c r="A17" s="61">
        <f t="shared" si="1"/>
        <v>9</v>
      </c>
      <c r="B17" s="67" t="s">
        <v>209</v>
      </c>
      <c r="C17" s="59">
        <v>0</v>
      </c>
      <c r="D17" s="59">
        <v>0</v>
      </c>
      <c r="E17" s="63">
        <f t="shared" si="0"/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</row>
    <row r="18" spans="1:13" ht="19.5" customHeight="1">
      <c r="A18" s="69">
        <f t="shared" si="1"/>
        <v>10</v>
      </c>
      <c r="B18" s="70" t="s">
        <v>210</v>
      </c>
      <c r="C18" s="59">
        <v>0</v>
      </c>
      <c r="D18" s="59">
        <v>0</v>
      </c>
      <c r="E18" s="71">
        <f t="shared" si="0"/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19.5" customHeight="1">
      <c r="A19" s="61">
        <f t="shared" si="1"/>
        <v>11</v>
      </c>
      <c r="B19" s="67" t="s">
        <v>211</v>
      </c>
      <c r="C19" s="59">
        <v>0</v>
      </c>
      <c r="D19" s="59">
        <v>0</v>
      </c>
      <c r="E19" s="63">
        <f t="shared" si="0"/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</row>
    <row r="20" spans="1:13" ht="19.5" customHeight="1" thickBot="1">
      <c r="A20" s="66">
        <f t="shared" si="1"/>
        <v>12</v>
      </c>
      <c r="B20" s="67" t="s">
        <v>212</v>
      </c>
      <c r="C20" s="59">
        <v>0</v>
      </c>
      <c r="D20" s="59">
        <v>0</v>
      </c>
      <c r="E20" s="63">
        <f t="shared" si="0"/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</row>
    <row r="21" spans="1:13" ht="32.25" customHeight="1" thickBot="1">
      <c r="A21" s="271" t="s">
        <v>213</v>
      </c>
      <c r="B21" s="272"/>
      <c r="C21" s="273"/>
      <c r="D21" s="72">
        <f>SUM(D9:D20)</f>
        <v>0</v>
      </c>
      <c r="E21" s="73"/>
      <c r="F21" s="74"/>
      <c r="G21" s="74"/>
      <c r="H21" s="74"/>
      <c r="I21" s="74"/>
      <c r="J21" s="74"/>
      <c r="K21" s="74"/>
      <c r="L21" s="74"/>
      <c r="M21" s="74"/>
    </row>
    <row r="22" spans="2:9" ht="12.75">
      <c r="B22" s="40"/>
      <c r="F22" s="15"/>
      <c r="I22" s="15"/>
    </row>
    <row r="23" ht="12.75">
      <c r="G23" s="15"/>
    </row>
    <row r="24" spans="7:8" ht="12.75">
      <c r="G24" s="15"/>
      <c r="H24" s="75"/>
    </row>
    <row r="25" spans="7:12" ht="12.75">
      <c r="G25" s="15"/>
      <c r="L25" s="15"/>
    </row>
    <row r="27" spans="6:7" ht="12.75">
      <c r="F27" s="15"/>
      <c r="G27" s="15"/>
    </row>
    <row r="28" spans="6:7" ht="12.75">
      <c r="F28" s="15"/>
      <c r="G28" s="15"/>
    </row>
    <row r="29" spans="6:7" ht="12.75">
      <c r="F29" s="15"/>
      <c r="G29" s="15"/>
    </row>
    <row r="30" spans="6:7" ht="12.75">
      <c r="F30" s="15"/>
      <c r="G30" s="15"/>
    </row>
    <row r="31" spans="6:7" ht="12.75">
      <c r="F31" s="15"/>
      <c r="G31" s="15"/>
    </row>
    <row r="32" spans="6:7" ht="12.75">
      <c r="F32" s="15"/>
      <c r="G32" s="15"/>
    </row>
    <row r="33" spans="6:7" ht="12.75">
      <c r="F33" s="15"/>
      <c r="G33" s="15"/>
    </row>
    <row r="34" spans="6:7" ht="12.75">
      <c r="F34" s="15"/>
      <c r="G34" s="15"/>
    </row>
    <row r="35" spans="6:7" ht="12.75">
      <c r="F35" s="15"/>
      <c r="G35" s="15"/>
    </row>
    <row r="36" spans="6:7" ht="12.75">
      <c r="F36" s="15"/>
      <c r="G36" s="15"/>
    </row>
    <row r="37" ht="12.75">
      <c r="F37" s="15"/>
    </row>
    <row r="38" ht="12.75">
      <c r="F38" s="15"/>
    </row>
  </sheetData>
  <sheetProtection/>
  <mergeCells count="3">
    <mergeCell ref="A2:L2"/>
    <mergeCell ref="A21:C21"/>
    <mergeCell ref="B5:E5"/>
  </mergeCells>
  <printOptions/>
  <pageMargins left="0.24" right="0.17" top="0.39" bottom="0.4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P114"/>
  <sheetViews>
    <sheetView zoomScalePageLayoutView="0" workbookViewId="0" topLeftCell="A91">
      <selection activeCell="I99" sqref="I99:J99"/>
    </sheetView>
  </sheetViews>
  <sheetFormatPr defaultColWidth="8.8515625" defaultRowHeight="12.75"/>
  <cols>
    <col min="1" max="1" width="2.8515625" style="186" customWidth="1"/>
    <col min="2" max="2" width="8.8515625" style="186" customWidth="1"/>
    <col min="3" max="3" width="11.28125" style="186" customWidth="1"/>
    <col min="4" max="4" width="14.7109375" style="186" customWidth="1"/>
    <col min="5" max="5" width="12.7109375" style="186" customWidth="1"/>
    <col min="6" max="6" width="12.421875" style="186" customWidth="1"/>
    <col min="7" max="7" width="10.8515625" style="186" customWidth="1"/>
    <col min="8" max="8" width="10.00390625" style="186" customWidth="1"/>
    <col min="9" max="9" width="13.8515625" style="190" bestFit="1" customWidth="1"/>
    <col min="10" max="10" width="14.57421875" style="190" customWidth="1"/>
    <col min="11" max="11" width="4.7109375" style="186" customWidth="1"/>
    <col min="12" max="15" width="8.8515625" style="186" customWidth="1"/>
    <col min="16" max="16" width="53.421875" style="186" customWidth="1"/>
    <col min="17" max="16384" width="8.8515625" style="186" customWidth="1"/>
  </cols>
  <sheetData>
    <row r="1" spans="2:12" ht="12">
      <c r="B1" s="187" t="s">
        <v>390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2:12" ht="12">
      <c r="B2" s="187" t="s">
        <v>391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2:9" ht="12">
      <c r="B3" s="188"/>
      <c r="I3" s="189" t="s">
        <v>214</v>
      </c>
    </row>
    <row r="4" ht="12">
      <c r="B4" s="188"/>
    </row>
    <row r="5" spans="1:16" ht="12">
      <c r="A5" s="191"/>
      <c r="B5" s="191"/>
      <c r="C5" s="191"/>
      <c r="D5" s="191"/>
      <c r="E5" s="191"/>
      <c r="F5" s="191"/>
      <c r="G5" s="191"/>
      <c r="H5" s="191"/>
      <c r="I5" s="192"/>
      <c r="J5" s="192" t="s">
        <v>215</v>
      </c>
      <c r="K5" s="191"/>
      <c r="L5" s="191"/>
      <c r="M5" s="191"/>
      <c r="N5" s="191"/>
      <c r="O5" s="191"/>
      <c r="P5" s="191"/>
    </row>
    <row r="6" spans="1:16" ht="15.75" customHeight="1">
      <c r="A6" s="274" t="s">
        <v>216</v>
      </c>
      <c r="B6" s="275"/>
      <c r="C6" s="275"/>
      <c r="D6" s="275"/>
      <c r="E6" s="275"/>
      <c r="F6" s="275"/>
      <c r="G6" s="275"/>
      <c r="H6" s="275"/>
      <c r="I6" s="275"/>
      <c r="J6" s="276"/>
      <c r="K6" s="193"/>
      <c r="L6" s="193"/>
      <c r="M6" s="193"/>
      <c r="N6" s="193"/>
      <c r="O6" s="193"/>
      <c r="P6" s="193"/>
    </row>
    <row r="7" spans="1:10" ht="26.25" customHeight="1" thickBot="1">
      <c r="A7" s="194"/>
      <c r="B7" s="277" t="s">
        <v>217</v>
      </c>
      <c r="C7" s="277"/>
      <c r="D7" s="277"/>
      <c r="E7" s="277"/>
      <c r="F7" s="278"/>
      <c r="G7" s="195" t="s">
        <v>218</v>
      </c>
      <c r="H7" s="195" t="s">
        <v>219</v>
      </c>
      <c r="I7" s="196" t="s">
        <v>405</v>
      </c>
      <c r="J7" s="196" t="s">
        <v>397</v>
      </c>
    </row>
    <row r="8" spans="1:10" ht="16.5" customHeight="1">
      <c r="A8" s="197">
        <v>1</v>
      </c>
      <c r="B8" s="279" t="s">
        <v>220</v>
      </c>
      <c r="C8" s="280"/>
      <c r="D8" s="280"/>
      <c r="E8" s="280"/>
      <c r="F8" s="280"/>
      <c r="G8" s="198">
        <v>70</v>
      </c>
      <c r="H8" s="198">
        <v>11100</v>
      </c>
      <c r="I8" s="199"/>
      <c r="J8" s="200"/>
    </row>
    <row r="9" spans="1:10" ht="16.5" customHeight="1">
      <c r="A9" s="201" t="s">
        <v>221</v>
      </c>
      <c r="B9" s="281" t="s">
        <v>222</v>
      </c>
      <c r="C9" s="281"/>
      <c r="D9" s="281"/>
      <c r="E9" s="281"/>
      <c r="F9" s="282"/>
      <c r="G9" s="202" t="s">
        <v>223</v>
      </c>
      <c r="H9" s="202">
        <v>11101</v>
      </c>
      <c r="I9" s="203"/>
      <c r="J9" s="204"/>
    </row>
    <row r="10" spans="1:10" ht="16.5" customHeight="1">
      <c r="A10" s="205" t="s">
        <v>224</v>
      </c>
      <c r="B10" s="281" t="s">
        <v>225</v>
      </c>
      <c r="C10" s="281"/>
      <c r="D10" s="281"/>
      <c r="E10" s="281"/>
      <c r="F10" s="282"/>
      <c r="G10" s="202">
        <v>704</v>
      </c>
      <c r="H10" s="202">
        <v>11102</v>
      </c>
      <c r="I10" s="203"/>
      <c r="J10" s="204"/>
    </row>
    <row r="11" spans="1:10" ht="16.5" customHeight="1">
      <c r="A11" s="205" t="s">
        <v>226</v>
      </c>
      <c r="B11" s="281" t="s">
        <v>227</v>
      </c>
      <c r="C11" s="281"/>
      <c r="D11" s="281"/>
      <c r="E11" s="281"/>
      <c r="F11" s="282"/>
      <c r="G11" s="206">
        <v>705</v>
      </c>
      <c r="H11" s="202">
        <v>11103</v>
      </c>
      <c r="I11" s="203"/>
      <c r="J11" s="204"/>
    </row>
    <row r="12" spans="1:10" ht="16.5" customHeight="1">
      <c r="A12" s="207">
        <v>2</v>
      </c>
      <c r="B12" s="283" t="s">
        <v>228</v>
      </c>
      <c r="C12" s="283"/>
      <c r="D12" s="283"/>
      <c r="E12" s="283"/>
      <c r="F12" s="284"/>
      <c r="G12" s="208">
        <v>708</v>
      </c>
      <c r="H12" s="209">
        <v>11104</v>
      </c>
      <c r="I12" s="203"/>
      <c r="J12" s="204"/>
    </row>
    <row r="13" spans="1:10" ht="16.5" customHeight="1">
      <c r="A13" s="210" t="s">
        <v>221</v>
      </c>
      <c r="B13" s="281" t="s">
        <v>229</v>
      </c>
      <c r="C13" s="281"/>
      <c r="D13" s="281"/>
      <c r="E13" s="281"/>
      <c r="F13" s="282"/>
      <c r="G13" s="202">
        <v>7081</v>
      </c>
      <c r="H13" s="211">
        <v>111041</v>
      </c>
      <c r="I13" s="203"/>
      <c r="J13" s="204"/>
    </row>
    <row r="14" spans="1:10" ht="16.5" customHeight="1">
      <c r="A14" s="210" t="s">
        <v>230</v>
      </c>
      <c r="B14" s="281" t="s">
        <v>231</v>
      </c>
      <c r="C14" s="281"/>
      <c r="D14" s="281"/>
      <c r="E14" s="281"/>
      <c r="F14" s="282"/>
      <c r="G14" s="202">
        <v>7082</v>
      </c>
      <c r="H14" s="211">
        <v>111042</v>
      </c>
      <c r="I14" s="203"/>
      <c r="J14" s="204"/>
    </row>
    <row r="15" spans="1:10" ht="16.5" customHeight="1">
      <c r="A15" s="210" t="s">
        <v>232</v>
      </c>
      <c r="B15" s="281" t="s">
        <v>233</v>
      </c>
      <c r="C15" s="281"/>
      <c r="D15" s="281"/>
      <c r="E15" s="281"/>
      <c r="F15" s="282"/>
      <c r="G15" s="202">
        <v>7083</v>
      </c>
      <c r="H15" s="211">
        <v>111043</v>
      </c>
      <c r="I15" s="203"/>
      <c r="J15" s="204"/>
    </row>
    <row r="16" spans="1:10" ht="29.25" customHeight="1">
      <c r="A16" s="212">
        <v>3</v>
      </c>
      <c r="B16" s="283" t="s">
        <v>234</v>
      </c>
      <c r="C16" s="283"/>
      <c r="D16" s="283"/>
      <c r="E16" s="283"/>
      <c r="F16" s="284"/>
      <c r="G16" s="208">
        <v>71</v>
      </c>
      <c r="H16" s="209">
        <v>11201</v>
      </c>
      <c r="I16" s="203"/>
      <c r="J16" s="204"/>
    </row>
    <row r="17" spans="1:10" ht="16.5" customHeight="1">
      <c r="A17" s="213"/>
      <c r="B17" s="285" t="s">
        <v>235</v>
      </c>
      <c r="C17" s="285"/>
      <c r="D17" s="285"/>
      <c r="E17" s="285"/>
      <c r="F17" s="286"/>
      <c r="G17" s="214"/>
      <c r="H17" s="202">
        <v>112011</v>
      </c>
      <c r="I17" s="203"/>
      <c r="J17" s="204"/>
    </row>
    <row r="18" spans="1:10" ht="16.5" customHeight="1">
      <c r="A18" s="213"/>
      <c r="B18" s="285" t="s">
        <v>236</v>
      </c>
      <c r="C18" s="285"/>
      <c r="D18" s="285"/>
      <c r="E18" s="285"/>
      <c r="F18" s="286"/>
      <c r="G18" s="214"/>
      <c r="H18" s="202">
        <v>112012</v>
      </c>
      <c r="I18" s="203"/>
      <c r="J18" s="204"/>
    </row>
    <row r="19" spans="1:10" ht="16.5" customHeight="1">
      <c r="A19" s="215">
        <v>4</v>
      </c>
      <c r="B19" s="283" t="s">
        <v>237</v>
      </c>
      <c r="C19" s="283"/>
      <c r="D19" s="283"/>
      <c r="E19" s="283"/>
      <c r="F19" s="284"/>
      <c r="G19" s="216">
        <v>72</v>
      </c>
      <c r="H19" s="217">
        <v>11300</v>
      </c>
      <c r="I19" s="203"/>
      <c r="J19" s="204"/>
    </row>
    <row r="20" spans="1:10" ht="16.5" customHeight="1">
      <c r="A20" s="205"/>
      <c r="B20" s="287" t="s">
        <v>238</v>
      </c>
      <c r="C20" s="288"/>
      <c r="D20" s="288"/>
      <c r="E20" s="288"/>
      <c r="F20" s="288"/>
      <c r="G20" s="218"/>
      <c r="H20" s="219">
        <v>11301</v>
      </c>
      <c r="I20" s="203"/>
      <c r="J20" s="204"/>
    </row>
    <row r="21" spans="1:10" ht="16.5" customHeight="1">
      <c r="A21" s="220">
        <v>5</v>
      </c>
      <c r="B21" s="284" t="s">
        <v>239</v>
      </c>
      <c r="C21" s="289"/>
      <c r="D21" s="289"/>
      <c r="E21" s="289"/>
      <c r="F21" s="289"/>
      <c r="G21" s="221">
        <v>73</v>
      </c>
      <c r="H21" s="221">
        <v>11400</v>
      </c>
      <c r="I21" s="203"/>
      <c r="J21" s="204"/>
    </row>
    <row r="22" spans="1:10" ht="16.5" customHeight="1">
      <c r="A22" s="222">
        <v>6</v>
      </c>
      <c r="B22" s="284" t="s">
        <v>240</v>
      </c>
      <c r="C22" s="289"/>
      <c r="D22" s="289"/>
      <c r="E22" s="289"/>
      <c r="F22" s="289"/>
      <c r="G22" s="221">
        <v>75</v>
      </c>
      <c r="H22" s="223">
        <v>11500</v>
      </c>
      <c r="I22" s="203"/>
      <c r="J22" s="204"/>
    </row>
    <row r="23" spans="1:10" ht="16.5" customHeight="1">
      <c r="A23" s="220">
        <v>7</v>
      </c>
      <c r="B23" s="283" t="s">
        <v>241</v>
      </c>
      <c r="C23" s="283"/>
      <c r="D23" s="283"/>
      <c r="E23" s="283"/>
      <c r="F23" s="284"/>
      <c r="G23" s="208">
        <v>77</v>
      </c>
      <c r="H23" s="208">
        <v>11600</v>
      </c>
      <c r="I23" s="203"/>
      <c r="J23" s="204"/>
    </row>
    <row r="24" spans="1:10" ht="16.5" customHeight="1" thickBot="1">
      <c r="A24" s="224" t="s">
        <v>242</v>
      </c>
      <c r="B24" s="290" t="s">
        <v>243</v>
      </c>
      <c r="C24" s="290"/>
      <c r="D24" s="290"/>
      <c r="E24" s="290"/>
      <c r="F24" s="290"/>
      <c r="G24" s="225"/>
      <c r="H24" s="225">
        <v>11800</v>
      </c>
      <c r="I24" s="226"/>
      <c r="J24" s="227"/>
    </row>
    <row r="25" spans="1:10" ht="16.5" customHeight="1">
      <c r="A25" s="228"/>
      <c r="B25" s="229"/>
      <c r="C25" s="229"/>
      <c r="D25" s="229"/>
      <c r="E25" s="229"/>
      <c r="F25" s="229"/>
      <c r="G25" s="229"/>
      <c r="H25" s="229"/>
      <c r="I25" s="230"/>
      <c r="J25" s="230"/>
    </row>
    <row r="26" spans="1:10" ht="16.5" customHeight="1">
      <c r="A26" s="228"/>
      <c r="B26" s="229"/>
      <c r="C26" s="229"/>
      <c r="D26" s="229"/>
      <c r="E26" s="229"/>
      <c r="F26" s="229"/>
      <c r="G26" s="229"/>
      <c r="H26" s="229"/>
      <c r="I26" s="230"/>
      <c r="J26" s="230"/>
    </row>
    <row r="27" spans="1:10" ht="16.5" customHeight="1">
      <c r="A27" s="228"/>
      <c r="B27" s="229"/>
      <c r="C27" s="229"/>
      <c r="D27" s="229"/>
      <c r="E27" s="229"/>
      <c r="F27" s="229"/>
      <c r="G27" s="229"/>
      <c r="H27" s="229"/>
      <c r="I27" s="230"/>
      <c r="J27" s="230"/>
    </row>
    <row r="28" spans="1:10" ht="16.5" customHeight="1">
      <c r="A28" s="228"/>
      <c r="B28" s="229"/>
      <c r="C28" s="229"/>
      <c r="D28" s="229"/>
      <c r="E28" s="229"/>
      <c r="F28" s="229"/>
      <c r="G28" s="229"/>
      <c r="I28" s="230"/>
      <c r="J28" s="230"/>
    </row>
    <row r="29" spans="1:10" ht="12">
      <c r="A29" s="228"/>
      <c r="B29" s="229"/>
      <c r="C29" s="229"/>
      <c r="D29" s="229"/>
      <c r="E29" s="229"/>
      <c r="F29" s="229"/>
      <c r="G29" s="229"/>
      <c r="J29" s="230"/>
    </row>
    <row r="30" spans="1:10" ht="16.5" customHeight="1">
      <c r="A30" s="228"/>
      <c r="B30" s="229"/>
      <c r="C30" s="229"/>
      <c r="D30" s="229"/>
      <c r="E30" s="229"/>
      <c r="F30" s="229"/>
      <c r="G30" s="229"/>
      <c r="H30" s="291"/>
      <c r="I30" s="291"/>
      <c r="J30" s="291"/>
    </row>
    <row r="31" spans="1:10" ht="16.5" customHeight="1">
      <c r="A31" s="228"/>
      <c r="B31" s="229"/>
      <c r="C31" s="229"/>
      <c r="D31" s="229"/>
      <c r="E31" s="229"/>
      <c r="F31" s="229"/>
      <c r="G31" s="229"/>
      <c r="H31" s="229"/>
      <c r="I31" s="230"/>
      <c r="J31" s="230"/>
    </row>
    <row r="32" spans="1:10" ht="16.5" customHeight="1">
      <c r="A32" s="228"/>
      <c r="B32" s="229"/>
      <c r="C32" s="229"/>
      <c r="D32" s="229"/>
      <c r="E32" s="229"/>
      <c r="F32" s="229"/>
      <c r="G32" s="229"/>
      <c r="H32" s="229"/>
      <c r="I32" s="230"/>
      <c r="J32" s="230"/>
    </row>
    <row r="33" spans="1:10" ht="16.5" customHeight="1">
      <c r="A33" s="228"/>
      <c r="B33" s="229"/>
      <c r="C33" s="229"/>
      <c r="D33" s="229"/>
      <c r="E33" s="229"/>
      <c r="F33" s="229"/>
      <c r="G33" s="229"/>
      <c r="H33" s="229"/>
      <c r="I33" s="230"/>
      <c r="J33" s="230"/>
    </row>
    <row r="34" spans="1:10" ht="16.5" customHeight="1">
      <c r="A34" s="228"/>
      <c r="B34" s="229"/>
      <c r="C34" s="229"/>
      <c r="D34" s="229"/>
      <c r="E34" s="229"/>
      <c r="F34" s="229"/>
      <c r="G34" s="229"/>
      <c r="H34" s="229"/>
      <c r="I34" s="230"/>
      <c r="J34" s="230"/>
    </row>
    <row r="35" spans="1:10" ht="16.5" customHeight="1">
      <c r="A35" s="228"/>
      <c r="B35" s="229"/>
      <c r="C35" s="229"/>
      <c r="D35" s="229"/>
      <c r="E35" s="229"/>
      <c r="F35" s="229"/>
      <c r="G35" s="229"/>
      <c r="H35" s="229"/>
      <c r="I35" s="230"/>
      <c r="J35" s="230"/>
    </row>
    <row r="36" spans="1:10" ht="16.5" customHeight="1">
      <c r="A36" s="228"/>
      <c r="B36" s="229"/>
      <c r="C36" s="229"/>
      <c r="D36" s="229"/>
      <c r="E36" s="229"/>
      <c r="F36" s="229"/>
      <c r="G36" s="229"/>
      <c r="H36" s="229"/>
      <c r="I36" s="230"/>
      <c r="J36" s="230"/>
    </row>
    <row r="37" spans="1:10" ht="16.5" customHeight="1">
      <c r="A37" s="228"/>
      <c r="B37" s="229"/>
      <c r="C37" s="229"/>
      <c r="D37" s="229"/>
      <c r="E37" s="229"/>
      <c r="F37" s="229"/>
      <c r="G37" s="229"/>
      <c r="H37" s="229"/>
      <c r="I37" s="230"/>
      <c r="J37" s="230"/>
    </row>
    <row r="38" spans="1:10" ht="16.5" customHeight="1">
      <c r="A38" s="228"/>
      <c r="B38" s="229"/>
      <c r="C38" s="229"/>
      <c r="D38" s="229"/>
      <c r="E38" s="229"/>
      <c r="F38" s="229"/>
      <c r="G38" s="229"/>
      <c r="H38" s="229"/>
      <c r="I38" s="230"/>
      <c r="J38" s="230"/>
    </row>
    <row r="39" spans="1:10" ht="16.5" customHeight="1">
      <c r="A39" s="228"/>
      <c r="B39" s="229"/>
      <c r="C39" s="229"/>
      <c r="D39" s="229"/>
      <c r="E39" s="229"/>
      <c r="F39" s="229"/>
      <c r="G39" s="229"/>
      <c r="H39" s="229"/>
      <c r="I39" s="230"/>
      <c r="J39" s="230"/>
    </row>
    <row r="40" spans="1:10" ht="16.5" customHeight="1">
      <c r="A40" s="228"/>
      <c r="B40" s="229"/>
      <c r="C40" s="229"/>
      <c r="D40" s="229"/>
      <c r="E40" s="229"/>
      <c r="F40" s="229"/>
      <c r="G40" s="229"/>
      <c r="H40" s="229"/>
      <c r="I40" s="230"/>
      <c r="J40" s="230"/>
    </row>
    <row r="41" spans="1:10" ht="16.5" customHeight="1">
      <c r="A41" s="228"/>
      <c r="B41" s="229"/>
      <c r="C41" s="229"/>
      <c r="D41" s="229"/>
      <c r="E41" s="229"/>
      <c r="F41" s="229"/>
      <c r="G41" s="229"/>
      <c r="H41" s="229"/>
      <c r="I41" s="230"/>
      <c r="J41" s="230"/>
    </row>
    <row r="42" spans="1:10" ht="16.5" customHeight="1">
      <c r="A42" s="228"/>
      <c r="B42" s="229"/>
      <c r="C42" s="229"/>
      <c r="D42" s="229"/>
      <c r="E42" s="229"/>
      <c r="F42" s="229"/>
      <c r="G42" s="229"/>
      <c r="H42" s="229"/>
      <c r="I42" s="230"/>
      <c r="J42" s="230"/>
    </row>
    <row r="43" spans="1:10" ht="16.5" customHeight="1">
      <c r="A43" s="228"/>
      <c r="B43" s="229"/>
      <c r="C43" s="229"/>
      <c r="D43" s="229"/>
      <c r="E43" s="229"/>
      <c r="F43" s="229"/>
      <c r="G43" s="229"/>
      <c r="H43" s="229"/>
      <c r="I43" s="230"/>
      <c r="J43" s="230"/>
    </row>
    <row r="44" spans="1:10" ht="16.5" customHeight="1">
      <c r="A44" s="228"/>
      <c r="B44" s="229"/>
      <c r="C44" s="229"/>
      <c r="D44" s="229"/>
      <c r="E44" s="229"/>
      <c r="F44" s="229"/>
      <c r="G44" s="229"/>
      <c r="H44" s="229"/>
      <c r="I44" s="230"/>
      <c r="J44" s="230"/>
    </row>
    <row r="45" spans="1:10" ht="16.5" customHeight="1">
      <c r="A45" s="228"/>
      <c r="B45" s="229"/>
      <c r="C45" s="229"/>
      <c r="D45" s="229"/>
      <c r="E45" s="229"/>
      <c r="F45" s="229"/>
      <c r="G45" s="229"/>
      <c r="H45" s="229"/>
      <c r="I45" s="230"/>
      <c r="J45" s="230"/>
    </row>
    <row r="46" spans="1:10" ht="16.5" customHeight="1">
      <c r="A46" s="228"/>
      <c r="B46" s="229"/>
      <c r="C46" s="229"/>
      <c r="D46" s="229"/>
      <c r="E46" s="229"/>
      <c r="F46" s="229"/>
      <c r="G46" s="229"/>
      <c r="H46" s="229"/>
      <c r="I46" s="230"/>
      <c r="J46" s="230"/>
    </row>
    <row r="47" spans="1:10" ht="16.5" customHeight="1">
      <c r="A47" s="228"/>
      <c r="B47" s="229"/>
      <c r="C47" s="229"/>
      <c r="D47" s="229"/>
      <c r="E47" s="229"/>
      <c r="F47" s="229"/>
      <c r="G47" s="229"/>
      <c r="H47" s="229"/>
      <c r="I47" s="230"/>
      <c r="J47" s="230"/>
    </row>
    <row r="48" spans="1:10" ht="16.5" customHeight="1">
      <c r="A48" s="228"/>
      <c r="B48" s="229"/>
      <c r="C48" s="229"/>
      <c r="D48" s="229"/>
      <c r="E48" s="229"/>
      <c r="F48" s="229"/>
      <c r="G48" s="229"/>
      <c r="H48" s="229"/>
      <c r="I48" s="230"/>
      <c r="J48" s="230"/>
    </row>
    <row r="49" spans="1:10" ht="16.5" customHeight="1">
      <c r="A49" s="228"/>
      <c r="B49" s="229"/>
      <c r="C49" s="229"/>
      <c r="D49" s="229"/>
      <c r="E49" s="229"/>
      <c r="F49" s="229"/>
      <c r="G49" s="229"/>
      <c r="H49" s="229"/>
      <c r="I49" s="230"/>
      <c r="J49" s="230"/>
    </row>
    <row r="50" spans="1:10" ht="16.5" customHeight="1">
      <c r="A50" s="228"/>
      <c r="B50" s="229"/>
      <c r="C50" s="229"/>
      <c r="D50" s="229"/>
      <c r="E50" s="229"/>
      <c r="F50" s="229"/>
      <c r="G50" s="229"/>
      <c r="H50" s="229"/>
      <c r="I50" s="230"/>
      <c r="J50" s="230"/>
    </row>
    <row r="51" spans="1:10" ht="16.5" customHeight="1">
      <c r="A51" s="228"/>
      <c r="B51" s="229"/>
      <c r="C51" s="229"/>
      <c r="D51" s="229"/>
      <c r="E51" s="229"/>
      <c r="F51" s="229"/>
      <c r="G51" s="229"/>
      <c r="H51" s="229"/>
      <c r="I51" s="230"/>
      <c r="J51" s="230"/>
    </row>
    <row r="52" spans="1:10" ht="16.5" customHeight="1">
      <c r="A52" s="228"/>
      <c r="B52" s="229"/>
      <c r="C52" s="229"/>
      <c r="D52" s="229"/>
      <c r="E52" s="229"/>
      <c r="F52" s="229"/>
      <c r="G52" s="229"/>
      <c r="H52" s="229"/>
      <c r="I52" s="230"/>
      <c r="J52" s="230"/>
    </row>
    <row r="53" spans="1:10" ht="16.5" customHeight="1">
      <c r="A53" s="228"/>
      <c r="B53" s="229"/>
      <c r="C53" s="229"/>
      <c r="D53" s="229"/>
      <c r="E53" s="229"/>
      <c r="F53" s="229"/>
      <c r="G53" s="229"/>
      <c r="H53" s="229"/>
      <c r="I53" s="230"/>
      <c r="J53" s="230"/>
    </row>
    <row r="54" spans="1:10" ht="16.5" customHeight="1">
      <c r="A54" s="228"/>
      <c r="B54" s="229"/>
      <c r="C54" s="229"/>
      <c r="D54" s="229"/>
      <c r="E54" s="229"/>
      <c r="F54" s="229"/>
      <c r="G54" s="229"/>
      <c r="H54" s="229"/>
      <c r="I54" s="230"/>
      <c r="J54" s="230"/>
    </row>
    <row r="55" spans="1:10" ht="16.5" customHeight="1">
      <c r="A55" s="228"/>
      <c r="B55" s="229"/>
      <c r="C55" s="229"/>
      <c r="D55" s="229"/>
      <c r="E55" s="229"/>
      <c r="F55" s="229"/>
      <c r="G55" s="229"/>
      <c r="H55" s="229"/>
      <c r="I55" s="230"/>
      <c r="J55" s="230"/>
    </row>
    <row r="56" spans="1:10" ht="16.5" customHeight="1">
      <c r="A56" s="228"/>
      <c r="B56" s="229"/>
      <c r="C56" s="229"/>
      <c r="D56" s="229"/>
      <c r="E56" s="229"/>
      <c r="F56" s="229"/>
      <c r="G56" s="229"/>
      <c r="H56" s="229"/>
      <c r="I56" s="230"/>
      <c r="J56" s="230"/>
    </row>
    <row r="57" spans="1:10" ht="16.5" customHeight="1">
      <c r="A57" s="228"/>
      <c r="B57" s="229"/>
      <c r="C57" s="229"/>
      <c r="D57" s="229"/>
      <c r="E57" s="229"/>
      <c r="F57" s="229"/>
      <c r="G57" s="229"/>
      <c r="H57" s="229"/>
      <c r="I57" s="230"/>
      <c r="J57" s="230"/>
    </row>
    <row r="58" spans="1:10" ht="16.5" customHeight="1">
      <c r="A58" s="228"/>
      <c r="B58" s="229"/>
      <c r="C58" s="229"/>
      <c r="D58" s="229"/>
      <c r="E58" s="229"/>
      <c r="F58" s="229"/>
      <c r="G58" s="229"/>
      <c r="H58" s="229"/>
      <c r="I58" s="230"/>
      <c r="J58" s="230"/>
    </row>
    <row r="59" spans="1:10" ht="16.5" customHeight="1">
      <c r="A59" s="228"/>
      <c r="B59" s="229"/>
      <c r="C59" s="229"/>
      <c r="D59" s="229"/>
      <c r="E59" s="229"/>
      <c r="F59" s="229"/>
      <c r="G59" s="229"/>
      <c r="H59" s="229"/>
      <c r="I59" s="230"/>
      <c r="J59" s="230"/>
    </row>
    <row r="60" spans="1:10" ht="9" customHeight="1">
      <c r="A60" s="228"/>
      <c r="B60" s="229"/>
      <c r="C60" s="229"/>
      <c r="D60" s="229"/>
      <c r="E60" s="229"/>
      <c r="F60" s="229"/>
      <c r="G60" s="229"/>
      <c r="H60" s="229"/>
      <c r="I60" s="230"/>
      <c r="J60" s="230"/>
    </row>
    <row r="61" spans="2:4" ht="12">
      <c r="B61" s="187" t="s">
        <v>390</v>
      </c>
      <c r="C61" s="231"/>
      <c r="D61" s="231"/>
    </row>
    <row r="62" spans="2:4" ht="12">
      <c r="B62" s="187" t="s">
        <v>391</v>
      </c>
      <c r="C62" s="231"/>
      <c r="D62" s="231"/>
    </row>
    <row r="63" spans="2:9" ht="12">
      <c r="B63" s="188"/>
      <c r="I63" s="189" t="s">
        <v>244</v>
      </c>
    </row>
    <row r="64" spans="1:16" ht="12.75" customHeight="1">
      <c r="A64" s="191"/>
      <c r="B64" s="191"/>
      <c r="C64" s="191"/>
      <c r="D64" s="191"/>
      <c r="E64" s="191"/>
      <c r="F64" s="191"/>
      <c r="G64" s="191"/>
      <c r="H64" s="191"/>
      <c r="I64" s="192"/>
      <c r="J64" s="192" t="s">
        <v>215</v>
      </c>
      <c r="K64" s="191"/>
      <c r="L64" s="191"/>
      <c r="M64" s="191"/>
      <c r="N64" s="191"/>
      <c r="O64" s="191"/>
      <c r="P64" s="191"/>
    </row>
    <row r="65" spans="1:10" ht="12">
      <c r="A65" s="274" t="s">
        <v>216</v>
      </c>
      <c r="B65" s="275"/>
      <c r="C65" s="275"/>
      <c r="D65" s="275"/>
      <c r="E65" s="275"/>
      <c r="F65" s="275"/>
      <c r="G65" s="275"/>
      <c r="H65" s="275"/>
      <c r="I65" s="275"/>
      <c r="J65" s="276"/>
    </row>
    <row r="66" spans="1:10" ht="24.75" customHeight="1" thickBot="1">
      <c r="A66" s="232"/>
      <c r="B66" s="292" t="s">
        <v>245</v>
      </c>
      <c r="C66" s="293"/>
      <c r="D66" s="293"/>
      <c r="E66" s="293"/>
      <c r="F66" s="294"/>
      <c r="G66" s="233" t="s">
        <v>218</v>
      </c>
      <c r="H66" s="233" t="s">
        <v>219</v>
      </c>
      <c r="I66" s="196" t="s">
        <v>405</v>
      </c>
      <c r="J66" s="196" t="s">
        <v>397</v>
      </c>
    </row>
    <row r="67" spans="1:10" ht="16.5" customHeight="1">
      <c r="A67" s="234">
        <v>1</v>
      </c>
      <c r="B67" s="279" t="s">
        <v>246</v>
      </c>
      <c r="C67" s="280"/>
      <c r="D67" s="280"/>
      <c r="E67" s="280"/>
      <c r="F67" s="280"/>
      <c r="G67" s="198">
        <v>60</v>
      </c>
      <c r="H67" s="198">
        <v>12100</v>
      </c>
      <c r="I67" s="199"/>
      <c r="J67" s="200"/>
    </row>
    <row r="68" spans="1:10" ht="16.5" customHeight="1">
      <c r="A68" s="235" t="s">
        <v>247</v>
      </c>
      <c r="B68" s="295" t="s">
        <v>248</v>
      </c>
      <c r="C68" s="295" t="s">
        <v>249</v>
      </c>
      <c r="D68" s="295"/>
      <c r="E68" s="295"/>
      <c r="F68" s="295"/>
      <c r="G68" s="236" t="s">
        <v>250</v>
      </c>
      <c r="H68" s="236">
        <v>12101</v>
      </c>
      <c r="I68" s="203">
        <v>0</v>
      </c>
      <c r="J68" s="203">
        <v>0</v>
      </c>
    </row>
    <row r="69" spans="1:10" ht="12" customHeight="1">
      <c r="A69" s="235" t="s">
        <v>224</v>
      </c>
      <c r="B69" s="295" t="s">
        <v>251</v>
      </c>
      <c r="C69" s="295" t="s">
        <v>249</v>
      </c>
      <c r="D69" s="295"/>
      <c r="E69" s="295"/>
      <c r="F69" s="295"/>
      <c r="G69" s="236"/>
      <c r="H69" s="237">
        <v>12102</v>
      </c>
      <c r="I69" s="203">
        <v>0</v>
      </c>
      <c r="J69" s="203">
        <v>0</v>
      </c>
    </row>
    <row r="70" spans="1:10" ht="16.5" customHeight="1">
      <c r="A70" s="235" t="s">
        <v>226</v>
      </c>
      <c r="B70" s="295" t="s">
        <v>252</v>
      </c>
      <c r="C70" s="295" t="s">
        <v>249</v>
      </c>
      <c r="D70" s="295"/>
      <c r="E70" s="295"/>
      <c r="F70" s="295"/>
      <c r="G70" s="236" t="s">
        <v>253</v>
      </c>
      <c r="H70" s="236">
        <v>12103</v>
      </c>
      <c r="I70" s="203">
        <v>0</v>
      </c>
      <c r="J70" s="203">
        <v>0</v>
      </c>
    </row>
    <row r="71" spans="1:10" ht="16.5" customHeight="1">
      <c r="A71" s="235" t="s">
        <v>254</v>
      </c>
      <c r="B71" s="296" t="s">
        <v>395</v>
      </c>
      <c r="C71" s="295" t="s">
        <v>249</v>
      </c>
      <c r="D71" s="295"/>
      <c r="E71" s="295"/>
      <c r="F71" s="295"/>
      <c r="G71" s="236"/>
      <c r="H71" s="237">
        <v>12104</v>
      </c>
      <c r="I71" s="203">
        <v>0</v>
      </c>
      <c r="J71" s="203">
        <v>0</v>
      </c>
    </row>
    <row r="72" spans="1:10" ht="16.5" customHeight="1">
      <c r="A72" s="235" t="s">
        <v>255</v>
      </c>
      <c r="B72" s="295" t="s">
        <v>256</v>
      </c>
      <c r="C72" s="295" t="s">
        <v>249</v>
      </c>
      <c r="D72" s="295"/>
      <c r="E72" s="295"/>
      <c r="F72" s="295"/>
      <c r="G72" s="236" t="s">
        <v>257</v>
      </c>
      <c r="H72" s="237">
        <v>12105</v>
      </c>
      <c r="I72" s="203">
        <v>0</v>
      </c>
      <c r="J72" s="203">
        <v>0</v>
      </c>
    </row>
    <row r="73" spans="1:10" ht="16.5" customHeight="1">
      <c r="A73" s="207">
        <v>2</v>
      </c>
      <c r="B73" s="289" t="s">
        <v>258</v>
      </c>
      <c r="C73" s="289"/>
      <c r="D73" s="289"/>
      <c r="E73" s="289"/>
      <c r="F73" s="289"/>
      <c r="G73" s="221">
        <v>64</v>
      </c>
      <c r="H73" s="221">
        <v>12200</v>
      </c>
      <c r="I73" s="203">
        <v>0</v>
      </c>
      <c r="J73" s="203">
        <v>0</v>
      </c>
    </row>
    <row r="74" spans="1:10" ht="16.5" customHeight="1">
      <c r="A74" s="238" t="s">
        <v>259</v>
      </c>
      <c r="B74" s="289" t="s">
        <v>396</v>
      </c>
      <c r="C74" s="297"/>
      <c r="D74" s="297"/>
      <c r="E74" s="297"/>
      <c r="F74" s="297"/>
      <c r="G74" s="237">
        <v>641</v>
      </c>
      <c r="H74" s="237">
        <v>12201</v>
      </c>
      <c r="I74" s="203">
        <v>0</v>
      </c>
      <c r="J74" s="203">
        <v>0</v>
      </c>
    </row>
    <row r="75" spans="1:10" ht="16.5" customHeight="1">
      <c r="A75" s="238" t="s">
        <v>260</v>
      </c>
      <c r="B75" s="297" t="s">
        <v>261</v>
      </c>
      <c r="C75" s="297"/>
      <c r="D75" s="297"/>
      <c r="E75" s="297"/>
      <c r="F75" s="297"/>
      <c r="G75" s="237">
        <v>644</v>
      </c>
      <c r="H75" s="237">
        <v>12202</v>
      </c>
      <c r="I75" s="203">
        <v>0</v>
      </c>
      <c r="J75" s="203">
        <v>0</v>
      </c>
    </row>
    <row r="76" spans="1:10" ht="16.5" customHeight="1">
      <c r="A76" s="207">
        <v>3</v>
      </c>
      <c r="B76" s="289" t="s">
        <v>262</v>
      </c>
      <c r="C76" s="289"/>
      <c r="D76" s="289"/>
      <c r="E76" s="289"/>
      <c r="F76" s="289"/>
      <c r="G76" s="221">
        <v>68</v>
      </c>
      <c r="H76" s="221">
        <v>12300</v>
      </c>
      <c r="I76" s="203">
        <v>0</v>
      </c>
      <c r="J76" s="203">
        <v>0</v>
      </c>
    </row>
    <row r="77" spans="1:10" ht="16.5" customHeight="1">
      <c r="A77" s="207">
        <v>4</v>
      </c>
      <c r="B77" s="289" t="s">
        <v>263</v>
      </c>
      <c r="C77" s="289"/>
      <c r="D77" s="289"/>
      <c r="E77" s="289"/>
      <c r="F77" s="289"/>
      <c r="G77" s="221">
        <v>61</v>
      </c>
      <c r="H77" s="221">
        <v>12400</v>
      </c>
      <c r="I77" s="203">
        <v>0</v>
      </c>
      <c r="J77" s="203">
        <v>0</v>
      </c>
    </row>
    <row r="78" spans="1:10" ht="16.5" customHeight="1">
      <c r="A78" s="238" t="s">
        <v>221</v>
      </c>
      <c r="B78" s="298" t="s">
        <v>264</v>
      </c>
      <c r="C78" s="298"/>
      <c r="D78" s="298"/>
      <c r="E78" s="298"/>
      <c r="F78" s="298"/>
      <c r="G78" s="236"/>
      <c r="H78" s="236">
        <v>12401</v>
      </c>
      <c r="I78" s="203">
        <v>0</v>
      </c>
      <c r="J78" s="203">
        <v>0</v>
      </c>
    </row>
    <row r="79" spans="1:10" ht="16.5" customHeight="1">
      <c r="A79" s="238" t="s">
        <v>230</v>
      </c>
      <c r="B79" s="298" t="s">
        <v>265</v>
      </c>
      <c r="C79" s="298"/>
      <c r="D79" s="298"/>
      <c r="E79" s="298"/>
      <c r="F79" s="298"/>
      <c r="G79" s="239">
        <v>611</v>
      </c>
      <c r="H79" s="236">
        <v>12402</v>
      </c>
      <c r="I79" s="203">
        <v>0</v>
      </c>
      <c r="J79" s="203">
        <v>0</v>
      </c>
    </row>
    <row r="80" spans="1:10" ht="16.5" customHeight="1">
      <c r="A80" s="238" t="s">
        <v>232</v>
      </c>
      <c r="B80" s="298" t="s">
        <v>266</v>
      </c>
      <c r="C80" s="298"/>
      <c r="D80" s="298"/>
      <c r="E80" s="298"/>
      <c r="F80" s="298"/>
      <c r="G80" s="236">
        <v>613</v>
      </c>
      <c r="H80" s="236">
        <v>12403</v>
      </c>
      <c r="I80" s="203">
        <v>0</v>
      </c>
      <c r="J80" s="203">
        <v>0</v>
      </c>
    </row>
    <row r="81" spans="1:10" ht="16.5" customHeight="1">
      <c r="A81" s="238" t="s">
        <v>267</v>
      </c>
      <c r="B81" s="298" t="s">
        <v>268</v>
      </c>
      <c r="C81" s="298"/>
      <c r="D81" s="298"/>
      <c r="E81" s="298"/>
      <c r="F81" s="298"/>
      <c r="G81" s="239">
        <v>615</v>
      </c>
      <c r="H81" s="236">
        <v>12404</v>
      </c>
      <c r="I81" s="203">
        <v>0</v>
      </c>
      <c r="J81" s="203">
        <v>0</v>
      </c>
    </row>
    <row r="82" spans="1:10" ht="16.5" customHeight="1">
      <c r="A82" s="238" t="s">
        <v>269</v>
      </c>
      <c r="B82" s="298" t="s">
        <v>270</v>
      </c>
      <c r="C82" s="298"/>
      <c r="D82" s="298"/>
      <c r="E82" s="298"/>
      <c r="F82" s="298"/>
      <c r="G82" s="239">
        <v>616</v>
      </c>
      <c r="H82" s="236">
        <v>12405</v>
      </c>
      <c r="I82" s="203">
        <v>0</v>
      </c>
      <c r="J82" s="203">
        <v>0</v>
      </c>
    </row>
    <row r="83" spans="1:10" ht="16.5" customHeight="1">
      <c r="A83" s="238" t="s">
        <v>271</v>
      </c>
      <c r="B83" s="298" t="s">
        <v>272</v>
      </c>
      <c r="C83" s="298"/>
      <c r="D83" s="298"/>
      <c r="E83" s="298"/>
      <c r="F83" s="298"/>
      <c r="G83" s="239">
        <v>617</v>
      </c>
      <c r="H83" s="236">
        <v>12406</v>
      </c>
      <c r="I83" s="203">
        <v>0</v>
      </c>
      <c r="J83" s="203">
        <v>0</v>
      </c>
    </row>
    <row r="84" spans="1:10" ht="16.5" customHeight="1">
      <c r="A84" s="238" t="s">
        <v>273</v>
      </c>
      <c r="B84" s="295" t="s">
        <v>274</v>
      </c>
      <c r="C84" s="295" t="s">
        <v>249</v>
      </c>
      <c r="D84" s="295"/>
      <c r="E84" s="295"/>
      <c r="F84" s="295"/>
      <c r="G84" s="239">
        <v>618</v>
      </c>
      <c r="H84" s="236">
        <v>12407</v>
      </c>
      <c r="I84" s="203">
        <v>0</v>
      </c>
      <c r="J84" s="203">
        <v>0</v>
      </c>
    </row>
    <row r="85" spans="1:10" ht="16.5" customHeight="1">
      <c r="A85" s="238" t="s">
        <v>275</v>
      </c>
      <c r="B85" s="295" t="s">
        <v>276</v>
      </c>
      <c r="C85" s="295"/>
      <c r="D85" s="295"/>
      <c r="E85" s="295"/>
      <c r="F85" s="295"/>
      <c r="G85" s="239">
        <v>623</v>
      </c>
      <c r="H85" s="236">
        <v>12408</v>
      </c>
      <c r="I85" s="203">
        <v>0</v>
      </c>
      <c r="J85" s="203">
        <v>0</v>
      </c>
    </row>
    <row r="86" spans="1:10" ht="16.5" customHeight="1">
      <c r="A86" s="238" t="s">
        <v>277</v>
      </c>
      <c r="B86" s="295" t="s">
        <v>278</v>
      </c>
      <c r="C86" s="295"/>
      <c r="D86" s="295"/>
      <c r="E86" s="295"/>
      <c r="F86" s="295"/>
      <c r="G86" s="239">
        <v>624</v>
      </c>
      <c r="H86" s="236">
        <v>12409</v>
      </c>
      <c r="I86" s="203">
        <v>0</v>
      </c>
      <c r="J86" s="203">
        <v>0</v>
      </c>
    </row>
    <row r="87" spans="1:10" ht="16.5" customHeight="1">
      <c r="A87" s="238" t="s">
        <v>279</v>
      </c>
      <c r="B87" s="295" t="s">
        <v>280</v>
      </c>
      <c r="C87" s="295"/>
      <c r="D87" s="295"/>
      <c r="E87" s="295"/>
      <c r="F87" s="295"/>
      <c r="G87" s="239">
        <v>625</v>
      </c>
      <c r="H87" s="236">
        <v>12410</v>
      </c>
      <c r="I87" s="203">
        <v>0</v>
      </c>
      <c r="J87" s="203">
        <v>0</v>
      </c>
    </row>
    <row r="88" spans="1:10" ht="16.5" customHeight="1">
      <c r="A88" s="238" t="s">
        <v>281</v>
      </c>
      <c r="B88" s="295" t="s">
        <v>282</v>
      </c>
      <c r="C88" s="295"/>
      <c r="D88" s="295"/>
      <c r="E88" s="295"/>
      <c r="F88" s="295"/>
      <c r="G88" s="239">
        <v>626</v>
      </c>
      <c r="H88" s="236">
        <v>12411</v>
      </c>
      <c r="I88" s="203">
        <v>0</v>
      </c>
      <c r="J88" s="203">
        <v>0</v>
      </c>
    </row>
    <row r="89" spans="1:10" ht="16.5" customHeight="1">
      <c r="A89" s="240" t="s">
        <v>283</v>
      </c>
      <c r="B89" s="295" t="s">
        <v>284</v>
      </c>
      <c r="C89" s="295"/>
      <c r="D89" s="295"/>
      <c r="E89" s="295"/>
      <c r="F89" s="295"/>
      <c r="G89" s="239">
        <v>627</v>
      </c>
      <c r="H89" s="236">
        <v>12412</v>
      </c>
      <c r="I89" s="203">
        <v>0</v>
      </c>
      <c r="J89" s="203">
        <v>0</v>
      </c>
    </row>
    <row r="90" spans="1:10" ht="16.5" customHeight="1">
      <c r="A90" s="238"/>
      <c r="B90" s="299" t="s">
        <v>285</v>
      </c>
      <c r="C90" s="299"/>
      <c r="D90" s="299"/>
      <c r="E90" s="299"/>
      <c r="F90" s="299"/>
      <c r="G90" s="239">
        <v>6271</v>
      </c>
      <c r="H90" s="239">
        <v>124121</v>
      </c>
      <c r="I90" s="203">
        <v>0</v>
      </c>
      <c r="J90" s="203">
        <v>0</v>
      </c>
    </row>
    <row r="91" spans="1:10" ht="16.5" customHeight="1">
      <c r="A91" s="238"/>
      <c r="B91" s="299" t="s">
        <v>286</v>
      </c>
      <c r="C91" s="299"/>
      <c r="D91" s="299"/>
      <c r="E91" s="299"/>
      <c r="F91" s="299"/>
      <c r="G91" s="239">
        <v>6272</v>
      </c>
      <c r="H91" s="239">
        <v>124122</v>
      </c>
      <c r="I91" s="203">
        <v>0</v>
      </c>
      <c r="J91" s="203">
        <v>0</v>
      </c>
    </row>
    <row r="92" spans="1:10" ht="16.5" customHeight="1">
      <c r="A92" s="238" t="s">
        <v>287</v>
      </c>
      <c r="B92" s="295" t="s">
        <v>288</v>
      </c>
      <c r="C92" s="295"/>
      <c r="D92" s="295"/>
      <c r="E92" s="295"/>
      <c r="F92" s="295"/>
      <c r="G92" s="239">
        <v>628</v>
      </c>
      <c r="H92" s="239">
        <v>12413</v>
      </c>
      <c r="I92" s="203">
        <v>0</v>
      </c>
      <c r="J92" s="203">
        <v>0</v>
      </c>
    </row>
    <row r="93" spans="1:10" ht="16.5" customHeight="1">
      <c r="A93" s="207">
        <v>5</v>
      </c>
      <c r="B93" s="296" t="s">
        <v>289</v>
      </c>
      <c r="C93" s="295"/>
      <c r="D93" s="295"/>
      <c r="E93" s="295"/>
      <c r="F93" s="295"/>
      <c r="G93" s="241">
        <v>63</v>
      </c>
      <c r="H93" s="241">
        <v>12500</v>
      </c>
      <c r="I93" s="203">
        <v>0</v>
      </c>
      <c r="J93" s="203">
        <v>0</v>
      </c>
    </row>
    <row r="94" spans="1:10" ht="16.5" customHeight="1">
      <c r="A94" s="238" t="s">
        <v>221</v>
      </c>
      <c r="B94" s="295" t="s">
        <v>290</v>
      </c>
      <c r="C94" s="295"/>
      <c r="D94" s="295"/>
      <c r="E94" s="295"/>
      <c r="F94" s="295"/>
      <c r="G94" s="239">
        <v>632</v>
      </c>
      <c r="H94" s="239">
        <v>12501</v>
      </c>
      <c r="I94" s="203">
        <v>0</v>
      </c>
      <c r="J94" s="203">
        <v>0</v>
      </c>
    </row>
    <row r="95" spans="1:10" ht="16.5" customHeight="1">
      <c r="A95" s="238" t="s">
        <v>230</v>
      </c>
      <c r="B95" s="295" t="s">
        <v>291</v>
      </c>
      <c r="C95" s="295"/>
      <c r="D95" s="295"/>
      <c r="E95" s="295"/>
      <c r="F95" s="295"/>
      <c r="G95" s="239">
        <v>633</v>
      </c>
      <c r="H95" s="239">
        <v>12502</v>
      </c>
      <c r="I95" s="203">
        <v>0</v>
      </c>
      <c r="J95" s="203">
        <v>0</v>
      </c>
    </row>
    <row r="96" spans="1:10" ht="16.5" customHeight="1">
      <c r="A96" s="238" t="s">
        <v>232</v>
      </c>
      <c r="B96" s="295" t="s">
        <v>292</v>
      </c>
      <c r="C96" s="295"/>
      <c r="D96" s="295"/>
      <c r="E96" s="295"/>
      <c r="F96" s="295"/>
      <c r="G96" s="239">
        <v>634</v>
      </c>
      <c r="H96" s="239">
        <v>12503</v>
      </c>
      <c r="I96" s="203">
        <v>0</v>
      </c>
      <c r="J96" s="203">
        <v>0</v>
      </c>
    </row>
    <row r="97" spans="1:10" ht="16.5" customHeight="1">
      <c r="A97" s="238" t="s">
        <v>267</v>
      </c>
      <c r="B97" s="295" t="s">
        <v>293</v>
      </c>
      <c r="C97" s="295"/>
      <c r="D97" s="295"/>
      <c r="E97" s="295"/>
      <c r="F97" s="295"/>
      <c r="G97" s="239" t="s">
        <v>294</v>
      </c>
      <c r="H97" s="239">
        <v>12504</v>
      </c>
      <c r="I97" s="203">
        <v>0</v>
      </c>
      <c r="J97" s="203">
        <v>0</v>
      </c>
    </row>
    <row r="98" spans="1:10" ht="12.75" customHeight="1">
      <c r="A98" s="207" t="s">
        <v>295</v>
      </c>
      <c r="B98" s="289" t="s">
        <v>296</v>
      </c>
      <c r="C98" s="289"/>
      <c r="D98" s="289"/>
      <c r="E98" s="289"/>
      <c r="F98" s="289"/>
      <c r="G98" s="239"/>
      <c r="H98" s="239">
        <v>12600</v>
      </c>
      <c r="I98" s="203">
        <v>0</v>
      </c>
      <c r="J98" s="203">
        <v>0</v>
      </c>
    </row>
    <row r="99" spans="1:10" ht="16.5" customHeight="1">
      <c r="A99" s="242"/>
      <c r="B99" s="243" t="s">
        <v>297</v>
      </c>
      <c r="C99" s="191"/>
      <c r="D99" s="191"/>
      <c r="E99" s="191"/>
      <c r="F99" s="191"/>
      <c r="G99" s="191"/>
      <c r="H99" s="191"/>
      <c r="I99" s="196" t="s">
        <v>405</v>
      </c>
      <c r="J99" s="196" t="s">
        <v>397</v>
      </c>
    </row>
    <row r="100" spans="1:10" ht="16.5" customHeight="1">
      <c r="A100" s="244">
        <v>1</v>
      </c>
      <c r="B100" s="300" t="s">
        <v>298</v>
      </c>
      <c r="C100" s="300"/>
      <c r="D100" s="300"/>
      <c r="E100" s="300"/>
      <c r="F100" s="300"/>
      <c r="G100" s="241"/>
      <c r="H100" s="241">
        <v>14000</v>
      </c>
      <c r="I100" s="203">
        <v>0</v>
      </c>
      <c r="J100" s="204">
        <v>0</v>
      </c>
    </row>
    <row r="101" spans="1:10" ht="16.5" customHeight="1">
      <c r="A101" s="244">
        <v>2</v>
      </c>
      <c r="B101" s="300" t="s">
        <v>299</v>
      </c>
      <c r="C101" s="300"/>
      <c r="D101" s="300"/>
      <c r="E101" s="300"/>
      <c r="F101" s="300"/>
      <c r="G101" s="241"/>
      <c r="H101" s="241">
        <v>15000</v>
      </c>
      <c r="I101" s="203"/>
      <c r="J101" s="204"/>
    </row>
    <row r="102" spans="1:10" ht="16.5" customHeight="1">
      <c r="A102" s="245" t="s">
        <v>221</v>
      </c>
      <c r="B102" s="298" t="s">
        <v>300</v>
      </c>
      <c r="C102" s="298"/>
      <c r="D102" s="298"/>
      <c r="E102" s="298"/>
      <c r="F102" s="298"/>
      <c r="G102" s="241"/>
      <c r="H102" s="239">
        <v>15001</v>
      </c>
      <c r="I102" s="203"/>
      <c r="J102" s="204"/>
    </row>
    <row r="103" spans="1:10" ht="16.5" customHeight="1">
      <c r="A103" s="245"/>
      <c r="B103" s="301" t="s">
        <v>301</v>
      </c>
      <c r="C103" s="301"/>
      <c r="D103" s="301"/>
      <c r="E103" s="301"/>
      <c r="F103" s="301"/>
      <c r="G103" s="241"/>
      <c r="H103" s="239">
        <v>150011</v>
      </c>
      <c r="I103" s="203"/>
      <c r="J103" s="204"/>
    </row>
    <row r="104" spans="1:10" ht="16.5" customHeight="1">
      <c r="A104" s="246" t="s">
        <v>230</v>
      </c>
      <c r="B104" s="298" t="s">
        <v>302</v>
      </c>
      <c r="C104" s="298"/>
      <c r="D104" s="298"/>
      <c r="E104" s="298"/>
      <c r="F104" s="298"/>
      <c r="G104" s="241"/>
      <c r="H104" s="239">
        <v>15002</v>
      </c>
      <c r="I104" s="203"/>
      <c r="J104" s="204"/>
    </row>
    <row r="105" spans="1:10" ht="12.75" thickBot="1">
      <c r="A105" s="247"/>
      <c r="B105" s="302" t="s">
        <v>303</v>
      </c>
      <c r="C105" s="302"/>
      <c r="D105" s="302"/>
      <c r="E105" s="302"/>
      <c r="F105" s="302"/>
      <c r="G105" s="248"/>
      <c r="H105" s="249">
        <v>150021</v>
      </c>
      <c r="I105" s="226"/>
      <c r="J105" s="227"/>
    </row>
    <row r="106" ht="12">
      <c r="J106" s="230"/>
    </row>
    <row r="107" spans="9:10" ht="12">
      <c r="I107" s="230"/>
      <c r="J107" s="230"/>
    </row>
    <row r="108" ht="12">
      <c r="J108" s="230"/>
    </row>
    <row r="109" spans="8:10" ht="12">
      <c r="H109" s="291"/>
      <c r="I109" s="291"/>
      <c r="J109" s="291"/>
    </row>
    <row r="110" ht="12">
      <c r="J110" s="230"/>
    </row>
    <row r="111" spans="2:10" ht="12">
      <c r="B111" s="250"/>
      <c r="J111" s="230"/>
    </row>
    <row r="112" ht="12">
      <c r="B112" s="250"/>
    </row>
    <row r="113" ht="12">
      <c r="B113" s="250"/>
    </row>
    <row r="114" ht="12">
      <c r="B114" s="250"/>
    </row>
  </sheetData>
  <sheetProtection/>
  <mergeCells count="61">
    <mergeCell ref="H109:J109"/>
    <mergeCell ref="B100:F100"/>
    <mergeCell ref="B101:F101"/>
    <mergeCell ref="B102:F102"/>
    <mergeCell ref="B103:F103"/>
    <mergeCell ref="B104:F104"/>
    <mergeCell ref="B105:F105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24:F24"/>
    <mergeCell ref="H30:J30"/>
    <mergeCell ref="A65:J65"/>
    <mergeCell ref="B66:F66"/>
    <mergeCell ref="B67:F67"/>
    <mergeCell ref="B68:F68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31496062992125984" right="0.15748031496062992" top="0.5118110236220472" bottom="0.35433070866141736" header="0.2362204724409449" footer="0.2362204724409449"/>
  <pageSetup horizontalDpi="600" verticalDpi="600" orientation="portrait" paperSize="9" scale="8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N58"/>
  <sheetViews>
    <sheetView zoomScalePageLayoutView="0" workbookViewId="0" topLeftCell="A13">
      <selection activeCell="J30" sqref="J30"/>
    </sheetView>
  </sheetViews>
  <sheetFormatPr defaultColWidth="8.8515625" defaultRowHeight="12.75"/>
  <cols>
    <col min="1" max="1" width="5.140625" style="1" customWidth="1"/>
    <col min="2" max="2" width="21.140625" style="1" customWidth="1"/>
    <col min="3" max="3" width="9.421875" style="1" customWidth="1"/>
    <col min="4" max="4" width="11.57421875" style="1" customWidth="1"/>
    <col min="5" max="5" width="11.00390625" style="15" customWidth="1"/>
    <col min="6" max="6" width="12.00390625" style="1" customWidth="1"/>
    <col min="7" max="7" width="13.421875" style="1" customWidth="1"/>
    <col min="8" max="8" width="8.8515625" style="1" customWidth="1"/>
    <col min="9" max="10" width="10.140625" style="1" bestFit="1" customWidth="1"/>
    <col min="11" max="12" width="8.8515625" style="1" customWidth="1"/>
    <col min="13" max="13" width="12.28125" style="1" customWidth="1"/>
    <col min="14" max="16384" width="8.8515625" style="1" customWidth="1"/>
  </cols>
  <sheetData>
    <row r="1" ht="12.75">
      <c r="B1" s="187" t="s">
        <v>390</v>
      </c>
    </row>
    <row r="2" ht="12.75">
      <c r="B2" s="187" t="s">
        <v>391</v>
      </c>
    </row>
    <row r="3" ht="12.75">
      <c r="B3" s="77"/>
    </row>
    <row r="4" spans="2:7" ht="15.75">
      <c r="B4" s="303" t="s">
        <v>406</v>
      </c>
      <c r="C4" s="303"/>
      <c r="D4" s="303"/>
      <c r="E4" s="303"/>
      <c r="F4" s="303"/>
      <c r="G4" s="303"/>
    </row>
    <row r="6" spans="1:7" ht="12.75">
      <c r="A6" s="304" t="s">
        <v>167</v>
      </c>
      <c r="B6" s="306" t="s">
        <v>0</v>
      </c>
      <c r="C6" s="304" t="s">
        <v>304</v>
      </c>
      <c r="D6" s="82" t="s">
        <v>305</v>
      </c>
      <c r="E6" s="308" t="s">
        <v>306</v>
      </c>
      <c r="F6" s="304" t="s">
        <v>307</v>
      </c>
      <c r="G6" s="82" t="s">
        <v>305</v>
      </c>
    </row>
    <row r="7" spans="1:9" ht="12.75">
      <c r="A7" s="305"/>
      <c r="B7" s="307"/>
      <c r="C7" s="305"/>
      <c r="D7" s="83">
        <v>41275</v>
      </c>
      <c r="E7" s="309"/>
      <c r="F7" s="305"/>
      <c r="G7" s="83">
        <v>41639</v>
      </c>
      <c r="H7" s="78"/>
      <c r="I7" s="78"/>
    </row>
    <row r="8" spans="1:9" ht="12.75">
      <c r="A8" s="63">
        <v>1</v>
      </c>
      <c r="B8" s="84" t="s">
        <v>85</v>
      </c>
      <c r="C8" s="63"/>
      <c r="D8" s="85"/>
      <c r="E8" s="85"/>
      <c r="F8" s="85"/>
      <c r="G8" s="85"/>
      <c r="H8" s="78"/>
      <c r="I8" s="78"/>
    </row>
    <row r="9" spans="1:9" ht="12.75">
      <c r="A9" s="63">
        <v>2</v>
      </c>
      <c r="B9" s="84" t="s">
        <v>308</v>
      </c>
      <c r="C9" s="63"/>
      <c r="D9" s="85"/>
      <c r="E9" s="85"/>
      <c r="F9" s="85"/>
      <c r="G9" s="85"/>
      <c r="H9" s="86"/>
      <c r="I9" s="30"/>
    </row>
    <row r="10" spans="1:9" ht="12.75">
      <c r="A10" s="63">
        <v>3</v>
      </c>
      <c r="B10" s="84" t="s">
        <v>309</v>
      </c>
      <c r="C10" s="63"/>
      <c r="D10" s="85"/>
      <c r="E10" s="85"/>
      <c r="F10" s="85"/>
      <c r="G10" s="85"/>
      <c r="H10" s="86"/>
      <c r="I10" s="30"/>
    </row>
    <row r="11" spans="1:9" ht="12.75">
      <c r="A11" s="63">
        <v>4</v>
      </c>
      <c r="B11" s="84" t="s">
        <v>310</v>
      </c>
      <c r="C11" s="63"/>
      <c r="D11" s="85"/>
      <c r="E11" s="85"/>
      <c r="F11" s="85"/>
      <c r="G11" s="85"/>
      <c r="H11" s="86"/>
      <c r="I11" s="30"/>
    </row>
    <row r="12" spans="1:9" ht="12.75">
      <c r="A12" s="63">
        <v>5</v>
      </c>
      <c r="B12" s="84" t="s">
        <v>311</v>
      </c>
      <c r="C12" s="63"/>
      <c r="D12" s="85"/>
      <c r="E12" s="87"/>
      <c r="F12" s="85"/>
      <c r="G12" s="85"/>
      <c r="H12" s="86"/>
      <c r="I12" s="30"/>
    </row>
    <row r="13" spans="1:9" ht="12.75">
      <c r="A13" s="63">
        <v>1</v>
      </c>
      <c r="B13" s="84" t="s">
        <v>312</v>
      </c>
      <c r="C13" s="63"/>
      <c r="D13" s="85"/>
      <c r="E13" s="85"/>
      <c r="F13" s="85"/>
      <c r="G13" s="85">
        <v>0</v>
      </c>
      <c r="H13" s="86"/>
      <c r="I13" s="30"/>
    </row>
    <row r="14" spans="1:9" ht="12.75">
      <c r="A14" s="63">
        <v>2</v>
      </c>
      <c r="B14" s="88"/>
      <c r="C14" s="63"/>
      <c r="D14" s="85"/>
      <c r="E14" s="85"/>
      <c r="F14" s="85"/>
      <c r="G14" s="85">
        <v>0</v>
      </c>
      <c r="H14" s="78"/>
      <c r="I14" s="78"/>
    </row>
    <row r="15" spans="1:9" ht="12.75">
      <c r="A15" s="63">
        <v>3</v>
      </c>
      <c r="B15" s="88"/>
      <c r="C15" s="63"/>
      <c r="D15" s="85"/>
      <c r="E15" s="85"/>
      <c r="F15" s="85"/>
      <c r="G15" s="85">
        <v>0</v>
      </c>
      <c r="H15" s="78"/>
      <c r="I15" s="78"/>
    </row>
    <row r="16" spans="1:9" ht="13.5" thickBot="1">
      <c r="A16" s="68">
        <v>4</v>
      </c>
      <c r="B16" s="89"/>
      <c r="C16" s="68"/>
      <c r="D16" s="90"/>
      <c r="E16" s="90"/>
      <c r="F16" s="90"/>
      <c r="G16" s="90">
        <v>0</v>
      </c>
      <c r="H16" s="78"/>
      <c r="I16" s="78"/>
    </row>
    <row r="17" spans="1:9" ht="13.5" thickBot="1">
      <c r="A17" s="91"/>
      <c r="B17" s="92" t="s">
        <v>313</v>
      </c>
      <c r="C17" s="93"/>
      <c r="D17" s="94"/>
      <c r="E17" s="94"/>
      <c r="F17" s="94"/>
      <c r="G17" s="95"/>
      <c r="I17" s="15"/>
    </row>
    <row r="20" spans="2:9" ht="15.75">
      <c r="B20" s="303" t="s">
        <v>407</v>
      </c>
      <c r="C20" s="303"/>
      <c r="D20" s="303"/>
      <c r="E20" s="303"/>
      <c r="F20" s="303"/>
      <c r="G20" s="303"/>
      <c r="I20" s="15"/>
    </row>
    <row r="22" spans="1:7" ht="12.75">
      <c r="A22" s="304" t="s">
        <v>167</v>
      </c>
      <c r="B22" s="306" t="s">
        <v>0</v>
      </c>
      <c r="C22" s="304" t="s">
        <v>304</v>
      </c>
      <c r="D22" s="82" t="s">
        <v>305</v>
      </c>
      <c r="E22" s="308" t="s">
        <v>306</v>
      </c>
      <c r="F22" s="304" t="s">
        <v>307</v>
      </c>
      <c r="G22" s="82" t="s">
        <v>305</v>
      </c>
    </row>
    <row r="23" spans="1:7" ht="12.75">
      <c r="A23" s="305"/>
      <c r="B23" s="310"/>
      <c r="C23" s="305"/>
      <c r="D23" s="83">
        <v>41275</v>
      </c>
      <c r="E23" s="309"/>
      <c r="F23" s="305"/>
      <c r="G23" s="83">
        <v>41639</v>
      </c>
    </row>
    <row r="24" spans="1:7" ht="12.75">
      <c r="A24" s="96">
        <v>1</v>
      </c>
      <c r="B24" s="97" t="s">
        <v>85</v>
      </c>
      <c r="C24" s="98"/>
      <c r="D24" s="85"/>
      <c r="E24" s="85"/>
      <c r="F24" s="85"/>
      <c r="G24" s="85"/>
    </row>
    <row r="25" spans="1:7" ht="12.75">
      <c r="A25" s="96">
        <v>2</v>
      </c>
      <c r="B25" s="84" t="s">
        <v>308</v>
      </c>
      <c r="C25" s="98"/>
      <c r="D25" s="85"/>
      <c r="E25" s="65"/>
      <c r="F25" s="85"/>
      <c r="G25" s="85"/>
    </row>
    <row r="26" spans="1:7" ht="12.75">
      <c r="A26" s="63">
        <v>3</v>
      </c>
      <c r="B26" s="99" t="s">
        <v>314</v>
      </c>
      <c r="C26" s="63"/>
      <c r="D26" s="85"/>
      <c r="E26" s="65"/>
      <c r="F26" s="85"/>
      <c r="G26" s="85"/>
    </row>
    <row r="27" spans="1:7" ht="12.75">
      <c r="A27" s="63">
        <v>4</v>
      </c>
      <c r="B27" s="84" t="s">
        <v>310</v>
      </c>
      <c r="C27" s="63"/>
      <c r="D27" s="85"/>
      <c r="E27" s="85"/>
      <c r="F27" s="85"/>
      <c r="G27" s="85"/>
    </row>
    <row r="28" spans="1:7" ht="12.75">
      <c r="A28" s="63">
        <v>5</v>
      </c>
      <c r="B28" s="84" t="s">
        <v>311</v>
      </c>
      <c r="C28" s="63"/>
      <c r="D28" s="85"/>
      <c r="E28" s="65"/>
      <c r="F28" s="85"/>
      <c r="G28" s="85"/>
    </row>
    <row r="29" spans="1:7" ht="12.75">
      <c r="A29" s="63">
        <v>1</v>
      </c>
      <c r="B29" s="84" t="s">
        <v>312</v>
      </c>
      <c r="C29" s="63"/>
      <c r="D29" s="85"/>
      <c r="E29" s="85"/>
      <c r="F29" s="85"/>
      <c r="G29" s="85"/>
    </row>
    <row r="30" spans="1:7" ht="12.75">
      <c r="A30" s="63">
        <v>2</v>
      </c>
      <c r="B30" s="88"/>
      <c r="C30" s="63"/>
      <c r="D30" s="85"/>
      <c r="E30" s="85"/>
      <c r="F30" s="85"/>
      <c r="G30" s="85"/>
    </row>
    <row r="31" spans="1:7" ht="12.75">
      <c r="A31" s="63">
        <v>3</v>
      </c>
      <c r="B31" s="88"/>
      <c r="C31" s="63"/>
      <c r="D31" s="85"/>
      <c r="E31" s="85"/>
      <c r="F31" s="85"/>
      <c r="G31" s="85"/>
    </row>
    <row r="32" spans="1:7" ht="13.5" thickBot="1">
      <c r="A32" s="68">
        <v>4</v>
      </c>
      <c r="B32" s="89"/>
      <c r="C32" s="68"/>
      <c r="D32" s="90"/>
      <c r="E32" s="90"/>
      <c r="F32" s="90"/>
      <c r="G32" s="90"/>
    </row>
    <row r="33" spans="1:10" ht="13.5" thickBot="1">
      <c r="A33" s="91"/>
      <c r="B33" s="92" t="s">
        <v>313</v>
      </c>
      <c r="C33" s="93"/>
      <c r="D33" s="94"/>
      <c r="E33" s="94"/>
      <c r="F33" s="94"/>
      <c r="G33" s="95"/>
      <c r="H33" s="100"/>
      <c r="I33" s="15"/>
      <c r="J33" s="15"/>
    </row>
    <row r="34" ht="12.75">
      <c r="G34" s="100"/>
    </row>
    <row r="36" spans="2:7" ht="15.75">
      <c r="B36" s="303" t="s">
        <v>408</v>
      </c>
      <c r="C36" s="303"/>
      <c r="D36" s="303"/>
      <c r="E36" s="303"/>
      <c r="F36" s="303"/>
      <c r="G36" s="303"/>
    </row>
    <row r="38" spans="1:7" ht="12.75">
      <c r="A38" s="304" t="s">
        <v>167</v>
      </c>
      <c r="B38" s="306" t="s">
        <v>0</v>
      </c>
      <c r="C38" s="304" t="s">
        <v>304</v>
      </c>
      <c r="D38" s="82" t="s">
        <v>305</v>
      </c>
      <c r="E38" s="308" t="s">
        <v>306</v>
      </c>
      <c r="F38" s="304" t="s">
        <v>307</v>
      </c>
      <c r="G38" s="82" t="s">
        <v>305</v>
      </c>
    </row>
    <row r="39" spans="1:7" ht="12.75">
      <c r="A39" s="305"/>
      <c r="B39" s="307"/>
      <c r="C39" s="305"/>
      <c r="D39" s="83">
        <v>41275</v>
      </c>
      <c r="E39" s="309"/>
      <c r="F39" s="305"/>
      <c r="G39" s="83">
        <v>41639</v>
      </c>
    </row>
    <row r="40" spans="1:7" ht="12.75">
      <c r="A40" s="63">
        <v>1</v>
      </c>
      <c r="B40" s="81" t="s">
        <v>85</v>
      </c>
      <c r="C40" s="63"/>
      <c r="D40" s="85"/>
      <c r="E40" s="85"/>
      <c r="F40" s="85"/>
      <c r="G40" s="85"/>
    </row>
    <row r="41" spans="1:14" ht="12.75">
      <c r="A41" s="63">
        <v>2</v>
      </c>
      <c r="B41" s="84" t="s">
        <v>308</v>
      </c>
      <c r="C41" s="63"/>
      <c r="D41" s="85"/>
      <c r="E41" s="85"/>
      <c r="F41" s="85"/>
      <c r="G41" s="85"/>
      <c r="M41" s="78"/>
      <c r="N41" s="78"/>
    </row>
    <row r="42" spans="1:14" ht="12.75">
      <c r="A42" s="63">
        <v>3</v>
      </c>
      <c r="B42" s="84" t="s">
        <v>314</v>
      </c>
      <c r="C42" s="63"/>
      <c r="D42" s="85"/>
      <c r="F42" s="85"/>
      <c r="G42" s="85"/>
      <c r="M42" s="78"/>
      <c r="N42" s="78"/>
    </row>
    <row r="43" spans="1:14" ht="12.75">
      <c r="A43" s="63">
        <v>4</v>
      </c>
      <c r="B43" s="84" t="s">
        <v>310</v>
      </c>
      <c r="C43" s="63"/>
      <c r="D43" s="85"/>
      <c r="E43" s="85"/>
      <c r="F43" s="85"/>
      <c r="G43" s="85"/>
      <c r="M43" s="78"/>
      <c r="N43" s="78"/>
    </row>
    <row r="44" spans="1:14" ht="12.75">
      <c r="A44" s="63">
        <v>5</v>
      </c>
      <c r="B44" s="84" t="s">
        <v>311</v>
      </c>
      <c r="C44" s="63"/>
      <c r="D44" s="85"/>
      <c r="E44" s="85"/>
      <c r="F44" s="85"/>
      <c r="G44" s="85"/>
      <c r="M44" s="78"/>
      <c r="N44" s="78"/>
    </row>
    <row r="45" spans="1:14" ht="12.75">
      <c r="A45" s="63">
        <v>1</v>
      </c>
      <c r="B45" s="84" t="s">
        <v>312</v>
      </c>
      <c r="C45" s="63"/>
      <c r="D45" s="85"/>
      <c r="E45" s="85"/>
      <c r="F45" s="85"/>
      <c r="G45" s="85"/>
      <c r="M45" s="78"/>
      <c r="N45" s="78"/>
    </row>
    <row r="46" spans="1:14" ht="12.75">
      <c r="A46" s="63">
        <v>2</v>
      </c>
      <c r="B46" s="84"/>
      <c r="C46" s="63"/>
      <c r="D46" s="85"/>
      <c r="E46" s="85"/>
      <c r="F46" s="85"/>
      <c r="G46" s="85"/>
      <c r="M46" s="78"/>
      <c r="N46" s="78"/>
    </row>
    <row r="47" spans="1:14" ht="12.75">
      <c r="A47" s="63">
        <v>3</v>
      </c>
      <c r="B47" s="88"/>
      <c r="C47" s="63"/>
      <c r="D47" s="85"/>
      <c r="E47" s="85"/>
      <c r="F47" s="85"/>
      <c r="G47" s="85"/>
      <c r="M47" s="78"/>
      <c r="N47" s="78"/>
    </row>
    <row r="48" spans="1:14" ht="13.5" thickBot="1">
      <c r="A48" s="68">
        <v>4</v>
      </c>
      <c r="B48" s="89"/>
      <c r="C48" s="68"/>
      <c r="D48" s="90"/>
      <c r="E48" s="90"/>
      <c r="F48" s="90"/>
      <c r="G48" s="90"/>
      <c r="M48" s="78"/>
      <c r="N48" s="78"/>
    </row>
    <row r="49" spans="1:14" ht="13.5" thickBot="1">
      <c r="A49" s="91"/>
      <c r="B49" s="92" t="s">
        <v>313</v>
      </c>
      <c r="C49" s="93"/>
      <c r="D49" s="94"/>
      <c r="E49" s="94"/>
      <c r="F49" s="94"/>
      <c r="G49" s="95"/>
      <c r="I49" s="100"/>
      <c r="J49" s="15"/>
      <c r="M49" s="101"/>
      <c r="N49" s="78"/>
    </row>
    <row r="50" spans="5:10" s="78" customFormat="1" ht="12.75">
      <c r="E50" s="30"/>
      <c r="F50" s="30"/>
      <c r="G50" s="102"/>
      <c r="J50" s="30"/>
    </row>
    <row r="51" spans="4:14" ht="12.75">
      <c r="D51" s="15"/>
      <c r="G51" s="15"/>
      <c r="I51" s="100"/>
      <c r="M51" s="78"/>
      <c r="N51" s="78"/>
    </row>
    <row r="52" spans="4:14" ht="12.75">
      <c r="D52" s="15"/>
      <c r="G52" s="15"/>
      <c r="I52" s="15"/>
      <c r="M52" s="78"/>
      <c r="N52" s="78"/>
    </row>
    <row r="53" spans="5:14" ht="15.75">
      <c r="E53" s="311"/>
      <c r="F53" s="311"/>
      <c r="G53" s="311"/>
      <c r="M53" s="78"/>
      <c r="N53" s="78"/>
    </row>
    <row r="54" spans="5:7" ht="12.75">
      <c r="E54" s="312"/>
      <c r="F54" s="312"/>
      <c r="G54" s="312"/>
    </row>
    <row r="55" spans="5:7" ht="12.75" customHeight="1">
      <c r="E55" s="313"/>
      <c r="F55" s="313"/>
      <c r="G55" s="313"/>
    </row>
    <row r="58" ht="12.75">
      <c r="D58" s="15"/>
    </row>
  </sheetData>
  <sheetProtection/>
  <mergeCells count="21">
    <mergeCell ref="E53:G53"/>
    <mergeCell ref="E54:G54"/>
    <mergeCell ref="E55:G55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5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O63"/>
  <sheetViews>
    <sheetView tabSelected="1" zoomScalePageLayoutView="0" workbookViewId="0" topLeftCell="H37">
      <selection activeCell="N57" sqref="N57"/>
    </sheetView>
  </sheetViews>
  <sheetFormatPr defaultColWidth="8.8515625" defaultRowHeight="12.75"/>
  <cols>
    <col min="1" max="1" width="0" style="1" hidden="1" customWidth="1"/>
    <col min="2" max="2" width="32.57421875" style="1" hidden="1" customWidth="1"/>
    <col min="3" max="3" width="17.00390625" style="1" hidden="1" customWidth="1"/>
    <col min="4" max="7" width="0" style="1" hidden="1" customWidth="1"/>
    <col min="8" max="8" width="3.7109375" style="1" customWidth="1"/>
    <col min="9" max="9" width="10.8515625" style="1" customWidth="1"/>
    <col min="10" max="10" width="33.8515625" style="1" customWidth="1"/>
    <col min="11" max="11" width="23.8515625" style="1" customWidth="1"/>
    <col min="12" max="16384" width="8.8515625" style="1" customWidth="1"/>
  </cols>
  <sheetData>
    <row r="1" spans="1:9" ht="12.75">
      <c r="A1" s="75" t="s">
        <v>315</v>
      </c>
      <c r="B1" s="75" t="s">
        <v>316</v>
      </c>
      <c r="C1" s="75" t="s">
        <v>317</v>
      </c>
      <c r="I1" s="187" t="s">
        <v>390</v>
      </c>
    </row>
    <row r="2" spans="2:9" ht="12.75">
      <c r="B2" s="75" t="s">
        <v>318</v>
      </c>
      <c r="C2" s="75" t="s">
        <v>318</v>
      </c>
      <c r="I2" s="187" t="s">
        <v>391</v>
      </c>
    </row>
    <row r="3" spans="2:11" ht="12.75">
      <c r="B3" s="75"/>
      <c r="C3" s="75"/>
      <c r="I3" s="77"/>
      <c r="K3" s="75" t="s">
        <v>319</v>
      </c>
    </row>
    <row r="4" spans="2:3" ht="12.75">
      <c r="B4" s="75"/>
      <c r="C4" s="75"/>
    </row>
    <row r="5" spans="2:11" ht="12.75">
      <c r="B5" s="76" t="s">
        <v>320</v>
      </c>
      <c r="C5" s="76" t="s">
        <v>320</v>
      </c>
      <c r="H5" s="88"/>
      <c r="I5" s="88"/>
      <c r="J5" s="79" t="s">
        <v>321</v>
      </c>
      <c r="K5" s="79" t="s">
        <v>322</v>
      </c>
    </row>
    <row r="6" spans="2:11" ht="12.75">
      <c r="B6" s="76" t="s">
        <v>323</v>
      </c>
      <c r="C6" s="76" t="s">
        <v>323</v>
      </c>
      <c r="H6" s="88">
        <v>1</v>
      </c>
      <c r="I6" s="79" t="s">
        <v>318</v>
      </c>
      <c r="J6" s="103" t="s">
        <v>320</v>
      </c>
      <c r="K6" s="103"/>
    </row>
    <row r="7" spans="2:11" ht="12.75">
      <c r="B7" s="76" t="s">
        <v>324</v>
      </c>
      <c r="C7" s="76" t="s">
        <v>324</v>
      </c>
      <c r="H7" s="88">
        <v>2</v>
      </c>
      <c r="I7" s="79" t="s">
        <v>318</v>
      </c>
      <c r="J7" s="103" t="s">
        <v>325</v>
      </c>
      <c r="K7" s="88"/>
    </row>
    <row r="8" spans="2:11" ht="12.75">
      <c r="B8" s="76" t="s">
        <v>326</v>
      </c>
      <c r="C8" s="76" t="s">
        <v>326</v>
      </c>
      <c r="H8" s="88">
        <v>3</v>
      </c>
      <c r="I8" s="79" t="s">
        <v>318</v>
      </c>
      <c r="J8" s="103" t="s">
        <v>327</v>
      </c>
      <c r="K8" s="88"/>
    </row>
    <row r="9" spans="2:11" ht="12.75">
      <c r="B9" s="76" t="s">
        <v>328</v>
      </c>
      <c r="C9" s="76" t="s">
        <v>328</v>
      </c>
      <c r="H9" s="88">
        <v>4</v>
      </c>
      <c r="I9" s="79" t="s">
        <v>318</v>
      </c>
      <c r="J9" s="103" t="s">
        <v>326</v>
      </c>
      <c r="K9" s="88"/>
    </row>
    <row r="10" spans="2:11" ht="12.75">
      <c r="B10" s="76" t="s">
        <v>329</v>
      </c>
      <c r="C10" s="76" t="s">
        <v>329</v>
      </c>
      <c r="H10" s="88">
        <v>5</v>
      </c>
      <c r="I10" s="79" t="s">
        <v>318</v>
      </c>
      <c r="J10" s="103" t="s">
        <v>328</v>
      </c>
      <c r="K10" s="88"/>
    </row>
    <row r="11" spans="2:11" ht="12.75">
      <c r="B11" s="76" t="s">
        <v>330</v>
      </c>
      <c r="C11" s="76" t="s">
        <v>330</v>
      </c>
      <c r="H11" s="88">
        <v>6</v>
      </c>
      <c r="I11" s="79" t="s">
        <v>318</v>
      </c>
      <c r="J11" s="103" t="s">
        <v>329</v>
      </c>
      <c r="K11" s="88"/>
    </row>
    <row r="12" spans="2:11" ht="12.75">
      <c r="B12" s="76" t="s">
        <v>331</v>
      </c>
      <c r="C12" s="76" t="s">
        <v>331</v>
      </c>
      <c r="H12" s="88">
        <v>7</v>
      </c>
      <c r="I12" s="79" t="s">
        <v>318</v>
      </c>
      <c r="J12" s="103" t="s">
        <v>332</v>
      </c>
      <c r="K12" s="88"/>
    </row>
    <row r="13" spans="2:11" ht="12.75">
      <c r="B13" s="75" t="s">
        <v>333</v>
      </c>
      <c r="C13" s="75" t="s">
        <v>333</v>
      </c>
      <c r="H13" s="88">
        <v>8</v>
      </c>
      <c r="I13" s="79" t="s">
        <v>318</v>
      </c>
      <c r="J13" s="103" t="s">
        <v>331</v>
      </c>
      <c r="K13" s="88"/>
    </row>
    <row r="14" spans="2:11" ht="12.75">
      <c r="B14" s="75"/>
      <c r="C14" s="75"/>
      <c r="H14" s="79" t="s">
        <v>47</v>
      </c>
      <c r="I14" s="79"/>
      <c r="J14" s="79" t="s">
        <v>334</v>
      </c>
      <c r="K14" s="79"/>
    </row>
    <row r="15" spans="2:11" ht="12.75">
      <c r="B15" s="76" t="s">
        <v>335</v>
      </c>
      <c r="C15" s="76" t="s">
        <v>335</v>
      </c>
      <c r="H15" s="88">
        <v>9</v>
      </c>
      <c r="I15" s="79" t="s">
        <v>333</v>
      </c>
      <c r="J15" s="103" t="s">
        <v>336</v>
      </c>
      <c r="K15" s="88"/>
    </row>
    <row r="16" spans="2:11" ht="12.75">
      <c r="B16" s="76" t="s">
        <v>337</v>
      </c>
      <c r="C16" s="76" t="s">
        <v>337</v>
      </c>
      <c r="H16" s="88">
        <v>10</v>
      </c>
      <c r="I16" s="79" t="s">
        <v>333</v>
      </c>
      <c r="J16" s="103" t="s">
        <v>337</v>
      </c>
      <c r="K16" s="103"/>
    </row>
    <row r="17" spans="2:11" ht="12.75">
      <c r="B17" s="76" t="s">
        <v>338</v>
      </c>
      <c r="C17" s="76" t="s">
        <v>338</v>
      </c>
      <c r="H17" s="88">
        <v>11</v>
      </c>
      <c r="I17" s="79" t="s">
        <v>333</v>
      </c>
      <c r="J17" s="103" t="s">
        <v>338</v>
      </c>
      <c r="K17" s="88"/>
    </row>
    <row r="18" spans="2:11" ht="12.75">
      <c r="B18" s="76"/>
      <c r="C18" s="76"/>
      <c r="H18" s="79" t="s">
        <v>76</v>
      </c>
      <c r="I18" s="79"/>
      <c r="J18" s="79" t="s">
        <v>339</v>
      </c>
      <c r="K18" s="79"/>
    </row>
    <row r="19" spans="2:11" ht="12.75">
      <c r="B19" s="75" t="s">
        <v>340</v>
      </c>
      <c r="C19" s="75" t="s">
        <v>340</v>
      </c>
      <c r="H19" s="88">
        <v>12</v>
      </c>
      <c r="I19" s="79" t="s">
        <v>340</v>
      </c>
      <c r="J19" s="103" t="s">
        <v>341</v>
      </c>
      <c r="K19" s="88"/>
    </row>
    <row r="20" spans="2:11" ht="12.75">
      <c r="B20" s="76" t="s">
        <v>330</v>
      </c>
      <c r="C20" s="76" t="s">
        <v>330</v>
      </c>
      <c r="H20" s="88">
        <v>13</v>
      </c>
      <c r="I20" s="79" t="s">
        <v>340</v>
      </c>
      <c r="J20" s="79" t="s">
        <v>342</v>
      </c>
      <c r="K20" s="88"/>
    </row>
    <row r="21" spans="2:11" ht="12.75">
      <c r="B21" s="76" t="s">
        <v>343</v>
      </c>
      <c r="C21" s="76" t="s">
        <v>343</v>
      </c>
      <c r="H21" s="88">
        <v>14</v>
      </c>
      <c r="I21" s="79" t="s">
        <v>340</v>
      </c>
      <c r="J21" s="103" t="s">
        <v>344</v>
      </c>
      <c r="K21" s="88"/>
    </row>
    <row r="22" spans="2:11" ht="12.75">
      <c r="B22" s="76" t="s">
        <v>344</v>
      </c>
      <c r="C22" s="76" t="s">
        <v>344</v>
      </c>
      <c r="H22" s="88">
        <v>15</v>
      </c>
      <c r="I22" s="79" t="s">
        <v>340</v>
      </c>
      <c r="J22" s="103" t="s">
        <v>345</v>
      </c>
      <c r="K22" s="88"/>
    </row>
    <row r="23" spans="2:11" ht="12.75">
      <c r="B23" s="76" t="s">
        <v>345</v>
      </c>
      <c r="C23" s="76" t="s">
        <v>345</v>
      </c>
      <c r="H23" s="88">
        <v>16</v>
      </c>
      <c r="I23" s="79" t="s">
        <v>340</v>
      </c>
      <c r="J23" s="103" t="s">
        <v>346</v>
      </c>
      <c r="K23" s="88"/>
    </row>
    <row r="24" spans="2:11" ht="12.75">
      <c r="B24" s="76" t="s">
        <v>347</v>
      </c>
      <c r="C24" s="76" t="s">
        <v>347</v>
      </c>
      <c r="H24" s="88">
        <v>17</v>
      </c>
      <c r="I24" s="79" t="s">
        <v>340</v>
      </c>
      <c r="J24" s="103" t="s">
        <v>348</v>
      </c>
      <c r="K24" s="88"/>
    </row>
    <row r="25" spans="2:11" ht="12.75">
      <c r="B25" s="76" t="s">
        <v>348</v>
      </c>
      <c r="C25" s="76" t="s">
        <v>348</v>
      </c>
      <c r="H25" s="88">
        <v>18</v>
      </c>
      <c r="I25" s="79" t="s">
        <v>340</v>
      </c>
      <c r="J25" s="103" t="s">
        <v>349</v>
      </c>
      <c r="K25" s="88"/>
    </row>
    <row r="26" spans="2:11" ht="12.75">
      <c r="B26" s="76" t="s">
        <v>350</v>
      </c>
      <c r="C26" s="76" t="s">
        <v>350</v>
      </c>
      <c r="H26" s="88">
        <v>19</v>
      </c>
      <c r="I26" s="79" t="s">
        <v>340</v>
      </c>
      <c r="J26" s="103" t="s">
        <v>351</v>
      </c>
      <c r="K26" s="88"/>
    </row>
    <row r="27" spans="2:11" ht="12.75">
      <c r="B27" s="76"/>
      <c r="C27" s="76"/>
      <c r="H27" s="79" t="s">
        <v>137</v>
      </c>
      <c r="I27" s="79"/>
      <c r="J27" s="79" t="s">
        <v>352</v>
      </c>
      <c r="K27" s="88"/>
    </row>
    <row r="28" spans="2:11" ht="12.75">
      <c r="B28" s="76" t="s">
        <v>351</v>
      </c>
      <c r="C28" s="76" t="s">
        <v>351</v>
      </c>
      <c r="H28" s="88">
        <v>20</v>
      </c>
      <c r="I28" s="79" t="s">
        <v>353</v>
      </c>
      <c r="J28" s="103" t="s">
        <v>354</v>
      </c>
      <c r="K28" s="88"/>
    </row>
    <row r="29" spans="2:11" ht="12.75">
      <c r="B29" s="75" t="s">
        <v>353</v>
      </c>
      <c r="C29" s="75" t="s">
        <v>353</v>
      </c>
      <c r="H29" s="88">
        <v>21</v>
      </c>
      <c r="I29" s="79" t="s">
        <v>353</v>
      </c>
      <c r="J29" s="103" t="s">
        <v>355</v>
      </c>
      <c r="K29" s="103"/>
    </row>
    <row r="30" spans="2:11" ht="12.75">
      <c r="B30" s="76" t="s">
        <v>356</v>
      </c>
      <c r="C30" s="76" t="s">
        <v>356</v>
      </c>
      <c r="H30" s="88">
        <v>22</v>
      </c>
      <c r="I30" s="79" t="s">
        <v>353</v>
      </c>
      <c r="J30" s="103" t="s">
        <v>357</v>
      </c>
      <c r="K30" s="103"/>
    </row>
    <row r="31" spans="2:11" ht="12.75">
      <c r="B31" s="76" t="s">
        <v>355</v>
      </c>
      <c r="C31" s="76" t="s">
        <v>355</v>
      </c>
      <c r="H31" s="88">
        <v>23</v>
      </c>
      <c r="I31" s="79" t="s">
        <v>353</v>
      </c>
      <c r="J31" s="103" t="s">
        <v>358</v>
      </c>
      <c r="K31" s="88"/>
    </row>
    <row r="32" spans="2:11" ht="12.75">
      <c r="B32" s="76"/>
      <c r="C32" s="76"/>
      <c r="H32" s="79" t="s">
        <v>359</v>
      </c>
      <c r="I32" s="79"/>
      <c r="J32" s="79" t="s">
        <v>360</v>
      </c>
      <c r="K32" s="88"/>
    </row>
    <row r="33" spans="2:11" ht="12.75">
      <c r="B33" s="76" t="s">
        <v>357</v>
      </c>
      <c r="C33" s="76" t="s">
        <v>357</v>
      </c>
      <c r="H33" s="88">
        <v>24</v>
      </c>
      <c r="I33" s="79" t="s">
        <v>361</v>
      </c>
      <c r="J33" s="103" t="s">
        <v>362</v>
      </c>
      <c r="K33" s="88"/>
    </row>
    <row r="34" spans="2:11" ht="12.75">
      <c r="B34" s="76" t="s">
        <v>358</v>
      </c>
      <c r="C34" s="76" t="s">
        <v>358</v>
      </c>
      <c r="H34" s="88">
        <v>25</v>
      </c>
      <c r="I34" s="79" t="s">
        <v>361</v>
      </c>
      <c r="J34" s="103" t="s">
        <v>363</v>
      </c>
      <c r="K34" s="88"/>
    </row>
    <row r="35" spans="8:11" ht="12.75">
      <c r="H35" s="88">
        <v>26</v>
      </c>
      <c r="I35" s="79" t="s">
        <v>361</v>
      </c>
      <c r="J35" s="103" t="s">
        <v>364</v>
      </c>
      <c r="K35" s="88"/>
    </row>
    <row r="36" spans="2:11" ht="12.75">
      <c r="B36" s="75" t="s">
        <v>361</v>
      </c>
      <c r="C36" s="75" t="s">
        <v>361</v>
      </c>
      <c r="H36" s="88">
        <v>27</v>
      </c>
      <c r="I36" s="79" t="s">
        <v>361</v>
      </c>
      <c r="J36" s="103" t="s">
        <v>365</v>
      </c>
      <c r="K36" s="65">
        <v>0</v>
      </c>
    </row>
    <row r="37" spans="2:11" ht="12.75">
      <c r="B37" s="76" t="s">
        <v>362</v>
      </c>
      <c r="C37" s="76" t="s">
        <v>362</v>
      </c>
      <c r="H37" s="88">
        <v>28</v>
      </c>
      <c r="I37" s="79" t="s">
        <v>361</v>
      </c>
      <c r="J37" s="103" t="s">
        <v>366</v>
      </c>
      <c r="K37" s="103"/>
    </row>
    <row r="38" spans="2:11" ht="12.75">
      <c r="B38" s="76" t="s">
        <v>363</v>
      </c>
      <c r="C38" s="76" t="s">
        <v>363</v>
      </c>
      <c r="H38" s="88">
        <v>29</v>
      </c>
      <c r="I38" s="79" t="s">
        <v>361</v>
      </c>
      <c r="J38" s="104" t="s">
        <v>367</v>
      </c>
      <c r="K38" s="88"/>
    </row>
    <row r="39" spans="2:11" ht="12.75">
      <c r="B39" s="76" t="s">
        <v>364</v>
      </c>
      <c r="C39" s="76" t="s">
        <v>364</v>
      </c>
      <c r="H39" s="88">
        <v>30</v>
      </c>
      <c r="I39" s="79" t="s">
        <v>361</v>
      </c>
      <c r="J39" s="103" t="s">
        <v>368</v>
      </c>
      <c r="K39" s="88"/>
    </row>
    <row r="40" spans="2:11" ht="12.75">
      <c r="B40" s="76" t="s">
        <v>365</v>
      </c>
      <c r="C40" s="76" t="s">
        <v>365</v>
      </c>
      <c r="H40" s="88">
        <v>31</v>
      </c>
      <c r="I40" s="79" t="s">
        <v>361</v>
      </c>
      <c r="J40" s="103" t="s">
        <v>369</v>
      </c>
      <c r="K40" s="88"/>
    </row>
    <row r="41" spans="2:11" ht="12.75">
      <c r="B41" s="76"/>
      <c r="C41" s="76"/>
      <c r="H41" s="88">
        <v>32</v>
      </c>
      <c r="I41" s="79" t="s">
        <v>361</v>
      </c>
      <c r="J41" s="103" t="s">
        <v>370</v>
      </c>
      <c r="K41" s="88"/>
    </row>
    <row r="42" spans="2:11" ht="12.75">
      <c r="B42" s="76" t="s">
        <v>366</v>
      </c>
      <c r="C42" s="76" t="s">
        <v>366</v>
      </c>
      <c r="H42" s="88">
        <v>33</v>
      </c>
      <c r="I42" s="79" t="s">
        <v>361</v>
      </c>
      <c r="J42" s="103" t="s">
        <v>371</v>
      </c>
      <c r="K42" s="88"/>
    </row>
    <row r="43" spans="2:11" ht="12.75">
      <c r="B43" s="76" t="s">
        <v>367</v>
      </c>
      <c r="C43" s="76" t="s">
        <v>367</v>
      </c>
      <c r="H43" s="105">
        <v>34</v>
      </c>
      <c r="I43" s="79" t="s">
        <v>361</v>
      </c>
      <c r="J43" s="103" t="s">
        <v>372</v>
      </c>
      <c r="K43" s="65">
        <v>0</v>
      </c>
    </row>
    <row r="44" spans="2:11" ht="12.75">
      <c r="B44" s="76" t="s">
        <v>368</v>
      </c>
      <c r="C44" s="76" t="s">
        <v>368</v>
      </c>
      <c r="H44" s="79" t="s">
        <v>373</v>
      </c>
      <c r="I44" s="88"/>
      <c r="J44" s="79" t="s">
        <v>374</v>
      </c>
      <c r="K44" s="64"/>
    </row>
    <row r="45" spans="2:11" ht="12.75">
      <c r="B45" s="76" t="s">
        <v>369</v>
      </c>
      <c r="C45" s="76" t="s">
        <v>369</v>
      </c>
      <c r="H45" s="88"/>
      <c r="I45" s="88"/>
      <c r="J45" s="79" t="s">
        <v>375</v>
      </c>
      <c r="K45" s="64"/>
    </row>
    <row r="46" spans="2:3" ht="12.75">
      <c r="B46" s="76" t="s">
        <v>372</v>
      </c>
      <c r="C46" s="76" t="s">
        <v>372</v>
      </c>
    </row>
    <row r="48" spans="9:11" ht="12.75">
      <c r="I48" s="106" t="s">
        <v>409</v>
      </c>
      <c r="J48" s="89"/>
      <c r="K48" s="79" t="s">
        <v>376</v>
      </c>
    </row>
    <row r="49" spans="9:11" ht="12.75">
      <c r="I49" s="107"/>
      <c r="J49" s="108"/>
      <c r="K49" s="108"/>
    </row>
    <row r="50" spans="9:11" ht="12.75">
      <c r="I50" s="109" t="s">
        <v>377</v>
      </c>
      <c r="J50" s="109"/>
      <c r="K50" s="88">
        <v>0</v>
      </c>
    </row>
    <row r="51" spans="9:11" ht="12.75">
      <c r="I51" s="88" t="s">
        <v>378</v>
      </c>
      <c r="J51" s="88"/>
      <c r="K51" s="88">
        <v>0</v>
      </c>
    </row>
    <row r="52" spans="9:11" ht="12.75">
      <c r="I52" s="88" t="s">
        <v>379</v>
      </c>
      <c r="J52" s="88"/>
      <c r="K52" s="88">
        <v>0</v>
      </c>
    </row>
    <row r="53" spans="9:11" ht="12.75">
      <c r="I53" s="88" t="s">
        <v>380</v>
      </c>
      <c r="J53" s="88"/>
      <c r="K53" s="88">
        <v>0</v>
      </c>
    </row>
    <row r="54" spans="9:11" ht="12.75">
      <c r="I54" s="110" t="s">
        <v>381</v>
      </c>
      <c r="J54" s="89"/>
      <c r="K54" s="88">
        <v>0</v>
      </c>
    </row>
    <row r="55" spans="9:11" ht="12.75">
      <c r="I55" s="111"/>
      <c r="J55" s="112" t="s">
        <v>156</v>
      </c>
      <c r="K55" s="112">
        <v>0</v>
      </c>
    </row>
    <row r="56" spans="9:13" ht="12.75">
      <c r="I56" s="75" t="s">
        <v>382</v>
      </c>
      <c r="K56" s="80"/>
      <c r="L56" s="113"/>
      <c r="M56" s="113"/>
    </row>
    <row r="58" ht="12.75">
      <c r="I58" s="75"/>
    </row>
    <row r="59" spans="8:15" ht="12.75">
      <c r="H59" s="75"/>
      <c r="I59" s="75"/>
      <c r="J59" s="75"/>
      <c r="K59" s="75"/>
      <c r="L59" s="75"/>
      <c r="M59" s="75"/>
      <c r="N59" s="75"/>
      <c r="O59" s="75"/>
    </row>
    <row r="60" spans="8:15" ht="12.75">
      <c r="H60" s="75"/>
      <c r="I60" s="75"/>
      <c r="J60" s="75"/>
      <c r="K60" s="75"/>
      <c r="L60" s="75"/>
      <c r="M60" s="75"/>
      <c r="N60" s="75"/>
      <c r="O60" s="75"/>
    </row>
    <row r="61" spans="9:15" ht="12.75">
      <c r="I61" s="75"/>
      <c r="J61" s="75"/>
      <c r="K61" s="75"/>
      <c r="L61" s="75"/>
      <c r="M61" s="75"/>
      <c r="N61" s="75"/>
      <c r="O61" s="75"/>
    </row>
    <row r="62" spans="9:15" ht="12.75">
      <c r="I62" s="75"/>
      <c r="J62" s="75"/>
      <c r="K62" s="75"/>
      <c r="L62" s="75"/>
      <c r="M62" s="75"/>
      <c r="N62" s="75"/>
      <c r="O62" s="75"/>
    </row>
    <row r="63" spans="8:9" ht="12.75">
      <c r="H63" s="75"/>
      <c r="I63" s="75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Shytaj</dc:creator>
  <cp:keywords/>
  <dc:description/>
  <cp:lastModifiedBy>user</cp:lastModifiedBy>
  <cp:lastPrinted>2014-07-22T12:33:51Z</cp:lastPrinted>
  <dcterms:created xsi:type="dcterms:W3CDTF">2009-02-09T12:58:57Z</dcterms:created>
  <dcterms:modified xsi:type="dcterms:W3CDTF">2014-07-22T12:33:57Z</dcterms:modified>
  <cp:category/>
  <cp:version/>
  <cp:contentType/>
  <cp:contentStatus/>
</cp:coreProperties>
</file>