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931" activeTab="10"/>
  </bookViews>
  <sheets>
    <sheet name="Kopertina" sheetId="1" r:id="rId1"/>
    <sheet name="Aktiv-Pasiv" sheetId="2" r:id="rId2"/>
    <sheet name="PP" sheetId="3" r:id="rId3"/>
    <sheet name="PAGJ" sheetId="4" r:id="rId4"/>
    <sheet name="PFMM" sheetId="5" r:id="rId5"/>
    <sheet name="Pasqyra e kapitalit" sheetId="6" r:id="rId6"/>
    <sheet name="Bankat" sheetId="7" r:id="rId7"/>
    <sheet name="Inventari" sheetId="8" r:id="rId8"/>
    <sheet name="Automjete" sheetId="9" r:id="rId9"/>
    <sheet name="AA Materiale" sheetId="10" r:id="rId10"/>
    <sheet name="Shenime shpjeguese" sheetId="11" r:id="rId11"/>
  </sheets>
  <definedNames/>
  <calcPr fullCalcOnLoad="1"/>
</workbook>
</file>

<file path=xl/sharedStrings.xml><?xml version="1.0" encoding="utf-8"?>
<sst xmlns="http://schemas.openxmlformats.org/spreadsheetml/2006/main" count="404" uniqueCount="315">
  <si>
    <t>Toka</t>
  </si>
  <si>
    <t>AKTIVET</t>
  </si>
  <si>
    <t>DETYRIMET DHE KAPITALI</t>
  </si>
  <si>
    <t>Rezerva te tjera</t>
  </si>
  <si>
    <t>Nr</t>
  </si>
  <si>
    <t>Pershkrimi i Elementeve</t>
  </si>
  <si>
    <t>Ndryshimet ne inventarin e produkteve te gatshme dhe prodhimit ne proces</t>
  </si>
  <si>
    <t>Totali</t>
  </si>
  <si>
    <t>Fitimi i pashperndare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</si>
  <si>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</si>
  <si>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</si>
  <si>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</si>
  <si>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</si>
  <si>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</si>
  <si>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</si>
  <si>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</si>
  <si>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</si>
  <si>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</si>
  <si>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</si>
  <si>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</si>
  <si>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</si>
  <si>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</si>
  <si>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</si>
  <si>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</si>
  <si>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</si>
  <si>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</si>
  <si>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</si>
  <si>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 xml:space="preserve">(  Ne zbatim te Standartit Kombetar te Kontabilitetit Nr.2 dhe </t>
  </si>
  <si>
    <t>PO</t>
  </si>
  <si>
    <t>Te tjera</t>
  </si>
  <si>
    <t>Shtesa</t>
  </si>
  <si>
    <t>Pakesime</t>
  </si>
  <si>
    <t>NIPT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</si>
  <si>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</si>
  <si>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</si>
  <si>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</si>
  <si>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</si>
  <si>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</si>
  <si>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</si>
  <si>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</si>
  <si>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</si>
  <si>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</si>
  <si>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</si>
  <si>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</si>
  <si>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</si>
  <si>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_________________________________</t>
  </si>
  <si>
    <t>V.O.Kjo pasqyre do te plotesohet e vecante per</t>
  </si>
  <si>
    <t>Lenden e Pare ; Mallrat ; Produktin e Gateshem dhe Prodhimin ne Proces.</t>
  </si>
  <si>
    <t>Tatimpaguesi</t>
  </si>
  <si>
    <t>Tel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</si>
  <si>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</si>
  <si>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</si>
  <si>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</si>
  <si>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</si>
  <si>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</si>
  <si>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>Perfaqesuesi Personit Juridik / fizik</t>
  </si>
  <si>
    <t>(   ______________________   )</t>
  </si>
  <si>
    <t>(emer mbiemer, firme e vule)</t>
  </si>
  <si>
    <r>
      <t>I N V E N T A R I   i   ________</t>
    </r>
    <r>
      <rPr>
        <b/>
        <u val="single"/>
        <sz val="14"/>
        <rFont val="Arial"/>
        <family val="2"/>
      </rPr>
      <t>MALLRAVE</t>
    </r>
    <r>
      <rPr>
        <b/>
        <sz val="14"/>
        <rFont val="Arial"/>
        <family val="2"/>
      </rPr>
      <t>___________</t>
    </r>
  </si>
  <si>
    <t>Shoqeria</t>
  </si>
  <si>
    <t>NIPTI</t>
  </si>
  <si>
    <t>Emertimi</t>
  </si>
  <si>
    <t>Gjendje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</si>
  <si>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</si>
  <si>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</si>
  <si>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</si>
  <si>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</si>
  <si>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</si>
  <si>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</si>
  <si>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</si>
  <si>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TIRANE</t>
  </si>
  <si>
    <t xml:space="preserve">Subjekti </t>
  </si>
  <si>
    <t>Lloji automjetit</t>
  </si>
  <si>
    <t>Kapaciteti</t>
  </si>
  <si>
    <t>Targa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</si>
  <si>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</si>
  <si>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</si>
  <si>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</si>
  <si>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1)</t>
  </si>
  <si>
    <t xml:space="preserve">     Baza e pergatitjes se PF : Te drejtat dhe detyrimet e konstatuara.(SSK 2) </t>
  </si>
  <si>
    <t xml:space="preserve">     Parimet dhe karakteristikat cilesore te perdorura per hartimin e P.F. : (SKK 2)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</si>
  <si>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</si>
  <si>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</si>
  <si>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</si>
  <si>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5)</t>
  </si>
  <si>
    <t xml:space="preserve">     Per vleresimi i mepaseshem i AAM eshte zgjedhur modeli i kostos duke i paraqitur ne </t>
  </si>
  <si>
    <t>bilanc me kosto minus amortizimin e akumuluar. (SKK 5)</t>
  </si>
  <si>
    <t xml:space="preserve">     Per llogaritjen e amortizimit te AAM (SKK 5: 38) njesia jone ekonomike  ka percaktuar</t>
  </si>
  <si>
    <t xml:space="preserve">si metoden e amortizimit  mbi bazen e vleftes se mbetur ndersa normat e amortizimit </t>
  </si>
  <si>
    <t>jane perdorur te njellojta me ato te sistemit fiskal ne fuqi dhe konkretisht :</t>
  </si>
  <si>
    <t xml:space="preserve">                - Kompjutera e sisteme informacioni me 25 % te vleftes se mbetur</t>
  </si>
  <si>
    <t xml:space="preserve">                - AAM me vlere me te vogel se 5.000 leke me 100% te kostos</t>
  </si>
  <si>
    <t xml:space="preserve">                - Te gjitha AAM te tjera me 20 % te vleftes se mbetur</t>
  </si>
  <si>
    <t>B</t>
  </si>
  <si>
    <t>Shënimet qe shpjegojnë zërat e ndryshëm të pasqyrave financiare</t>
  </si>
  <si>
    <t xml:space="preserve">Pasqyra te Ardhurave dhe Shpenzimeve </t>
  </si>
  <si>
    <t>Shpenzime te tjera:</t>
  </si>
  <si>
    <t>Taksa dhe tarifa vendore</t>
  </si>
  <si>
    <t>S H E N I M E T          S H P J E G U E S E</t>
  </si>
  <si>
    <t>leke</t>
  </si>
  <si>
    <t xml:space="preserve">             (emer mbiemer, firme e vule)</t>
  </si>
  <si>
    <t>Viti 2014</t>
  </si>
  <si>
    <t>Mjetet monetare</t>
  </si>
  <si>
    <t>Aktivet afatshkurtra</t>
  </si>
  <si>
    <t>Investime:</t>
  </si>
  <si>
    <t>1. Ne tituj pronesie te njesive ekonomike brenda grupit</t>
  </si>
  <si>
    <t>2. Aksionet e veta</t>
  </si>
  <si>
    <t>3. Te tjera financiare</t>
  </si>
  <si>
    <t>Viti   2015</t>
  </si>
  <si>
    <t>01.01.2015</t>
  </si>
  <si>
    <t>31.12.2015</t>
  </si>
  <si>
    <t>24.03.2016</t>
  </si>
  <si>
    <t>Pasqyra e Bilancit per vitin ushtrimor te mbyllur me dt.31.12.2015</t>
  </si>
  <si>
    <t>Viti 2015</t>
  </si>
  <si>
    <t>Te drejta te arketueshme:</t>
  </si>
  <si>
    <t>1. Nga aktiviteti i shfrytezimit</t>
  </si>
  <si>
    <t>2. Nga njesite ekonomike brenda grupit</t>
  </si>
  <si>
    <t>3. Nga njesite ekonomike ku ka interesa pjesmarrese</t>
  </si>
  <si>
    <t>4. Te tjera</t>
  </si>
  <si>
    <t>5. Kapital i nenshkruar i papaguar</t>
  </si>
  <si>
    <t>Inventaret:</t>
  </si>
  <si>
    <t>1. Lende e pare dhe materiale te konsumueshme</t>
  </si>
  <si>
    <t>2. Prodhime ne proces dhe gjysemprodukte</t>
  </si>
  <si>
    <t>3. Produkte te gatshme</t>
  </si>
  <si>
    <t>4. Mallra</t>
  </si>
  <si>
    <t>5. Aktive Biologjike (Gje e gjalle ne rritje e majmeri)</t>
  </si>
  <si>
    <t>6. AAGJM te mbajtura per shitje</t>
  </si>
  <si>
    <t>7. Parapagesat per inventar</t>
  </si>
  <si>
    <t>Shpenzime te shtyra</t>
  </si>
  <si>
    <t>Te arketueshme nga te ardhurat e konstatuara</t>
  </si>
  <si>
    <t>Aktive totale afatshkurtra</t>
  </si>
  <si>
    <t>Aktive afatgjata</t>
  </si>
  <si>
    <t>Aktive financiare:</t>
  </si>
  <si>
    <t>1.Tituj pronesie ne njesite ekonomike brenda grupit</t>
  </si>
  <si>
    <t>2. Tituj te huadhenies ne njesite ekonomike brenda grupit</t>
  </si>
  <si>
    <t>3. Tituj pronesie ne njesite ekonomike ku ka interesa pjesmarrese</t>
  </si>
  <si>
    <t>4. Tituj te huadhenies ne njesite ekonomike ku ka interesa pjesmarrese</t>
  </si>
  <si>
    <t>5. Tituj te tjere te mbajtur si aktive afatgjata</t>
  </si>
  <si>
    <t>6. Tituj te tjere te huadhenies</t>
  </si>
  <si>
    <t>Aktivet materiale:</t>
  </si>
  <si>
    <t>1. Toka dhe ndertesa</t>
  </si>
  <si>
    <t>2. Impiante dhe makineri</t>
  </si>
  <si>
    <t>3. Te tjera instalime dhe pajisje</t>
  </si>
  <si>
    <t>4. Parapagime per aktive materiale dhe ne proces</t>
  </si>
  <si>
    <t>Aktive Biologjike</t>
  </si>
  <si>
    <t>Aktive jo materiale:</t>
  </si>
  <si>
    <t>1. Koncesione, patenta, licenca, marka tregtare, te drejta dhe aktive te ngjashme</t>
  </si>
  <si>
    <t>2. Emiri i Mire</t>
  </si>
  <si>
    <t>3. Parapagime per AAJM</t>
  </si>
  <si>
    <t>Aktive tatimore te shtyra</t>
  </si>
  <si>
    <t xml:space="preserve">Aktive totale afatgjata </t>
  </si>
  <si>
    <t>AKTIVE TOTALE</t>
  </si>
  <si>
    <t>Detyrime afatshkurtra:</t>
  </si>
  <si>
    <t>1. Titujt e huamarrjes</t>
  </si>
  <si>
    <t>2. Detyrime ndaj institucioneve te kredise</t>
  </si>
  <si>
    <t>3. Arketime ne avance per porosi</t>
  </si>
  <si>
    <t>4. Te pagueshme per aktivitetin e shfrytezimit</t>
  </si>
  <si>
    <t>5. Deftesa te pagueshme</t>
  </si>
  <si>
    <t>6. Te pagueshme ndaj njesive ekonomike brenda grupit</t>
  </si>
  <si>
    <t>7. Te pagueshme ndaj njesive ekonomike ku ka interesa pjesemarrese</t>
  </si>
  <si>
    <t>8. Te pagueshme ndaj punonjesve dhe sigurimeve shoqerore/shendetsore</t>
  </si>
  <si>
    <t>9. Te pagueshme per detyrimet tatimore</t>
  </si>
  <si>
    <t>10. Te tjera te pagueshme</t>
  </si>
  <si>
    <t>Te pagueshme per shpenzime te konstatuara</t>
  </si>
  <si>
    <t>Te ardhura te shtyra</t>
  </si>
  <si>
    <t>Provizine</t>
  </si>
  <si>
    <t>Totali i Detyrimeve afatshkurtra</t>
  </si>
  <si>
    <t>Detyrime afatgjata:</t>
  </si>
  <si>
    <t>3. Arketimet ne avance per porosi</t>
  </si>
  <si>
    <t>7. Te pagueshme ndaj njesiveekonomike ku ka intersa pjesemarrese</t>
  </si>
  <si>
    <t>8. Te tjera te pagueshme</t>
  </si>
  <si>
    <t>Provizione:</t>
  </si>
  <si>
    <t>1. Provizione per pensionet</t>
  </si>
  <si>
    <t>2. Provizione te tjera</t>
  </si>
  <si>
    <t>Totali i Detyrimeve afatgjata</t>
  </si>
  <si>
    <t>Detyrime totale</t>
  </si>
  <si>
    <t>Kapitali dhe Rezervat</t>
  </si>
  <si>
    <t>Kapitali i nenshkruar</t>
  </si>
  <si>
    <t>Primi i lidhur me kapitalin</t>
  </si>
  <si>
    <t>Rezerva rivleresimi</t>
  </si>
  <si>
    <t>1. Rezerva ligjore</t>
  </si>
  <si>
    <t>2. Rezerva statutore</t>
  </si>
  <si>
    <t>3. Rezerva te tjera</t>
  </si>
  <si>
    <t>Fitimi / Humbja e vitit</t>
  </si>
  <si>
    <t>Totali i kapitalit</t>
  </si>
  <si>
    <t>TOTAL I DETYRIMEVE KAPITALIT</t>
  </si>
  <si>
    <t>Te ardhura nga aktiviteti i shfrytezimit</t>
  </si>
  <si>
    <t>Puna e kryer nga njesia ekonomike dhe e kapitalizuar</t>
  </si>
  <si>
    <t>Te ardhura te tjera te shfrytezimit</t>
  </si>
  <si>
    <t xml:space="preserve">                                       (Pasqyra e te ardhurave dhe shpenzimeve)</t>
  </si>
  <si>
    <t xml:space="preserve">                                                        Pasqyra e Performances</t>
  </si>
  <si>
    <t xml:space="preserve">                   Formati 1 - Shpenzimet e shfrytezimit te klasifikuara sipas natyres</t>
  </si>
  <si>
    <t>Lenda e pare dhe materiale te konsumueshme</t>
  </si>
  <si>
    <t>1. Lenda e pare dhe materiale te konsumueshme</t>
  </si>
  <si>
    <t>2. Te tjera shpenzime</t>
  </si>
  <si>
    <t>Shpenzime te personelit</t>
  </si>
  <si>
    <t>1. Paga dhe shperblime</t>
  </si>
  <si>
    <t>2. Shpenzime te sigurimeve shoqerore/shendetesore (paraqitur vecmas nga shpenzimet per pensionet)</t>
  </si>
  <si>
    <t>Zhvelresimi i aktiveve afatgjata materiale</t>
  </si>
  <si>
    <t>Shpenzime konsumi dhe amortizimi</t>
  </si>
  <si>
    <t>Shpenzime te tjera shfrytezimi</t>
  </si>
  <si>
    <t>Te ardhura te tjera</t>
  </si>
  <si>
    <t>1. Te ardhura nga njesite ekonomike ku ka interesa pjesemarrese(paraqitur vecmas te ardhurat nga njesite ekonomike te grupit)</t>
  </si>
  <si>
    <t>2. Te ardhura nga investimet dhe huate e tjera pjese e aktiveve afatgjata(paraqitur vecmas te ardhurat nga njesite ekonomike te grupit)</t>
  </si>
  <si>
    <t>3. Interesa te arketueshem dhe te ardhura te tjera te ngjashme(paraqitur vecmas te ardhurat nga njesite ekonomike te grupit)</t>
  </si>
  <si>
    <t>Zhvleresimi i aktiveve financiare dhe investimeve financiare te mbajtura si aktive afatshkurtera</t>
  </si>
  <si>
    <t>Shpenzime financiare</t>
  </si>
  <si>
    <t>1. Shpenzime interesi dhe shpenzime te ngjashme(paraqitur vecmas shpenzimet per tu paguar tek njesite ekonomike brenda grupit)</t>
  </si>
  <si>
    <t>2. Shpenzime te tjera financiare</t>
  </si>
  <si>
    <t>Pjesa e fitimit/humbjes nga pjesmarrjet</t>
  </si>
  <si>
    <t>Fitimi/Humbja para tatimit</t>
  </si>
  <si>
    <t>Shpenzimi i tatimit mbi fitimin</t>
  </si>
  <si>
    <t>1. Shpenzimi i tatim fitimit te periudhes</t>
  </si>
  <si>
    <t>2. Shpenzimi i tatim fitimit te shtyre</t>
  </si>
  <si>
    <t>Fitimi/Humbja e vitit</t>
  </si>
  <si>
    <t>Fitimi/Humbja per:</t>
  </si>
  <si>
    <t>Pronaret e njesise ekonomike meme</t>
  </si>
  <si>
    <t>Interesat jo-kontrolluese</t>
  </si>
  <si>
    <t>Te ardhura te tjera gjitheperfshirese per vitin:</t>
  </si>
  <si>
    <t>Difrencat (+/-) nga perkthimi i monedhes ne veprimtari te huaja</t>
  </si>
  <si>
    <t>Difrencat (+/-) nga rivleresimi i aktiveve afatgjata materiale</t>
  </si>
  <si>
    <t>Difrencat (+/-) nga rivleresimi i aktiveve financiare te mbajtura per shitje</t>
  </si>
  <si>
    <t>Pjesa e te ardhurave gjitheperfshirese nga pjesmarrjet</t>
  </si>
  <si>
    <t>Totali i te ardhurave te tjera gjitheperfshirese per vitin</t>
  </si>
  <si>
    <t>Totali i te ardhurave gjitheperfshirese per vitin</t>
  </si>
  <si>
    <t>Totali i te ardhurave/humbjeve gjitheperfshirese per:</t>
  </si>
  <si>
    <t>Pronaret e njesise ekonomke meme</t>
  </si>
  <si>
    <t xml:space="preserve">                                                            Pasqyra e Fluksit te Mjeteve Monetare </t>
  </si>
  <si>
    <t xml:space="preserve">                                                                                (metoda direkte)</t>
  </si>
  <si>
    <t>a. Te arketuara nga te drejtat e arketueshme</t>
  </si>
  <si>
    <t>b. Te paguara per detyrimet e pagueshme dhe detyrimet ndaj punonjesve</t>
  </si>
  <si>
    <t xml:space="preserve">c. Pagesa te tjera </t>
  </si>
  <si>
    <t>Fluksi i Mjeteve Monetare nga/perdorur ne aktivitetin e shfrytezimit</t>
  </si>
  <si>
    <t>Mjete monetare te gjeneruara nga aktiviteti i shfrytezimit(a+b+c)</t>
  </si>
  <si>
    <t>d. Interes  i paguar</t>
  </si>
  <si>
    <t>e. Tatim fitimi i paguar</t>
  </si>
  <si>
    <t>Fluksi i mjeteve monetare nga/perdorur ne aktivitetin e investimit</t>
  </si>
  <si>
    <t>a. Para te perdorura per blerjen e filialeve (netuar me shumen e mjeteve monetare pjese e aktiveve neto te blera)</t>
  </si>
  <si>
    <t>b. Para te arketuara nga shitja e filialeve (netuar me shumen e mjeteve monetare pjese e aktiveve neto te shitura)</t>
  </si>
  <si>
    <t>c. Pagesa per blerjen e aktiveve afatgjata materiale</t>
  </si>
  <si>
    <t>d. Arketime nga shitja e aktiveve afatgjata materiale</t>
  </si>
  <si>
    <t>e. Pagesa per blerjen e investimeve te tjera</t>
  </si>
  <si>
    <t>f. Arketime nga shitja e investimeve te tjera</t>
  </si>
  <si>
    <t>g. Dividente te arketuar</t>
  </si>
  <si>
    <t>Mjete monetare neto nga/perdorur ne aktivitetin e shfrytezimit</t>
  </si>
  <si>
    <t>Mjete monetare neto nga/perdorur ne aktivitetin e investimit</t>
  </si>
  <si>
    <t>Fluksi i mjeteve monetare nga/perdorur ne aktivitetin e financimit</t>
  </si>
  <si>
    <t>a. Arketime nga emetimi i kapitalit aksionar</t>
  </si>
  <si>
    <t>b. Arketime nga emetimi i aksioneve te perdorura si kolateral</t>
  </si>
  <si>
    <t>c. Hua te arketuara</t>
  </si>
  <si>
    <t>d. Pagesa e kostove te transaksionit qe lidhen me kredite dhe huate</t>
  </si>
  <si>
    <t>e. Riblerja e aksioneve te veta</t>
  </si>
  <si>
    <t>f. Pagesa e aksioneve te perdorura si kolateral</t>
  </si>
  <si>
    <t>g. Pagesa e huave</t>
  </si>
  <si>
    <t>h. Pagese e detyrimeve te qirase financiare</t>
  </si>
  <si>
    <t>i. Interes i paguar</t>
  </si>
  <si>
    <t>j. Dividende te paguar</t>
  </si>
  <si>
    <t>Mjete monetare neto nga/perdorur ne aktivitetin e financimit</t>
  </si>
  <si>
    <t>Rritja/Renie neto ne mjete monetare dhe ekuivalente te mjeteve monetare</t>
  </si>
  <si>
    <t>Mjetet monetare dhe ekuivalente te mjeteve monetare me 1 janar</t>
  </si>
  <si>
    <t>Efekti i luhatjeve te kursit te kembimit te mjeteve monetare</t>
  </si>
  <si>
    <t>Mjetet monetare dhe ekuivalente te mjeteve monetare me 31 dhjetor</t>
  </si>
  <si>
    <t>Pasqyra e Ndryshimeve ne Kapitalin Neto</t>
  </si>
  <si>
    <t>Rezerva Rivleresimi</t>
  </si>
  <si>
    <t>Rezerva Ligjore</t>
  </si>
  <si>
    <t>Rezerva Statutore</t>
  </si>
  <si>
    <t>Fitime te Pashperndara</t>
  </si>
  <si>
    <t>Interesa Jo-Kontrollues</t>
  </si>
  <si>
    <t>Pozicioni financiar me 31 dhjetor 2013</t>
  </si>
  <si>
    <t>Efekti i ndryshimeve ne politikat kontabel</t>
  </si>
  <si>
    <t>Pozicioni financiar i rideklaruar me 1 janar 2014</t>
  </si>
  <si>
    <t>Te ardhura totale gjitheperfshirese per vitin:</t>
  </si>
  <si>
    <t>Te ardhura te tjera gjitheperfshirese:</t>
  </si>
  <si>
    <t>Totali i te ardhurave gjitheperfshirese per vitin:</t>
  </si>
  <si>
    <t>Transaksionet me pronaret e njesise ekonomike te njohura direkt ne kapital:</t>
  </si>
  <si>
    <t>Emetimi i kapitalit te nenshkruar</t>
  </si>
  <si>
    <t>Dividende te paguar</t>
  </si>
  <si>
    <t>Totali i transaksioneve me pronaret e njesise ekonomike</t>
  </si>
  <si>
    <t>Pozicioni financiar i rideklaruar me 31 dhjetor 2014</t>
  </si>
  <si>
    <t>Pozicioni financiar i rideklaruar me 1 janar 2015</t>
  </si>
  <si>
    <t>Pozicioni financiar i rideklaruar me 31 dhjetor 2015</t>
  </si>
  <si>
    <t>3. Pjesa e tatim fitimit te pjesmarrjeve</t>
  </si>
  <si>
    <t>IDROENERGIA ALBANIA shpk</t>
  </si>
  <si>
    <t>L42125021I</t>
  </si>
  <si>
    <t>Rruga Ismail Qemali, 27</t>
  </si>
  <si>
    <t>22.09.2014</t>
  </si>
  <si>
    <t>Prodhim, shitje energji elektrike</t>
  </si>
  <si>
    <t>Aktivet Afatgjata Materiale  me vlere fillestare   2015</t>
  </si>
  <si>
    <t>Amortizimi A.A.Materiale   2015</t>
  </si>
  <si>
    <t>Vlera Kontabel Neto e A.A.Materiale  2015</t>
  </si>
  <si>
    <t>ISP (Lek)</t>
  </si>
  <si>
    <t>ISP (Eur)</t>
  </si>
  <si>
    <t>+355 694067005</t>
  </si>
  <si>
    <t>Inventari automjeteve ne pronesi te subjektit   2015</t>
  </si>
  <si>
    <t>Konsulence kontabile, fiskale</t>
  </si>
  <si>
    <t>Shpenzime per sherbimet bankare</t>
  </si>
  <si>
    <t>Shpenzime te panjohura fiskalisht</t>
  </si>
  <si>
    <t>Tituj pronesie=Kuota ne IDROP shpk</t>
  </si>
  <si>
    <t>Tituj te huadhenies ne njesite ekonomike brenda grupit=Financim ne IDROP</t>
  </si>
  <si>
    <t>Te drejta te arketueshme=Te drejta per arketim nga shitja e kuotave ne IDROP</t>
  </si>
  <si>
    <t>Tituj te tjere te huadhenies=Te drejta ndaj G&amp;C</t>
  </si>
  <si>
    <t>Te pagueshme per aktivitetin e shfrytezimit=Detyrime ndaj furnitoreve</t>
  </si>
  <si>
    <t>Te pagueshme per detyrimet tatimore</t>
  </si>
  <si>
    <t xml:space="preserve">Tatim fitimi </t>
  </si>
  <si>
    <t>TVSH</t>
  </si>
  <si>
    <t>Te tjera te pagueshme=Deturime ndaj B.Muceku</t>
  </si>
  <si>
    <t>Te pagueshme ndaj njesive ekonomike brenda grupit= Financim nga Idroenergia srl</t>
  </si>
  <si>
    <t>Kancelari</t>
  </si>
  <si>
    <t>Sherbime administrative</t>
  </si>
  <si>
    <t>Konsulence teknike</t>
  </si>
  <si>
    <t>Diferenca nga rrumbullakimi</t>
  </si>
  <si>
    <t xml:space="preserve"> Shpenzime interesi dhe shpenzime te ngjashme</t>
  </si>
  <si>
    <t>Humbje nga kembimet valutore</t>
  </si>
  <si>
    <t>Shpenzime per interesa</t>
  </si>
  <si>
    <t>+355694067005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</si>
</sst>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);\-#,##0.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[$-409]mmm\-yy;@"/>
    <numFmt numFmtId="181" formatCode="[$-409]dd\-mmm\-yy;@"/>
    <numFmt numFmtId="182" formatCode="#,##0.0_);\(#,##0.0\)"/>
    <numFmt numFmtId="183" formatCode="#,##0.000000000"/>
    <numFmt numFmtId="184" formatCode="0.0%"/>
    <numFmt numFmtId="185" formatCode="_-* #,##0[$Lek-41C]_-;\-* #,##0[$Lek-41C]_-;_-* &quot;-&quot;[$Lek-41C]_-;_-@_-"/>
    <numFmt numFmtId="186" formatCode="_-* #,##0.00\ [$€-42D]_-;\-* #,##0.00\ [$€-42D]_-;_-* &quot;-&quot;??\ [$€-42D]_-;_-@_-"/>
    <numFmt numFmtId="187" formatCode="0.00_);[Red]\(0.00\)"/>
    <numFmt numFmtId="188" formatCode="0_);[Red]\(0\)"/>
    <numFmt numFmtId="189" formatCode="#,##0.000_);\(#,##0.000\)"/>
    <numFmt numFmtId="190" formatCode="#,##0.0"/>
    <numFmt numFmtId="191" formatCode="_-* #,##0.00_L_e_k_-;\-* #,##0.00_L_e_k_-;_-* &quot;-&quot;??_L_e_k_-;_-@_-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  <font>
      <sz val="9"/>
      <name val="Tahoma"/>
      <family val="2"/>
    </font>
    <font>
      <u val="single"/>
      <sz val="14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9.95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6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191" fontId="0" fillId="0" borderId="0" applyFont="0" applyFill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184" fontId="23" fillId="0" borderId="0" applyBorder="0" applyProtection="0">
      <alignment horizontal="left" vertical="top" wrapText="1"/>
    </xf>
    <xf numFmtId="18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46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1" fontId="10" fillId="0" borderId="0" xfId="0" applyNumberFormat="1" applyFont="1" applyBorder="1" applyAlignment="1">
      <alignment horizontal="left"/>
    </xf>
    <xf numFmtId="4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15" fillId="0" borderId="0" xfId="0" applyFont="1" applyAlignment="1">
      <alignment/>
    </xf>
    <xf numFmtId="41" fontId="15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6" fillId="0" borderId="17" xfId="0" applyFont="1" applyBorder="1" applyAlignment="1">
      <alignment/>
    </xf>
    <xf numFmtId="49" fontId="27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8" fillId="0" borderId="20" xfId="0" applyFont="1" applyBorder="1" applyAlignment="1">
      <alignment horizontal="center" vertical="center"/>
    </xf>
    <xf numFmtId="185" fontId="28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9" fillId="0" borderId="0" xfId="0" applyFont="1" applyAlignment="1">
      <alignment horizontal="center"/>
    </xf>
    <xf numFmtId="49" fontId="26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8" fontId="3" fillId="0" borderId="10" xfId="46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 horizontal="right"/>
    </xf>
    <xf numFmtId="185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 indent="5"/>
    </xf>
    <xf numFmtId="185" fontId="22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left" indent="5"/>
    </xf>
    <xf numFmtId="185" fontId="0" fillId="0" borderId="0" xfId="0" applyNumberFormat="1" applyFont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86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86" fontId="0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right" indent="1"/>
    </xf>
    <xf numFmtId="186" fontId="0" fillId="0" borderId="10" xfId="46" applyNumberFormat="1" applyFont="1" applyFill="1" applyBorder="1" applyAlignment="1">
      <alignment horizontal="right" indent="1"/>
    </xf>
    <xf numFmtId="185" fontId="0" fillId="0" borderId="10" xfId="4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6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left" indent="1"/>
    </xf>
    <xf numFmtId="186" fontId="0" fillId="0" borderId="10" xfId="0" applyNumberFormat="1" applyFont="1" applyFill="1" applyBorder="1" applyAlignment="1">
      <alignment horizontal="left" indent="1"/>
    </xf>
    <xf numFmtId="18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/>
    </xf>
    <xf numFmtId="186" fontId="3" fillId="0" borderId="22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/>
    </xf>
    <xf numFmtId="3" fontId="17" fillId="0" borderId="0" xfId="51" applyNumberFormat="1" applyFont="1" applyFill="1" applyAlignment="1">
      <alignment horizontal="center"/>
      <protection/>
    </xf>
    <xf numFmtId="37" fontId="18" fillId="0" borderId="0" xfId="52" applyNumberFormat="1" applyFont="1" applyFill="1">
      <alignment/>
      <protection/>
    </xf>
    <xf numFmtId="3" fontId="17" fillId="0" borderId="0" xfId="51" applyNumberFormat="1" applyFont="1" applyFill="1">
      <alignment/>
      <protection/>
    </xf>
    <xf numFmtId="0" fontId="0" fillId="0" borderId="0" xfId="49" applyFont="1" applyFill="1" applyAlignment="1">
      <alignment horizontal="center"/>
      <protection/>
    </xf>
    <xf numFmtId="3" fontId="18" fillId="0" borderId="0" xfId="52" applyNumberFormat="1" applyFont="1" applyFill="1">
      <alignment/>
      <protection/>
    </xf>
    <xf numFmtId="0" fontId="0" fillId="0" borderId="0" xfId="49" applyFont="1" applyFill="1" applyBorder="1">
      <alignment/>
      <protection/>
    </xf>
    <xf numFmtId="0" fontId="0" fillId="0" borderId="0" xfId="49" applyFont="1" applyFill="1">
      <alignment/>
      <protection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41" fontId="0" fillId="0" borderId="0" xfId="46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9" fontId="18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 wrapText="1"/>
    </xf>
    <xf numFmtId="38" fontId="8" fillId="0" borderId="10" xfId="46" applyNumberFormat="1" applyFont="1" applyFill="1" applyBorder="1" applyAlignment="1">
      <alignment/>
    </xf>
    <xf numFmtId="38" fontId="3" fillId="0" borderId="10" xfId="46" applyNumberFormat="1" applyFont="1" applyFill="1" applyBorder="1" applyAlignment="1">
      <alignment/>
    </xf>
    <xf numFmtId="179" fontId="0" fillId="0" borderId="0" xfId="46" applyNumberFormat="1" applyFont="1" applyFill="1" applyAlignment="1">
      <alignment/>
    </xf>
    <xf numFmtId="43" fontId="0" fillId="0" borderId="0" xfId="46" applyFont="1" applyFill="1" applyAlignment="1">
      <alignment/>
    </xf>
    <xf numFmtId="0" fontId="3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3" fontId="0" fillId="0" borderId="10" xfId="44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44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5" fillId="0" borderId="24" xfId="44" applyNumberFormat="1" applyFont="1" applyBorder="1" applyAlignment="1">
      <alignment vertical="center"/>
    </xf>
    <xf numFmtId="3" fontId="5" fillId="0" borderId="25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22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5" fontId="0" fillId="0" borderId="10" xfId="0" applyNumberFormat="1" applyFont="1" applyBorder="1" applyAlignment="1">
      <alignment horizontal="right"/>
    </xf>
    <xf numFmtId="38" fontId="8" fillId="0" borderId="10" xfId="46" applyNumberFormat="1" applyFont="1" applyFill="1" applyBorder="1" applyAlignment="1">
      <alignment/>
    </xf>
    <xf numFmtId="38" fontId="0" fillId="0" borderId="10" xfId="46" applyNumberFormat="1" applyFont="1" applyFill="1" applyBorder="1" applyAlignment="1">
      <alignment/>
    </xf>
    <xf numFmtId="38" fontId="0" fillId="0" borderId="10" xfId="46" applyNumberFormat="1" applyFont="1" applyFill="1" applyBorder="1" applyAlignment="1">
      <alignment/>
    </xf>
    <xf numFmtId="38" fontId="13" fillId="0" borderId="10" xfId="4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85" fontId="0" fillId="0" borderId="10" xfId="46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85" fontId="28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6" fillId="0" borderId="27" xfId="0" applyNumberFormat="1" applyFont="1" applyBorder="1" applyAlignment="1" applyProtection="1">
      <alignment horizontal="right" vertical="center"/>
      <protection/>
    </xf>
    <xf numFmtId="0" fontId="26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0" fillId="0" borderId="29" xfId="0" applyNumberFormat="1" applyBorder="1" applyAlignment="1" applyProtection="1">
      <alignment/>
      <protection/>
    </xf>
    <xf numFmtId="0" fontId="28" fillId="0" borderId="27" xfId="0" applyNumberFormat="1" applyFont="1" applyBorder="1" applyAlignment="1" applyProtection="1">
      <alignment horizontal="right" vertical="center"/>
      <protection/>
    </xf>
    <xf numFmtId="0" fontId="28" fillId="0" borderId="27" xfId="0" applyNumberFormat="1" applyFont="1" applyBorder="1" applyAlignment="1" applyProtection="1">
      <alignment vertical="center"/>
      <protection/>
    </xf>
    <xf numFmtId="0" fontId="28" fillId="0" borderId="27" xfId="0" applyNumberFormat="1" applyFont="1" applyBorder="1" applyAlignment="1" applyProtection="1">
      <alignment horizontal="right"/>
      <protection/>
    </xf>
    <xf numFmtId="0" fontId="28" fillId="0" borderId="30" xfId="0" applyNumberFormat="1" applyFont="1" applyBorder="1" applyAlignment="1" applyProtection="1">
      <alignment/>
      <protection/>
    </xf>
    <xf numFmtId="0" fontId="28" fillId="0" borderId="27" xfId="0" applyNumberFormat="1" applyFont="1" applyBorder="1" applyAlignment="1" applyProtection="1">
      <alignment/>
      <protection/>
    </xf>
    <xf numFmtId="0" fontId="37" fillId="0" borderId="0" xfId="53" applyFont="1" applyBorder="1" applyAlignment="1">
      <alignment vertical="center"/>
      <protection/>
    </xf>
    <xf numFmtId="0" fontId="0" fillId="0" borderId="1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left" wrapText="1"/>
    </xf>
    <xf numFmtId="38" fontId="3" fillId="0" borderId="33" xfId="46" applyNumberFormat="1" applyFont="1" applyFill="1" applyBorder="1" applyAlignment="1">
      <alignment/>
    </xf>
    <xf numFmtId="38" fontId="5" fillId="0" borderId="33" xfId="46" applyNumberFormat="1" applyFont="1" applyFill="1" applyBorder="1" applyAlignment="1">
      <alignment/>
    </xf>
    <xf numFmtId="38" fontId="3" fillId="0" borderId="33" xfId="46" applyNumberFormat="1" applyFont="1" applyFill="1" applyBorder="1" applyAlignment="1">
      <alignment/>
    </xf>
    <xf numFmtId="38" fontId="0" fillId="0" borderId="33" xfId="46" applyNumberFormat="1" applyFont="1" applyFill="1" applyBorder="1" applyAlignment="1">
      <alignment/>
    </xf>
    <xf numFmtId="38" fontId="0" fillId="0" borderId="34" xfId="46" applyNumberFormat="1" applyFont="1" applyFill="1" applyBorder="1" applyAlignment="1">
      <alignment/>
    </xf>
    <xf numFmtId="38" fontId="3" fillId="0" borderId="35" xfId="46" applyNumberFormat="1" applyFont="1" applyFill="1" applyBorder="1" applyAlignment="1">
      <alignment/>
    </xf>
    <xf numFmtId="38" fontId="5" fillId="0" borderId="35" xfId="46" applyNumberFormat="1" applyFont="1" applyFill="1" applyBorder="1" applyAlignment="1">
      <alignment/>
    </xf>
    <xf numFmtId="38" fontId="3" fillId="0" borderId="35" xfId="46" applyNumberFormat="1" applyFont="1" applyFill="1" applyBorder="1" applyAlignment="1">
      <alignment/>
    </xf>
    <xf numFmtId="38" fontId="0" fillId="0" borderId="35" xfId="46" applyNumberFormat="1" applyFont="1" applyFill="1" applyBorder="1" applyAlignment="1">
      <alignment/>
    </xf>
    <xf numFmtId="38" fontId="0" fillId="0" borderId="36" xfId="46" applyNumberFormat="1" applyFont="1" applyFill="1" applyBorder="1" applyAlignment="1">
      <alignment/>
    </xf>
    <xf numFmtId="0" fontId="0" fillId="0" borderId="31" xfId="0" applyFont="1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38" fontId="13" fillId="0" borderId="33" xfId="46" applyNumberFormat="1" applyFont="1" applyFill="1" applyBorder="1" applyAlignment="1">
      <alignment/>
    </xf>
    <xf numFmtId="38" fontId="39" fillId="0" borderId="33" xfId="46" applyNumberFormat="1" applyFont="1" applyFill="1" applyBorder="1" applyAlignment="1">
      <alignment/>
    </xf>
    <xf numFmtId="38" fontId="40" fillId="0" borderId="33" xfId="46" applyNumberFormat="1" applyFont="1" applyFill="1" applyBorder="1" applyAlignment="1">
      <alignment/>
    </xf>
    <xf numFmtId="38" fontId="0" fillId="0" borderId="33" xfId="46" applyNumberFormat="1" applyFont="1" applyFill="1" applyBorder="1" applyAlignment="1">
      <alignment/>
    </xf>
    <xf numFmtId="38" fontId="8" fillId="0" borderId="33" xfId="46" applyNumberFormat="1" applyFont="1" applyFill="1" applyBorder="1" applyAlignment="1">
      <alignment/>
    </xf>
    <xf numFmtId="38" fontId="5" fillId="0" borderId="34" xfId="46" applyNumberFormat="1" applyFont="1" applyFill="1" applyBorder="1" applyAlignment="1">
      <alignment/>
    </xf>
    <xf numFmtId="38" fontId="13" fillId="0" borderId="35" xfId="46" applyNumberFormat="1" applyFont="1" applyFill="1" applyBorder="1" applyAlignment="1">
      <alignment/>
    </xf>
    <xf numFmtId="38" fontId="39" fillId="0" borderId="35" xfId="46" applyNumberFormat="1" applyFont="1" applyFill="1" applyBorder="1" applyAlignment="1">
      <alignment/>
    </xf>
    <xf numFmtId="38" fontId="40" fillId="0" borderId="35" xfId="46" applyNumberFormat="1" applyFont="1" applyFill="1" applyBorder="1" applyAlignment="1">
      <alignment/>
    </xf>
    <xf numFmtId="38" fontId="0" fillId="0" borderId="35" xfId="46" applyNumberFormat="1" applyFont="1" applyFill="1" applyBorder="1" applyAlignment="1">
      <alignment/>
    </xf>
    <xf numFmtId="38" fontId="8" fillId="0" borderId="35" xfId="46" applyNumberFormat="1" applyFont="1" applyFill="1" applyBorder="1" applyAlignment="1">
      <alignment/>
    </xf>
    <xf numFmtId="38" fontId="5" fillId="0" borderId="36" xfId="46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wrapText="1"/>
    </xf>
    <xf numFmtId="0" fontId="3" fillId="0" borderId="37" xfId="0" applyFont="1" applyFill="1" applyBorder="1" applyAlignment="1">
      <alignment horizontal="left" wrapText="1"/>
    </xf>
    <xf numFmtId="38" fontId="3" fillId="0" borderId="38" xfId="46" applyNumberFormat="1" applyFont="1" applyFill="1" applyBorder="1" applyAlignment="1">
      <alignment/>
    </xf>
    <xf numFmtId="38" fontId="3" fillId="0" borderId="39" xfId="46" applyNumberFormat="1" applyFont="1" applyFill="1" applyBorder="1" applyAlignment="1">
      <alignment/>
    </xf>
    <xf numFmtId="0" fontId="3" fillId="0" borderId="40" xfId="0" applyFont="1" applyFill="1" applyBorder="1" applyAlignment="1">
      <alignment horizontal="center" vertical="center" wrapText="1"/>
    </xf>
    <xf numFmtId="41" fontId="3" fillId="0" borderId="41" xfId="0" applyNumberFormat="1" applyFont="1" applyFill="1" applyBorder="1" applyAlignment="1">
      <alignment horizontal="center"/>
    </xf>
    <xf numFmtId="41" fontId="3" fillId="0" borderId="4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/>
    </xf>
    <xf numFmtId="179" fontId="41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41" fontId="3" fillId="33" borderId="10" xfId="0" applyNumberFormat="1" applyFont="1" applyFill="1" applyBorder="1" applyAlignment="1">
      <alignment horizontal="center"/>
    </xf>
    <xf numFmtId="38" fontId="3" fillId="33" borderId="10" xfId="46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38" fontId="13" fillId="0" borderId="39" xfId="46" applyNumberFormat="1" applyFont="1" applyFill="1" applyBorder="1" applyAlignment="1">
      <alignment/>
    </xf>
    <xf numFmtId="38" fontId="0" fillId="0" borderId="35" xfId="46" applyNumberFormat="1" applyFont="1" applyFill="1" applyBorder="1" applyAlignment="1">
      <alignment/>
    </xf>
    <xf numFmtId="38" fontId="0" fillId="0" borderId="33" xfId="46" applyNumberFormat="1" applyFont="1" applyFill="1" applyBorder="1" applyAlignment="1">
      <alignment/>
    </xf>
    <xf numFmtId="38" fontId="3" fillId="0" borderId="36" xfId="46" applyNumberFormat="1" applyFont="1" applyFill="1" applyBorder="1" applyAlignment="1">
      <alignment/>
    </xf>
    <xf numFmtId="38" fontId="3" fillId="0" borderId="34" xfId="46" applyNumberFormat="1" applyFont="1" applyFill="1" applyBorder="1" applyAlignment="1">
      <alignment/>
    </xf>
    <xf numFmtId="38" fontId="0" fillId="0" borderId="0" xfId="46" applyNumberFormat="1" applyFont="1" applyFill="1" applyAlignment="1">
      <alignment/>
    </xf>
    <xf numFmtId="38" fontId="3" fillId="0" borderId="41" xfId="0" applyNumberFormat="1" applyFont="1" applyFill="1" applyBorder="1" applyAlignment="1">
      <alignment horizontal="center"/>
    </xf>
    <xf numFmtId="38" fontId="3" fillId="0" borderId="42" xfId="0" applyNumberFormat="1" applyFont="1" applyFill="1" applyBorder="1" applyAlignment="1">
      <alignment horizontal="center"/>
    </xf>
    <xf numFmtId="179" fontId="3" fillId="0" borderId="10" xfId="46" applyNumberFormat="1" applyFont="1" applyFill="1" applyBorder="1" applyAlignment="1">
      <alignment/>
    </xf>
    <xf numFmtId="41" fontId="5" fillId="0" borderId="35" xfId="46" applyNumberFormat="1" applyFont="1" applyFill="1" applyBorder="1" applyAlignment="1">
      <alignment/>
    </xf>
    <xf numFmtId="0" fontId="4" fillId="0" borderId="10" xfId="0" applyFont="1" applyBorder="1" applyAlignment="1">
      <alignment horizontal="left" textRotation="90" wrapText="1"/>
    </xf>
    <xf numFmtId="41" fontId="4" fillId="0" borderId="10" xfId="0" applyNumberFormat="1" applyFont="1" applyBorder="1" applyAlignment="1">
      <alignment horizontal="left" vertical="center" textRotation="90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10" xfId="46" applyNumberFormat="1" applyFont="1" applyBorder="1" applyAlignment="1">
      <alignment horizontal="right"/>
    </xf>
    <xf numFmtId="3" fontId="3" fillId="0" borderId="10" xfId="46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8" fontId="0" fillId="0" borderId="10" xfId="46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1" fontId="39" fillId="0" borderId="35" xfId="46" applyNumberFormat="1" applyFont="1" applyFill="1" applyBorder="1" applyAlignment="1">
      <alignment/>
    </xf>
    <xf numFmtId="41" fontId="5" fillId="0" borderId="33" xfId="46" applyNumberFormat="1" applyFont="1" applyFill="1" applyBorder="1" applyAlignment="1">
      <alignment/>
    </xf>
    <xf numFmtId="38" fontId="5" fillId="0" borderId="43" xfId="0" applyNumberFormat="1" applyFont="1" applyFill="1" applyBorder="1" applyAlignment="1">
      <alignment/>
    </xf>
    <xf numFmtId="41" fontId="5" fillId="0" borderId="33" xfId="0" applyNumberFormat="1" applyFont="1" applyFill="1" applyBorder="1" applyAlignment="1">
      <alignment/>
    </xf>
    <xf numFmtId="41" fontId="39" fillId="0" borderId="33" xfId="46" applyNumberFormat="1" applyFont="1" applyFill="1" applyBorder="1" applyAlignment="1">
      <alignment/>
    </xf>
    <xf numFmtId="38" fontId="13" fillId="0" borderId="38" xfId="46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38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53" applyFont="1" applyBorder="1">
      <alignment/>
      <protection/>
    </xf>
    <xf numFmtId="185" fontId="5" fillId="0" borderId="0" xfId="67" applyNumberFormat="1" applyFont="1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43" fillId="0" borderId="0" xfId="0" applyNumberFormat="1" applyFont="1" applyBorder="1" applyAlignment="1" applyProtection="1">
      <alignment/>
      <protection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8" fillId="0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_21.Aktivet Afatgjata Materiale  09" xfId="44"/>
    <cellStyle name="Input" xfId="45"/>
    <cellStyle name="Comma" xfId="46"/>
    <cellStyle name="Comma [0]" xfId="47"/>
    <cellStyle name="Neutrale" xfId="48"/>
    <cellStyle name="Normal 14" xfId="49"/>
    <cellStyle name="Normal 16" xfId="50"/>
    <cellStyle name="Normal 2" xfId="51"/>
    <cellStyle name="Normal_Profit &amp; Loss acc. Albavia" xfId="52"/>
    <cellStyle name="Normal_Sheet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2.57421875" style="4" customWidth="1"/>
    <col min="2" max="3" width="9.140625" style="4" customWidth="1"/>
    <col min="4" max="4" width="9.28125" style="4" customWidth="1"/>
    <col min="5" max="5" width="11.421875" style="4" customWidth="1"/>
    <col min="6" max="6" width="12.8515625" style="4" customWidth="1"/>
    <col min="7" max="7" width="5.421875" style="4" customWidth="1"/>
    <col min="8" max="9" width="9.140625" style="4" customWidth="1"/>
    <col min="10" max="10" width="3.140625" style="4" customWidth="1"/>
    <col min="11" max="11" width="9.140625" style="4" customWidth="1"/>
    <col min="12" max="12" width="1.8515625" style="4" customWidth="1"/>
    <col min="13" max="16384" width="9.140625" style="4" customWidth="1"/>
  </cols>
  <sheetData>
    <row r="1" ht="6.75" customHeight="1"/>
    <row r="2" spans="2:11" ht="12.7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8" customFormat="1" ht="13.5" customHeight="1">
      <c r="B3" s="9"/>
      <c r="C3" s="10" t="s">
        <v>9</v>
      </c>
      <c r="D3" s="10"/>
      <c r="E3" s="10"/>
      <c r="F3" s="11" t="s">
        <v>282</v>
      </c>
      <c r="G3" s="12"/>
      <c r="H3" s="13"/>
      <c r="I3" s="11"/>
      <c r="J3" s="10"/>
      <c r="K3" s="14"/>
    </row>
    <row r="4" spans="2:11" s="8" customFormat="1" ht="13.5" customHeight="1">
      <c r="B4" s="9"/>
      <c r="C4" s="10" t="s">
        <v>10</v>
      </c>
      <c r="D4" s="10"/>
      <c r="E4" s="10"/>
      <c r="F4" s="11" t="s">
        <v>283</v>
      </c>
      <c r="G4" s="15"/>
      <c r="H4" s="16"/>
      <c r="I4" s="17"/>
      <c r="J4" s="17"/>
      <c r="K4" s="14"/>
    </row>
    <row r="5" spans="2:11" s="8" customFormat="1" ht="13.5" customHeight="1">
      <c r="B5" s="9"/>
      <c r="C5" s="10" t="s">
        <v>11</v>
      </c>
      <c r="D5" s="10"/>
      <c r="E5" s="10"/>
      <c r="F5" s="18" t="s">
        <v>284</v>
      </c>
      <c r="G5" s="11"/>
      <c r="H5" s="11"/>
      <c r="I5" s="11"/>
      <c r="J5" s="11"/>
      <c r="K5" s="14"/>
    </row>
    <row r="6" spans="2:11" s="8" customFormat="1" ht="13.5" customHeight="1">
      <c r="B6" s="9"/>
      <c r="C6" s="10"/>
      <c r="D6" s="10"/>
      <c r="E6" s="10"/>
      <c r="F6" s="10"/>
      <c r="G6" s="10"/>
      <c r="H6" s="19" t="s">
        <v>70</v>
      </c>
      <c r="I6" s="19"/>
      <c r="J6" s="17"/>
      <c r="K6" s="14"/>
    </row>
    <row r="7" spans="2:11" s="8" customFormat="1" ht="13.5" customHeight="1">
      <c r="B7" s="9"/>
      <c r="C7" s="10" t="s">
        <v>12</v>
      </c>
      <c r="D7" s="10"/>
      <c r="E7" s="10"/>
      <c r="F7" s="11" t="s">
        <v>285</v>
      </c>
      <c r="G7" s="20"/>
      <c r="H7" s="10"/>
      <c r="I7" s="10"/>
      <c r="J7" s="10"/>
      <c r="K7" s="14"/>
    </row>
    <row r="8" spans="2:11" s="8" customFormat="1" ht="13.5" customHeight="1">
      <c r="B8" s="9"/>
      <c r="C8" s="10" t="s">
        <v>13</v>
      </c>
      <c r="D8" s="10"/>
      <c r="E8" s="10"/>
      <c r="F8" s="18"/>
      <c r="G8" s="21"/>
      <c r="H8" s="10"/>
      <c r="I8" s="10"/>
      <c r="J8" s="10"/>
      <c r="K8" s="14"/>
    </row>
    <row r="9" spans="2:11" s="8" customFormat="1" ht="13.5" customHeight="1">
      <c r="B9" s="9"/>
      <c r="C9" s="10"/>
      <c r="D9" s="10"/>
      <c r="E9" s="10"/>
      <c r="F9" s="10"/>
      <c r="G9" s="10"/>
      <c r="H9" s="10"/>
      <c r="I9" s="10"/>
      <c r="J9" s="10"/>
      <c r="K9" s="14"/>
    </row>
    <row r="10" spans="2:11" s="8" customFormat="1" ht="13.5" customHeight="1">
      <c r="B10" s="9"/>
      <c r="C10" s="10" t="s">
        <v>14</v>
      </c>
      <c r="D10" s="10"/>
      <c r="E10" s="10"/>
      <c r="F10" s="11" t="s">
        <v>286</v>
      </c>
      <c r="G10" s="11"/>
      <c r="H10" s="11"/>
      <c r="I10" s="11"/>
      <c r="J10" s="11"/>
      <c r="K10" s="14"/>
    </row>
    <row r="11" spans="2:11" s="8" customFormat="1" ht="13.5" customHeight="1">
      <c r="B11" s="9"/>
      <c r="C11" s="10"/>
      <c r="D11" s="10"/>
      <c r="E11" s="10"/>
      <c r="F11" s="18"/>
      <c r="G11" s="18"/>
      <c r="H11" s="18"/>
      <c r="I11" s="18"/>
      <c r="J11" s="18"/>
      <c r="K11" s="14"/>
    </row>
    <row r="12" spans="2:11" s="8" customFormat="1" ht="13.5" customHeight="1">
      <c r="B12" s="9"/>
      <c r="C12" s="10"/>
      <c r="D12" s="10"/>
      <c r="E12" s="10"/>
      <c r="F12" s="18"/>
      <c r="G12" s="18"/>
      <c r="H12" s="18"/>
      <c r="I12" s="18"/>
      <c r="J12" s="18"/>
      <c r="K12" s="14"/>
    </row>
    <row r="13" spans="2:11" ht="12.75"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2:11" ht="12.75">
      <c r="B14" s="22"/>
      <c r="C14" s="23"/>
      <c r="D14" s="23"/>
      <c r="E14" s="23"/>
      <c r="F14" s="23"/>
      <c r="G14" s="23"/>
      <c r="H14" s="23"/>
      <c r="I14" s="23"/>
      <c r="J14" s="23"/>
      <c r="K14" s="24"/>
    </row>
    <row r="15" spans="2:11" ht="12.75">
      <c r="B15" s="22"/>
      <c r="C15" s="23"/>
      <c r="D15" s="23"/>
      <c r="E15" s="23"/>
      <c r="F15" s="23"/>
      <c r="G15" s="23"/>
      <c r="H15" s="23"/>
      <c r="I15" s="23"/>
      <c r="J15" s="23"/>
      <c r="K15" s="24"/>
    </row>
    <row r="16" spans="2:11" ht="12.75"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2:11" ht="12.75">
      <c r="B17" s="22"/>
      <c r="C17" s="23"/>
      <c r="D17" s="23"/>
      <c r="E17" s="23"/>
      <c r="F17" s="23"/>
      <c r="G17" s="23"/>
      <c r="H17" s="23"/>
      <c r="I17" s="23"/>
      <c r="J17" s="23"/>
      <c r="K17" s="24"/>
    </row>
    <row r="18" spans="2:11" ht="12.75">
      <c r="B18" s="22"/>
      <c r="C18" s="23"/>
      <c r="D18" s="23"/>
      <c r="E18" s="23"/>
      <c r="F18" s="23"/>
      <c r="G18" s="23"/>
      <c r="H18" s="23"/>
      <c r="I18" s="23"/>
      <c r="J18" s="23"/>
      <c r="K18" s="24"/>
    </row>
    <row r="19" spans="2:11" ht="12.75"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2:11" ht="12.75">
      <c r="B20" s="22"/>
      <c r="C20" s="23"/>
      <c r="D20" s="23"/>
      <c r="E20" s="23"/>
      <c r="F20" s="23"/>
      <c r="G20" s="23"/>
      <c r="H20" s="23"/>
      <c r="I20" s="23"/>
      <c r="J20" s="23"/>
      <c r="K20" s="24"/>
    </row>
    <row r="21" spans="2:11" ht="12.75">
      <c r="B21" s="22"/>
      <c r="D21" s="23"/>
      <c r="E21" s="23"/>
      <c r="F21" s="23"/>
      <c r="G21" s="23"/>
      <c r="H21" s="23"/>
      <c r="I21" s="23"/>
      <c r="J21" s="23"/>
      <c r="K21" s="24"/>
    </row>
    <row r="22" spans="2:11" ht="12.75">
      <c r="B22" s="22"/>
      <c r="C22" s="23"/>
      <c r="D22" s="23"/>
      <c r="E22" s="23"/>
      <c r="F22" s="23"/>
      <c r="G22" s="23"/>
      <c r="H22" s="23"/>
      <c r="I22" s="23"/>
      <c r="J22" s="23"/>
      <c r="K22" s="24"/>
    </row>
    <row r="23" spans="2:11" ht="12.75">
      <c r="B23" s="22"/>
      <c r="C23" s="23"/>
      <c r="D23" s="23"/>
      <c r="E23" s="23"/>
      <c r="F23" s="23"/>
      <c r="G23" s="23"/>
      <c r="H23" s="23"/>
      <c r="I23" s="23"/>
      <c r="J23" s="23"/>
      <c r="K23" s="24"/>
    </row>
    <row r="24" spans="2:11" ht="12.75">
      <c r="B24" s="22"/>
      <c r="C24" s="23"/>
      <c r="D24" s="23"/>
      <c r="E24" s="23"/>
      <c r="F24" s="23"/>
      <c r="G24" s="23"/>
      <c r="H24" s="23"/>
      <c r="I24" s="23"/>
      <c r="J24" s="23"/>
      <c r="K24" s="24"/>
    </row>
    <row r="25" spans="2:11" ht="32.25">
      <c r="B25" s="327" t="s">
        <v>15</v>
      </c>
      <c r="C25" s="328"/>
      <c r="D25" s="328"/>
      <c r="E25" s="328"/>
      <c r="F25" s="328"/>
      <c r="G25" s="328"/>
      <c r="H25" s="328"/>
      <c r="I25" s="328"/>
      <c r="J25" s="328"/>
      <c r="K25" s="329"/>
    </row>
    <row r="26" spans="2:11" ht="12.75">
      <c r="B26" s="22"/>
      <c r="C26" s="330" t="s">
        <v>27</v>
      </c>
      <c r="D26" s="330"/>
      <c r="E26" s="330"/>
      <c r="F26" s="330"/>
      <c r="G26" s="330"/>
      <c r="H26" s="330"/>
      <c r="I26" s="330"/>
      <c r="J26" s="330"/>
      <c r="K26" s="24"/>
    </row>
    <row r="27" spans="2:11" ht="12.75">
      <c r="B27" s="22"/>
      <c r="C27" s="330" t="s">
        <v>16</v>
      </c>
      <c r="D27" s="330"/>
      <c r="E27" s="330"/>
      <c r="F27" s="330"/>
      <c r="G27" s="330"/>
      <c r="H27" s="330"/>
      <c r="I27" s="330"/>
      <c r="J27" s="330"/>
      <c r="K27" s="24"/>
    </row>
    <row r="28" spans="2:11" ht="12.75">
      <c r="B28" s="22"/>
      <c r="C28" s="23"/>
      <c r="D28" s="23"/>
      <c r="E28" s="23"/>
      <c r="F28" s="23"/>
      <c r="G28" s="23"/>
      <c r="H28" s="23"/>
      <c r="I28" s="23"/>
      <c r="J28" s="23"/>
      <c r="K28" s="24"/>
    </row>
    <row r="29" spans="2:11" ht="12.75">
      <c r="B29" s="22"/>
      <c r="C29" s="23"/>
      <c r="D29" s="23"/>
      <c r="E29" s="23"/>
      <c r="F29" s="23"/>
      <c r="G29" s="23"/>
      <c r="H29" s="23"/>
      <c r="I29" s="23"/>
      <c r="J29" s="23"/>
      <c r="K29" s="24"/>
    </row>
    <row r="30" spans="2:11" ht="33">
      <c r="B30" s="22"/>
      <c r="C30" s="23"/>
      <c r="D30" s="23"/>
      <c r="E30" s="23"/>
      <c r="F30" s="25" t="s">
        <v>108</v>
      </c>
      <c r="G30" s="23"/>
      <c r="H30" s="23"/>
      <c r="I30" s="23"/>
      <c r="J30" s="23"/>
      <c r="K30" s="24"/>
    </row>
    <row r="31" spans="2:11" ht="12.75">
      <c r="B31" s="22"/>
      <c r="C31" s="23"/>
      <c r="D31" s="23"/>
      <c r="E31" s="23"/>
      <c r="F31" s="23"/>
      <c r="G31" s="23"/>
      <c r="H31" s="23"/>
      <c r="I31" s="23"/>
      <c r="J31" s="23"/>
      <c r="K31" s="24"/>
    </row>
    <row r="32" spans="2:11" ht="12.75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.7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12.75">
      <c r="B34" s="22"/>
      <c r="C34" s="23"/>
      <c r="D34" s="23"/>
      <c r="E34" s="23"/>
      <c r="F34" s="23"/>
      <c r="G34" s="23"/>
      <c r="H34" s="23"/>
      <c r="I34" s="23"/>
      <c r="J34" s="23"/>
      <c r="K34" s="24"/>
    </row>
    <row r="35" spans="2:11" ht="12.75"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2:11" ht="12.75">
      <c r="B36" s="22"/>
      <c r="C36" s="23"/>
      <c r="D36" s="23"/>
      <c r="E36" s="23"/>
      <c r="F36" s="23"/>
      <c r="G36" s="23"/>
      <c r="H36" s="23"/>
      <c r="I36" s="23"/>
      <c r="J36" s="23"/>
      <c r="K36" s="24"/>
    </row>
    <row r="37" spans="2:11" ht="9" customHeight="1">
      <c r="B37" s="22"/>
      <c r="C37" s="23"/>
      <c r="D37" s="23"/>
      <c r="E37" s="23"/>
      <c r="F37" s="23"/>
      <c r="G37" s="23"/>
      <c r="H37" s="23"/>
      <c r="I37" s="23"/>
      <c r="J37" s="23"/>
      <c r="K37" s="24"/>
    </row>
    <row r="38" spans="2:11" ht="12.7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12.75">
      <c r="B39" s="22"/>
      <c r="C39" s="23"/>
      <c r="D39" s="23"/>
      <c r="E39" s="23"/>
      <c r="F39" s="23"/>
      <c r="G39" s="23"/>
      <c r="H39" s="23"/>
      <c r="I39" s="23"/>
      <c r="J39" s="23"/>
      <c r="K39" s="24"/>
    </row>
    <row r="40" spans="2:11" s="8" customFormat="1" ht="12.75" customHeight="1">
      <c r="B40" s="9"/>
      <c r="C40" s="10" t="s">
        <v>23</v>
      </c>
      <c r="D40" s="10"/>
      <c r="E40" s="10"/>
      <c r="F40" s="10"/>
      <c r="G40" s="10"/>
      <c r="H40" s="13" t="s">
        <v>28</v>
      </c>
      <c r="I40" s="13"/>
      <c r="J40" s="10"/>
      <c r="K40" s="14"/>
    </row>
    <row r="41" spans="2:11" s="8" customFormat="1" ht="12.75" customHeight="1">
      <c r="B41" s="9"/>
      <c r="C41" s="10" t="s">
        <v>24</v>
      </c>
      <c r="D41" s="10"/>
      <c r="E41" s="10"/>
      <c r="F41" s="10"/>
      <c r="G41" s="10"/>
      <c r="H41" s="19"/>
      <c r="I41" s="19"/>
      <c r="J41" s="10"/>
      <c r="K41" s="14"/>
    </row>
    <row r="42" spans="2:11" s="8" customFormat="1" ht="12.75" customHeight="1">
      <c r="B42" s="9"/>
      <c r="C42" s="10" t="s">
        <v>25</v>
      </c>
      <c r="D42" s="10"/>
      <c r="E42" s="10"/>
      <c r="F42" s="10"/>
      <c r="G42" s="10"/>
      <c r="H42" s="19" t="s">
        <v>17</v>
      </c>
      <c r="I42" s="19"/>
      <c r="J42" s="10"/>
      <c r="K42" s="14"/>
    </row>
    <row r="43" spans="2:11" s="8" customFormat="1" ht="12.75" customHeight="1">
      <c r="B43" s="9"/>
      <c r="C43" s="10" t="s">
        <v>26</v>
      </c>
      <c r="D43" s="10"/>
      <c r="E43" s="10"/>
      <c r="F43" s="10"/>
      <c r="G43" s="10"/>
      <c r="H43" s="19" t="s">
        <v>18</v>
      </c>
      <c r="I43" s="19"/>
      <c r="J43" s="10"/>
      <c r="K43" s="14"/>
    </row>
    <row r="44" spans="2:11" ht="12.75">
      <c r="B44" s="22"/>
      <c r="C44" s="23"/>
      <c r="D44" s="23"/>
      <c r="E44" s="23"/>
      <c r="F44" s="23"/>
      <c r="G44" s="23"/>
      <c r="H44" s="23"/>
      <c r="I44" s="23"/>
      <c r="J44" s="23"/>
      <c r="K44" s="24"/>
    </row>
    <row r="45" spans="2:11" s="3" customFormat="1" ht="12.75" customHeight="1">
      <c r="B45" s="26"/>
      <c r="C45" s="10" t="s">
        <v>19</v>
      </c>
      <c r="D45" s="10"/>
      <c r="E45" s="10"/>
      <c r="F45" s="10"/>
      <c r="G45" s="21" t="s">
        <v>20</v>
      </c>
      <c r="H45" s="35" t="s">
        <v>109</v>
      </c>
      <c r="I45" s="34"/>
      <c r="J45" s="27"/>
      <c r="K45" s="28"/>
    </row>
    <row r="46" spans="2:11" s="3" customFormat="1" ht="12.75" customHeight="1">
      <c r="B46" s="26"/>
      <c r="C46" s="10"/>
      <c r="D46" s="10"/>
      <c r="E46" s="10"/>
      <c r="F46" s="10"/>
      <c r="G46" s="21" t="s">
        <v>21</v>
      </c>
      <c r="H46" s="33" t="s">
        <v>110</v>
      </c>
      <c r="I46" s="34"/>
      <c r="J46" s="27"/>
      <c r="K46" s="28"/>
    </row>
    <row r="47" spans="2:11" s="3" customFormat="1" ht="7.5" customHeight="1">
      <c r="B47" s="26"/>
      <c r="C47" s="10"/>
      <c r="D47" s="10"/>
      <c r="E47" s="10"/>
      <c r="F47" s="10"/>
      <c r="G47" s="21"/>
      <c r="H47" s="21"/>
      <c r="I47" s="21"/>
      <c r="J47" s="27"/>
      <c r="K47" s="28"/>
    </row>
    <row r="48" spans="2:11" s="3" customFormat="1" ht="12.75" customHeight="1">
      <c r="B48" s="26"/>
      <c r="C48" s="10" t="s">
        <v>22</v>
      </c>
      <c r="D48" s="10"/>
      <c r="E48" s="10"/>
      <c r="F48" s="21"/>
      <c r="G48" s="10"/>
      <c r="H48" s="29" t="s">
        <v>111</v>
      </c>
      <c r="I48" s="11"/>
      <c r="J48" s="27"/>
      <c r="K48" s="28"/>
    </row>
    <row r="49" spans="2:11" ht="22.5" customHeight="1">
      <c r="B49" s="30"/>
      <c r="C49" s="31"/>
      <c r="D49" s="31"/>
      <c r="E49" s="31"/>
      <c r="F49" s="31"/>
      <c r="G49" s="31"/>
      <c r="H49" s="31"/>
      <c r="I49" s="31"/>
      <c r="J49" s="31"/>
      <c r="K49" s="32"/>
    </row>
    <row r="50" ht="6.75" customHeight="1"/>
  </sheetData>
  <sheetProtection/>
  <mergeCells count="3">
    <mergeCell ref="B25:K25"/>
    <mergeCell ref="C26:J26"/>
    <mergeCell ref="C27:J27"/>
  </mergeCells>
  <printOptions/>
  <pageMargins left="0.75" right="0.25" top="0.5" bottom="0.25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A1">
      <selection activeCell="C52" sqref="C52"/>
    </sheetView>
  </sheetViews>
  <sheetFormatPr defaultColWidth="9.140625" defaultRowHeight="12.75"/>
  <cols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spans="3:5" ht="17.25">
      <c r="C1" s="143" t="s">
        <v>59</v>
      </c>
      <c r="D1" s="165" t="str">
        <f>Kopertina!F3</f>
        <v>IDROENERGIA ALBANIA shpk</v>
      </c>
      <c r="E1" s="162"/>
    </row>
    <row r="2" spans="3:5" ht="15">
      <c r="C2" s="144" t="s">
        <v>60</v>
      </c>
      <c r="D2" s="166" t="str">
        <f>Kopertina!F4</f>
        <v>L42125021I</v>
      </c>
      <c r="E2" s="162"/>
    </row>
    <row r="3" ht="12.75">
      <c r="C3" s="144"/>
    </row>
    <row r="4" spans="3:8" ht="15">
      <c r="C4" s="340" t="s">
        <v>287</v>
      </c>
      <c r="D4" s="340"/>
      <c r="E4" s="340"/>
      <c r="F4" s="340"/>
      <c r="G4" s="340"/>
      <c r="H4" s="340"/>
    </row>
    <row r="6" spans="2:8" ht="12.75">
      <c r="B6" s="341" t="s">
        <v>4</v>
      </c>
      <c r="C6" s="343" t="s">
        <v>61</v>
      </c>
      <c r="D6" s="341" t="s">
        <v>41</v>
      </c>
      <c r="E6" s="163" t="s">
        <v>62</v>
      </c>
      <c r="F6" s="341" t="s">
        <v>30</v>
      </c>
      <c r="G6" s="341" t="s">
        <v>31</v>
      </c>
      <c r="H6" s="163" t="s">
        <v>62</v>
      </c>
    </row>
    <row r="7" spans="2:10" ht="12.75">
      <c r="B7" s="342"/>
      <c r="C7" s="344"/>
      <c r="D7" s="342"/>
      <c r="E7" s="164">
        <v>42005</v>
      </c>
      <c r="F7" s="342"/>
      <c r="G7" s="342"/>
      <c r="H7" s="164">
        <v>42369</v>
      </c>
      <c r="I7" s="46"/>
      <c r="J7" s="46"/>
    </row>
    <row r="8" spans="2:10" ht="12.75">
      <c r="B8" s="145">
        <v>1</v>
      </c>
      <c r="C8" s="146" t="s">
        <v>0</v>
      </c>
      <c r="D8" s="145"/>
      <c r="E8" s="147"/>
      <c r="F8" s="147"/>
      <c r="G8" s="147"/>
      <c r="H8" s="147">
        <f aca="true" t="shared" si="0" ref="H8:H16">E8+F8-G8</f>
        <v>0</v>
      </c>
      <c r="I8" s="46"/>
      <c r="J8" s="46"/>
    </row>
    <row r="9" spans="2:10" ht="12.75">
      <c r="B9" s="145">
        <v>2</v>
      </c>
      <c r="C9" s="47" t="s">
        <v>63</v>
      </c>
      <c r="D9" s="145"/>
      <c r="E9" s="147"/>
      <c r="F9" s="147"/>
      <c r="G9" s="147"/>
      <c r="H9" s="147">
        <f t="shared" si="0"/>
        <v>0</v>
      </c>
      <c r="I9" s="148"/>
      <c r="J9" s="68"/>
    </row>
    <row r="10" spans="2:10" ht="12.75">
      <c r="B10" s="145">
        <v>3</v>
      </c>
      <c r="C10" s="146" t="s">
        <v>64</v>
      </c>
      <c r="D10" s="145"/>
      <c r="E10" s="147"/>
      <c r="F10" s="147"/>
      <c r="G10" s="147">
        <v>0</v>
      </c>
      <c r="H10" s="147">
        <f t="shared" si="0"/>
        <v>0</v>
      </c>
      <c r="I10" s="148"/>
      <c r="J10" s="68"/>
    </row>
    <row r="11" spans="2:10" ht="12.75">
      <c r="B11" s="145">
        <v>4</v>
      </c>
      <c r="C11" s="146" t="s">
        <v>65</v>
      </c>
      <c r="D11" s="145"/>
      <c r="E11" s="147"/>
      <c r="F11" s="147"/>
      <c r="G11" s="147">
        <v>0</v>
      </c>
      <c r="H11" s="147">
        <f t="shared" si="0"/>
        <v>0</v>
      </c>
      <c r="I11" s="148"/>
      <c r="J11" s="68"/>
    </row>
    <row r="12" spans="2:10" ht="12.75">
      <c r="B12" s="145">
        <v>5</v>
      </c>
      <c r="C12" s="146" t="s">
        <v>66</v>
      </c>
      <c r="D12" s="145"/>
      <c r="E12" s="147"/>
      <c r="F12" s="49"/>
      <c r="G12" s="147">
        <v>0</v>
      </c>
      <c r="H12" s="147">
        <f t="shared" si="0"/>
        <v>0</v>
      </c>
      <c r="I12" s="148"/>
      <c r="J12" s="68"/>
    </row>
    <row r="13" spans="2:10" ht="12.75">
      <c r="B13" s="145">
        <v>1</v>
      </c>
      <c r="C13" s="146" t="s">
        <v>67</v>
      </c>
      <c r="D13" s="145"/>
      <c r="E13" s="147"/>
      <c r="F13" s="147"/>
      <c r="G13" s="147">
        <v>0</v>
      </c>
      <c r="H13" s="147">
        <f t="shared" si="0"/>
        <v>0</v>
      </c>
      <c r="I13" s="148"/>
      <c r="J13" s="68"/>
    </row>
    <row r="14" spans="2:10" ht="12.75">
      <c r="B14" s="145">
        <v>2</v>
      </c>
      <c r="C14" s="149" t="s">
        <v>29</v>
      </c>
      <c r="D14" s="145"/>
      <c r="E14" s="147"/>
      <c r="F14" s="147"/>
      <c r="G14" s="147">
        <v>0</v>
      </c>
      <c r="H14" s="147">
        <f t="shared" si="0"/>
        <v>0</v>
      </c>
      <c r="I14" s="46"/>
      <c r="J14" s="46"/>
    </row>
    <row r="15" spans="2:10" ht="12.75">
      <c r="B15" s="145">
        <v>3</v>
      </c>
      <c r="C15" s="150"/>
      <c r="D15" s="145"/>
      <c r="E15" s="147"/>
      <c r="F15" s="147"/>
      <c r="G15" s="147"/>
      <c r="H15" s="147">
        <f t="shared" si="0"/>
        <v>0</v>
      </c>
      <c r="I15" s="46"/>
      <c r="J15" s="46"/>
    </row>
    <row r="16" spans="2:10" ht="13.5" thickBot="1">
      <c r="B16" s="151">
        <v>4</v>
      </c>
      <c r="C16" s="152"/>
      <c r="D16" s="151"/>
      <c r="E16" s="153"/>
      <c r="F16" s="153"/>
      <c r="G16" s="153"/>
      <c r="H16" s="153">
        <f t="shared" si="0"/>
        <v>0</v>
      </c>
      <c r="I16" s="46"/>
      <c r="J16" s="46"/>
    </row>
    <row r="17" spans="2:10" ht="13.5" thickBot="1">
      <c r="B17" s="154"/>
      <c r="C17" s="155" t="s">
        <v>68</v>
      </c>
      <c r="D17" s="156"/>
      <c r="E17" s="157">
        <f>SUM(E8:E16)</f>
        <v>0</v>
      </c>
      <c r="F17" s="157">
        <f>SUM(F8:F16)</f>
        <v>0</v>
      </c>
      <c r="G17" s="157">
        <f>SUM(G8:G16)</f>
        <v>0</v>
      </c>
      <c r="H17" s="158">
        <f>SUM(H8:H16)</f>
        <v>0</v>
      </c>
      <c r="J17" s="67"/>
    </row>
    <row r="20" spans="3:10" ht="15">
      <c r="C20" s="340" t="s">
        <v>288</v>
      </c>
      <c r="D20" s="340"/>
      <c r="E20" s="340"/>
      <c r="F20" s="340"/>
      <c r="G20" s="340"/>
      <c r="H20" s="340"/>
      <c r="J20" s="67"/>
    </row>
    <row r="22" spans="2:8" ht="12.75">
      <c r="B22" s="341" t="s">
        <v>4</v>
      </c>
      <c r="C22" s="343" t="s">
        <v>61</v>
      </c>
      <c r="D22" s="341" t="s">
        <v>41</v>
      </c>
      <c r="E22" s="163" t="s">
        <v>62</v>
      </c>
      <c r="F22" s="341" t="s">
        <v>30</v>
      </c>
      <c r="G22" s="341" t="s">
        <v>31</v>
      </c>
      <c r="H22" s="163" t="s">
        <v>62</v>
      </c>
    </row>
    <row r="23" spans="2:8" ht="12.75">
      <c r="B23" s="342"/>
      <c r="C23" s="344"/>
      <c r="D23" s="342"/>
      <c r="E23" s="164">
        <v>42005</v>
      </c>
      <c r="F23" s="342"/>
      <c r="G23" s="342"/>
      <c r="H23" s="164">
        <v>42369</v>
      </c>
    </row>
    <row r="24" spans="2:8" ht="12.75">
      <c r="B24" s="145">
        <v>1</v>
      </c>
      <c r="C24" s="146" t="s">
        <v>0</v>
      </c>
      <c r="D24" s="145"/>
      <c r="E24" s="147">
        <v>0</v>
      </c>
      <c r="F24" s="147">
        <v>0</v>
      </c>
      <c r="G24" s="147"/>
      <c r="H24" s="147">
        <f aca="true" t="shared" si="1" ref="H24:H29">E24+F24</f>
        <v>0</v>
      </c>
    </row>
    <row r="25" spans="2:8" ht="12.75">
      <c r="B25" s="145">
        <v>2</v>
      </c>
      <c r="C25" s="47" t="s">
        <v>63</v>
      </c>
      <c r="D25" s="145"/>
      <c r="E25" s="147"/>
      <c r="F25" s="147"/>
      <c r="G25" s="147"/>
      <c r="H25" s="147">
        <f t="shared" si="1"/>
        <v>0</v>
      </c>
    </row>
    <row r="26" spans="2:8" ht="12.75">
      <c r="B26" s="145">
        <v>3</v>
      </c>
      <c r="C26" s="146" t="s">
        <v>69</v>
      </c>
      <c r="D26" s="145"/>
      <c r="E26" s="147"/>
      <c r="F26" s="49"/>
      <c r="G26" s="147">
        <v>0</v>
      </c>
      <c r="H26" s="147">
        <f t="shared" si="1"/>
        <v>0</v>
      </c>
    </row>
    <row r="27" spans="2:8" ht="12.75">
      <c r="B27" s="145">
        <v>4</v>
      </c>
      <c r="C27" s="146" t="s">
        <v>65</v>
      </c>
      <c r="D27" s="145"/>
      <c r="E27" s="147"/>
      <c r="F27" s="147"/>
      <c r="G27" s="147">
        <v>0</v>
      </c>
      <c r="H27" s="147">
        <f t="shared" si="1"/>
        <v>0</v>
      </c>
    </row>
    <row r="28" spans="2:8" ht="12.75">
      <c r="B28" s="145">
        <v>5</v>
      </c>
      <c r="C28" s="146" t="s">
        <v>66</v>
      </c>
      <c r="D28" s="145"/>
      <c r="E28" s="147"/>
      <c r="F28" s="49"/>
      <c r="G28" s="147">
        <v>0</v>
      </c>
      <c r="H28" s="147">
        <f t="shared" si="1"/>
        <v>0</v>
      </c>
    </row>
    <row r="29" spans="2:8" ht="12.75">
      <c r="B29" s="145">
        <v>1</v>
      </c>
      <c r="C29" s="146" t="s">
        <v>67</v>
      </c>
      <c r="D29" s="145"/>
      <c r="E29" s="147"/>
      <c r="F29" s="147"/>
      <c r="G29" s="147">
        <v>0</v>
      </c>
      <c r="H29" s="147">
        <f t="shared" si="1"/>
        <v>0</v>
      </c>
    </row>
    <row r="30" spans="2:8" ht="12.75">
      <c r="B30" s="145">
        <v>2</v>
      </c>
      <c r="C30" s="149" t="s">
        <v>29</v>
      </c>
      <c r="D30" s="145"/>
      <c r="E30" s="147"/>
      <c r="F30" s="147"/>
      <c r="G30" s="147">
        <v>0</v>
      </c>
      <c r="H30" s="147">
        <f>E30+F30-G30</f>
        <v>0</v>
      </c>
    </row>
    <row r="31" spans="2:8" ht="12.75">
      <c r="B31" s="145">
        <v>3</v>
      </c>
      <c r="C31" s="150"/>
      <c r="D31" s="145"/>
      <c r="E31" s="147"/>
      <c r="F31" s="147"/>
      <c r="G31" s="147"/>
      <c r="H31" s="147">
        <f>E31+F31-G31</f>
        <v>0</v>
      </c>
    </row>
    <row r="32" spans="2:8" ht="13.5" thickBot="1">
      <c r="B32" s="151">
        <v>4</v>
      </c>
      <c r="C32" s="152"/>
      <c r="D32" s="151"/>
      <c r="E32" s="153"/>
      <c r="F32" s="153"/>
      <c r="G32" s="153"/>
      <c r="H32" s="153">
        <f>E32+F32-G32</f>
        <v>0</v>
      </c>
    </row>
    <row r="33" spans="2:11" ht="13.5" thickBot="1">
      <c r="B33" s="154"/>
      <c r="C33" s="155" t="s">
        <v>68</v>
      </c>
      <c r="D33" s="156"/>
      <c r="E33" s="157">
        <f>SUM(E24:E32)</f>
        <v>0</v>
      </c>
      <c r="F33" s="157">
        <f>SUM(F24:F32)</f>
        <v>0</v>
      </c>
      <c r="G33" s="157">
        <f>SUM(G24:G32)</f>
        <v>0</v>
      </c>
      <c r="H33" s="158">
        <f>SUM(H24:H32)</f>
        <v>0</v>
      </c>
      <c r="I33" s="159"/>
      <c r="J33" s="67"/>
      <c r="K33" s="67"/>
    </row>
    <row r="34" ht="12.75">
      <c r="H34" s="159"/>
    </row>
    <row r="36" spans="3:8" ht="15">
      <c r="C36" s="340" t="s">
        <v>289</v>
      </c>
      <c r="D36" s="340"/>
      <c r="E36" s="340"/>
      <c r="F36" s="340"/>
      <c r="G36" s="340"/>
      <c r="H36" s="340"/>
    </row>
    <row r="38" spans="2:8" ht="12.75">
      <c r="B38" s="341" t="s">
        <v>4</v>
      </c>
      <c r="C38" s="343" t="s">
        <v>61</v>
      </c>
      <c r="D38" s="341" t="s">
        <v>41</v>
      </c>
      <c r="E38" s="163" t="s">
        <v>62</v>
      </c>
      <c r="F38" s="341" t="s">
        <v>30</v>
      </c>
      <c r="G38" s="341" t="s">
        <v>31</v>
      </c>
      <c r="H38" s="163" t="s">
        <v>62</v>
      </c>
    </row>
    <row r="39" spans="2:8" ht="12.75">
      <c r="B39" s="342"/>
      <c r="C39" s="344"/>
      <c r="D39" s="342"/>
      <c r="E39" s="164">
        <v>42005</v>
      </c>
      <c r="F39" s="342"/>
      <c r="G39" s="342"/>
      <c r="H39" s="164">
        <v>42369</v>
      </c>
    </row>
    <row r="40" spans="2:8" ht="12.75">
      <c r="B40" s="145">
        <v>1</v>
      </c>
      <c r="C40" s="47" t="s">
        <v>0</v>
      </c>
      <c r="D40" s="145"/>
      <c r="E40" s="147">
        <f aca="true" t="shared" si="2" ref="E40:G42">E8-E24</f>
        <v>0</v>
      </c>
      <c r="F40" s="147">
        <f t="shared" si="2"/>
        <v>0</v>
      </c>
      <c r="G40" s="147">
        <f t="shared" si="2"/>
        <v>0</v>
      </c>
      <c r="H40" s="147">
        <f aca="true" t="shared" si="3" ref="H40:H48">E40+F40-G40</f>
        <v>0</v>
      </c>
    </row>
    <row r="41" spans="2:15" ht="12.75">
      <c r="B41" s="145">
        <v>2</v>
      </c>
      <c r="C41" s="146" t="s">
        <v>63</v>
      </c>
      <c r="D41" s="145"/>
      <c r="E41" s="147">
        <f t="shared" si="2"/>
        <v>0</v>
      </c>
      <c r="F41" s="147">
        <f t="shared" si="2"/>
        <v>0</v>
      </c>
      <c r="G41" s="147">
        <f t="shared" si="2"/>
        <v>0</v>
      </c>
      <c r="H41" s="147">
        <f t="shared" si="3"/>
        <v>0</v>
      </c>
      <c r="N41" s="46"/>
      <c r="O41" s="46"/>
    </row>
    <row r="42" spans="2:15" ht="12.75">
      <c r="B42" s="145">
        <v>3</v>
      </c>
      <c r="C42" s="146" t="s">
        <v>69</v>
      </c>
      <c r="D42" s="145"/>
      <c r="E42" s="147">
        <f>E10-E26</f>
        <v>0</v>
      </c>
      <c r="F42" s="147">
        <f t="shared" si="2"/>
        <v>0</v>
      </c>
      <c r="G42" s="147">
        <f t="shared" si="2"/>
        <v>0</v>
      </c>
      <c r="H42" s="147">
        <f t="shared" si="3"/>
        <v>0</v>
      </c>
      <c r="N42" s="46"/>
      <c r="O42" s="46"/>
    </row>
    <row r="43" spans="2:15" ht="12.75">
      <c r="B43" s="145">
        <v>4</v>
      </c>
      <c r="C43" s="146" t="s">
        <v>65</v>
      </c>
      <c r="D43" s="145"/>
      <c r="E43" s="147">
        <f aca="true" t="shared" si="4" ref="E43:G46">E11-E27</f>
        <v>0</v>
      </c>
      <c r="F43" s="147">
        <f t="shared" si="4"/>
        <v>0</v>
      </c>
      <c r="G43" s="147">
        <f t="shared" si="4"/>
        <v>0</v>
      </c>
      <c r="H43" s="147">
        <f t="shared" si="3"/>
        <v>0</v>
      </c>
      <c r="N43" s="46"/>
      <c r="O43" s="46"/>
    </row>
    <row r="44" spans="2:15" ht="12.75">
      <c r="B44" s="145">
        <v>5</v>
      </c>
      <c r="C44" s="146" t="s">
        <v>66</v>
      </c>
      <c r="D44" s="145"/>
      <c r="E44" s="147">
        <f t="shared" si="4"/>
        <v>0</v>
      </c>
      <c r="F44" s="147">
        <f t="shared" si="4"/>
        <v>0</v>
      </c>
      <c r="G44" s="147">
        <f t="shared" si="4"/>
        <v>0</v>
      </c>
      <c r="H44" s="147">
        <f t="shared" si="3"/>
        <v>0</v>
      </c>
      <c r="N44" s="46"/>
      <c r="O44" s="46"/>
    </row>
    <row r="45" spans="2:15" ht="12.75">
      <c r="B45" s="145">
        <v>1</v>
      </c>
      <c r="C45" s="146" t="s">
        <v>67</v>
      </c>
      <c r="D45" s="145"/>
      <c r="E45" s="147">
        <f t="shared" si="4"/>
        <v>0</v>
      </c>
      <c r="F45" s="147">
        <f t="shared" si="4"/>
        <v>0</v>
      </c>
      <c r="G45" s="147">
        <f t="shared" si="4"/>
        <v>0</v>
      </c>
      <c r="H45" s="147">
        <f t="shared" si="3"/>
        <v>0</v>
      </c>
      <c r="N45" s="46"/>
      <c r="O45" s="46"/>
    </row>
    <row r="46" spans="2:15" ht="12.75">
      <c r="B46" s="145">
        <v>2</v>
      </c>
      <c r="C46" s="149" t="s">
        <v>29</v>
      </c>
      <c r="D46" s="145"/>
      <c r="E46" s="147">
        <f t="shared" si="4"/>
        <v>0</v>
      </c>
      <c r="F46" s="147">
        <f t="shared" si="4"/>
        <v>0</v>
      </c>
      <c r="G46" s="147">
        <f t="shared" si="4"/>
        <v>0</v>
      </c>
      <c r="H46" s="147">
        <f t="shared" si="3"/>
        <v>0</v>
      </c>
      <c r="N46" s="46"/>
      <c r="O46" s="46"/>
    </row>
    <row r="47" spans="2:15" ht="12.75">
      <c r="B47" s="145">
        <v>3</v>
      </c>
      <c r="C47" s="150"/>
      <c r="D47" s="145"/>
      <c r="E47" s="147"/>
      <c r="F47" s="147"/>
      <c r="G47" s="147"/>
      <c r="H47" s="147">
        <f t="shared" si="3"/>
        <v>0</v>
      </c>
      <c r="N47" s="46"/>
      <c r="O47" s="46"/>
    </row>
    <row r="48" spans="2:15" ht="13.5" thickBot="1">
      <c r="B48" s="151">
        <v>4</v>
      </c>
      <c r="C48" s="152"/>
      <c r="D48" s="151"/>
      <c r="E48" s="153"/>
      <c r="F48" s="153"/>
      <c r="G48" s="153"/>
      <c r="H48" s="153">
        <f t="shared" si="3"/>
        <v>0</v>
      </c>
      <c r="N48" s="46"/>
      <c r="O48" s="46"/>
    </row>
    <row r="49" spans="2:15" ht="13.5" thickBot="1">
      <c r="B49" s="154"/>
      <c r="C49" s="155" t="s">
        <v>68</v>
      </c>
      <c r="D49" s="156"/>
      <c r="E49" s="157">
        <f>SUM(E40:E48)</f>
        <v>0</v>
      </c>
      <c r="F49" s="157">
        <f>SUM(F40:F48)</f>
        <v>0</v>
      </c>
      <c r="G49" s="157">
        <f>SUM(G40:G48)</f>
        <v>0</v>
      </c>
      <c r="H49" s="158">
        <f>SUM(H40:H48)</f>
        <v>0</v>
      </c>
      <c r="J49" s="159"/>
      <c r="K49" s="67"/>
      <c r="N49" s="160"/>
      <c r="O49" s="46"/>
    </row>
    <row r="50" spans="7:11" s="46" customFormat="1" ht="12.75">
      <c r="G50" s="68"/>
      <c r="H50" s="161"/>
      <c r="K50" s="68"/>
    </row>
    <row r="51" spans="5:15" ht="12.75">
      <c r="E51" s="67"/>
      <c r="H51" s="67"/>
      <c r="J51" s="159"/>
      <c r="N51" s="46"/>
      <c r="O51" s="46"/>
    </row>
    <row r="52" spans="5:15" ht="12.75">
      <c r="E52" s="67"/>
      <c r="H52" s="67"/>
      <c r="J52" s="67"/>
      <c r="N52" s="46"/>
      <c r="O52" s="46"/>
    </row>
    <row r="53" spans="6:15" ht="12.75">
      <c r="F53" s="338" t="s">
        <v>55</v>
      </c>
      <c r="G53" s="338"/>
      <c r="H53" s="338"/>
      <c r="N53" s="46"/>
      <c r="O53" s="46"/>
    </row>
    <row r="54" spans="6:8" ht="12.75">
      <c r="F54" s="339"/>
      <c r="G54" s="339"/>
      <c r="H54" s="339"/>
    </row>
    <row r="55" spans="6:8" ht="12.75">
      <c r="F55" s="59" t="s">
        <v>45</v>
      </c>
      <c r="G55" s="82"/>
      <c r="H55" s="82"/>
    </row>
  </sheetData>
  <sheetProtection/>
  <mergeCells count="20">
    <mergeCell ref="C4:H4"/>
    <mergeCell ref="B6:B7"/>
    <mergeCell ref="C6:C7"/>
    <mergeCell ref="D6:D7"/>
    <mergeCell ref="F6:F7"/>
    <mergeCell ref="G6:G7"/>
    <mergeCell ref="C20:H20"/>
    <mergeCell ref="B22:B23"/>
    <mergeCell ref="C22:C23"/>
    <mergeCell ref="D22:D23"/>
    <mergeCell ref="F22:F23"/>
    <mergeCell ref="G22:G23"/>
    <mergeCell ref="F53:H53"/>
    <mergeCell ref="F54:H54"/>
    <mergeCell ref="C36:H36"/>
    <mergeCell ref="B38:B39"/>
    <mergeCell ref="C38:C39"/>
    <mergeCell ref="D38:D39"/>
    <mergeCell ref="F38:F39"/>
    <mergeCell ref="G38:G39"/>
  </mergeCells>
  <printOptions/>
  <pageMargins left="0.15" right="0.15" top="0.15" bottom="0.15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58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" max="1" width="6.28125" style="302" customWidth="1"/>
    <col min="2" max="2" width="3.7109375" style="302" customWidth="1"/>
    <col min="3" max="3" width="3.421875" style="288" customWidth="1"/>
    <col min="4" max="4" width="2.00390625" style="302" customWidth="1"/>
    <col min="5" max="5" width="3.421875" style="302" customWidth="1"/>
    <col min="6" max="6" width="12.140625" style="302" customWidth="1"/>
    <col min="7" max="7" width="10.28125" style="302" customWidth="1"/>
    <col min="8" max="8" width="8.7109375" style="302" customWidth="1"/>
    <col min="9" max="9" width="10.7109375" style="302" customWidth="1"/>
    <col min="10" max="10" width="19.7109375" style="302" customWidth="1"/>
    <col min="11" max="11" width="12.28125" style="302" customWidth="1"/>
    <col min="12" max="12" width="6.57421875" style="302" customWidth="1"/>
    <col min="13" max="13" width="3.421875" style="302" customWidth="1"/>
    <col min="14" max="14" width="2.140625" style="302" customWidth="1"/>
    <col min="15" max="16384" width="9.140625" style="302" customWidth="1"/>
  </cols>
  <sheetData>
    <row r="2" spans="2:13" s="297" customFormat="1" ht="33" customHeight="1">
      <c r="B2" s="345" t="s">
        <v>98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2:13" s="297" customFormat="1" ht="12.75" customHeight="1" thickBot="1">
      <c r="B3" s="298"/>
      <c r="C3" s="191" t="s">
        <v>75</v>
      </c>
      <c r="D3" s="192" t="s">
        <v>76</v>
      </c>
      <c r="E3" s="192"/>
      <c r="F3" s="192"/>
      <c r="G3" s="193"/>
      <c r="H3" s="299"/>
      <c r="I3" s="300"/>
      <c r="J3" s="300"/>
      <c r="K3" s="300"/>
      <c r="L3" s="300"/>
      <c r="M3" s="301"/>
    </row>
    <row r="4" spans="2:13" ht="12.75">
      <c r="B4" s="303"/>
      <c r="C4" s="194"/>
      <c r="D4" s="45"/>
      <c r="E4" s="45"/>
      <c r="F4" s="45"/>
      <c r="G4" s="45"/>
      <c r="H4" s="304"/>
      <c r="I4" s="304"/>
      <c r="J4" s="304"/>
      <c r="K4" s="304"/>
      <c r="L4" s="304"/>
      <c r="M4" s="305"/>
    </row>
    <row r="5" spans="2:13" ht="12.75">
      <c r="B5" s="303"/>
      <c r="C5" s="306">
        <v>1</v>
      </c>
      <c r="D5" s="307" t="s">
        <v>77</v>
      </c>
      <c r="E5" s="307"/>
      <c r="F5" s="307"/>
      <c r="G5" s="195"/>
      <c r="H5" s="304"/>
      <c r="I5" s="304"/>
      <c r="J5" s="304"/>
      <c r="K5" s="304"/>
      <c r="L5" s="304"/>
      <c r="M5" s="305"/>
    </row>
    <row r="6" spans="2:13" ht="12.75">
      <c r="B6" s="303"/>
      <c r="C6" s="306">
        <v>2</v>
      </c>
      <c r="D6" s="308" t="s">
        <v>78</v>
      </c>
      <c r="E6" s="308"/>
      <c r="F6" s="308"/>
      <c r="G6" s="195"/>
      <c r="H6" s="304"/>
      <c r="I6" s="304"/>
      <c r="J6" s="304"/>
      <c r="K6" s="304"/>
      <c r="L6" s="304"/>
      <c r="M6" s="305"/>
    </row>
    <row r="7" spans="2:13" ht="12.75">
      <c r="B7" s="303"/>
      <c r="C7" s="308">
        <v>3</v>
      </c>
      <c r="D7" s="308" t="s">
        <v>79</v>
      </c>
      <c r="E7" s="308"/>
      <c r="F7" s="308"/>
      <c r="G7" s="195"/>
      <c r="H7" s="304"/>
      <c r="I7" s="304"/>
      <c r="J7" s="304"/>
      <c r="K7" s="304"/>
      <c r="L7" s="304"/>
      <c r="M7" s="305"/>
    </row>
    <row r="8" spans="2:13" ht="12.75">
      <c r="B8" s="303"/>
      <c r="C8" s="308">
        <v>4</v>
      </c>
      <c r="D8" s="308" t="s">
        <v>80</v>
      </c>
      <c r="E8" s="308"/>
      <c r="F8" s="308"/>
      <c r="G8" s="309"/>
      <c r="H8" s="304"/>
      <c r="I8" s="304"/>
      <c r="J8" s="304"/>
      <c r="K8" s="304"/>
      <c r="L8" s="304"/>
      <c r="M8" s="305"/>
    </row>
    <row r="9" spans="2:13" ht="12.75">
      <c r="B9" s="303"/>
      <c r="C9" s="308"/>
      <c r="D9" s="307"/>
      <c r="E9" s="308"/>
      <c r="F9" s="308"/>
      <c r="G9" s="308"/>
      <c r="H9" s="304"/>
      <c r="I9" s="304"/>
      <c r="J9" s="304"/>
      <c r="K9" s="304"/>
      <c r="L9" s="304"/>
      <c r="M9" s="305"/>
    </row>
    <row r="10" spans="2:13" ht="12.75">
      <c r="B10" s="303"/>
      <c r="C10" s="308"/>
      <c r="D10" s="307"/>
      <c r="E10" s="308"/>
      <c r="F10" s="308"/>
      <c r="G10" s="308"/>
      <c r="H10" s="304"/>
      <c r="I10" s="304"/>
      <c r="J10" s="304"/>
      <c r="K10" s="304"/>
      <c r="L10" s="304"/>
      <c r="M10" s="305"/>
    </row>
    <row r="11" spans="2:13" ht="15.75" thickBot="1">
      <c r="B11" s="303"/>
      <c r="C11" s="196" t="s">
        <v>81</v>
      </c>
      <c r="D11" s="197" t="s">
        <v>82</v>
      </c>
      <c r="E11" s="197"/>
      <c r="F11" s="197"/>
      <c r="G11" s="308"/>
      <c r="H11" s="304"/>
      <c r="I11" s="304"/>
      <c r="J11" s="304"/>
      <c r="K11" s="304"/>
      <c r="L11" s="304"/>
      <c r="M11" s="305"/>
    </row>
    <row r="12" spans="2:13" ht="12.75">
      <c r="B12" s="303"/>
      <c r="C12" s="308"/>
      <c r="D12" s="308" t="s">
        <v>83</v>
      </c>
      <c r="E12" s="308"/>
      <c r="F12" s="308"/>
      <c r="G12" s="309"/>
      <c r="H12" s="304"/>
      <c r="I12" s="304"/>
      <c r="J12" s="304"/>
      <c r="K12" s="304"/>
      <c r="L12" s="304"/>
      <c r="M12" s="305"/>
    </row>
    <row r="13" spans="2:13" ht="12.75">
      <c r="B13" s="303"/>
      <c r="C13" s="308" t="s">
        <v>84</v>
      </c>
      <c r="D13" s="308"/>
      <c r="E13" s="308"/>
      <c r="F13" s="308"/>
      <c r="G13" s="308"/>
      <c r="H13" s="304"/>
      <c r="I13" s="304"/>
      <c r="J13" s="304"/>
      <c r="K13" s="304"/>
      <c r="L13" s="304"/>
      <c r="M13" s="305"/>
    </row>
    <row r="14" spans="2:13" ht="12.75">
      <c r="B14" s="303"/>
      <c r="C14" s="308"/>
      <c r="D14" s="308" t="s">
        <v>85</v>
      </c>
      <c r="E14" s="308"/>
      <c r="F14" s="308"/>
      <c r="G14" s="309"/>
      <c r="H14" s="304"/>
      <c r="I14" s="304"/>
      <c r="J14" s="304"/>
      <c r="K14" s="304"/>
      <c r="L14" s="304"/>
      <c r="M14" s="305"/>
    </row>
    <row r="15" spans="2:13" ht="12.75">
      <c r="B15" s="303"/>
      <c r="C15" s="308" t="s">
        <v>86</v>
      </c>
      <c r="D15" s="308"/>
      <c r="E15" s="308"/>
      <c r="F15" s="308"/>
      <c r="G15" s="309"/>
      <c r="H15" s="304"/>
      <c r="I15" s="304"/>
      <c r="J15" s="304"/>
      <c r="K15" s="304"/>
      <c r="L15" s="304"/>
      <c r="M15" s="305"/>
    </row>
    <row r="16" spans="2:13" ht="12.75">
      <c r="B16" s="303"/>
      <c r="C16" s="308"/>
      <c r="D16" s="308" t="s">
        <v>87</v>
      </c>
      <c r="E16" s="308"/>
      <c r="F16" s="308"/>
      <c r="G16" s="309"/>
      <c r="H16" s="304"/>
      <c r="I16" s="304"/>
      <c r="J16" s="304"/>
      <c r="K16" s="304"/>
      <c r="L16" s="304"/>
      <c r="M16" s="305"/>
    </row>
    <row r="17" spans="2:13" ht="12.75">
      <c r="B17" s="303"/>
      <c r="C17" s="308" t="s">
        <v>88</v>
      </c>
      <c r="D17" s="308"/>
      <c r="E17" s="308"/>
      <c r="F17" s="308"/>
      <c r="G17" s="309"/>
      <c r="H17" s="304"/>
      <c r="I17" s="304"/>
      <c r="J17" s="304"/>
      <c r="K17" s="304"/>
      <c r="L17" s="304"/>
      <c r="M17" s="305"/>
    </row>
    <row r="18" spans="2:13" ht="12.75">
      <c r="B18" s="303"/>
      <c r="C18" s="308" t="s">
        <v>89</v>
      </c>
      <c r="D18" s="308"/>
      <c r="E18" s="308"/>
      <c r="F18" s="308"/>
      <c r="G18" s="309"/>
      <c r="H18" s="304"/>
      <c r="I18" s="304"/>
      <c r="J18" s="304"/>
      <c r="K18" s="304"/>
      <c r="L18" s="304"/>
      <c r="M18" s="305"/>
    </row>
    <row r="19" spans="2:13" ht="12.75">
      <c r="B19" s="303"/>
      <c r="C19" s="308"/>
      <c r="D19" s="308" t="s">
        <v>90</v>
      </c>
      <c r="E19" s="308"/>
      <c r="F19" s="308"/>
      <c r="G19" s="309"/>
      <c r="H19" s="304"/>
      <c r="I19" s="304"/>
      <c r="J19" s="304"/>
      <c r="K19" s="304"/>
      <c r="L19" s="304"/>
      <c r="M19" s="305"/>
    </row>
    <row r="20" spans="2:13" ht="12.75">
      <c r="B20" s="303"/>
      <c r="C20" s="308"/>
      <c r="D20" s="308" t="s">
        <v>91</v>
      </c>
      <c r="E20" s="308"/>
      <c r="F20" s="308"/>
      <c r="G20" s="309"/>
      <c r="H20" s="304"/>
      <c r="I20" s="304"/>
      <c r="J20" s="304"/>
      <c r="K20" s="304"/>
      <c r="L20" s="304"/>
      <c r="M20" s="305"/>
    </row>
    <row r="21" spans="2:13" ht="12.75">
      <c r="B21" s="303"/>
      <c r="C21" s="308"/>
      <c r="D21" s="308" t="s">
        <v>92</v>
      </c>
      <c r="E21" s="308"/>
      <c r="F21" s="308"/>
      <c r="G21" s="309"/>
      <c r="H21" s="304"/>
      <c r="I21" s="304"/>
      <c r="J21" s="304"/>
      <c r="K21" s="304"/>
      <c r="L21" s="304"/>
      <c r="M21" s="305"/>
    </row>
    <row r="22" spans="2:13" ht="15.75" thickBot="1">
      <c r="B22" s="303"/>
      <c r="C22" s="198" t="s">
        <v>93</v>
      </c>
      <c r="D22" s="199" t="s">
        <v>94</v>
      </c>
      <c r="E22" s="200"/>
      <c r="F22" s="200"/>
      <c r="G22" s="310"/>
      <c r="H22" s="311"/>
      <c r="I22" s="311"/>
      <c r="J22" s="311"/>
      <c r="K22" s="311"/>
      <c r="L22" s="304"/>
      <c r="M22" s="305"/>
    </row>
    <row r="23" spans="2:13" ht="12.75">
      <c r="B23" s="303"/>
      <c r="C23" s="308"/>
      <c r="D23" s="308"/>
      <c r="E23" s="308"/>
      <c r="F23" s="308"/>
      <c r="G23" s="45"/>
      <c r="H23" s="304"/>
      <c r="I23" s="304"/>
      <c r="J23" s="304"/>
      <c r="K23" s="304"/>
      <c r="L23" s="304"/>
      <c r="M23" s="305"/>
    </row>
    <row r="24" spans="2:13" ht="12.75">
      <c r="B24" s="303"/>
      <c r="C24" s="308"/>
      <c r="D24" s="308" t="s">
        <v>299</v>
      </c>
      <c r="F24" s="308"/>
      <c r="G24" s="45"/>
      <c r="H24" s="304"/>
      <c r="I24" s="304"/>
      <c r="J24" s="304"/>
      <c r="K24" s="312">
        <v>150000</v>
      </c>
      <c r="L24" s="304" t="s">
        <v>99</v>
      </c>
      <c r="M24" s="305"/>
    </row>
    <row r="25" spans="2:13" ht="12.75">
      <c r="B25" s="303"/>
      <c r="C25" s="308"/>
      <c r="D25" s="308" t="s">
        <v>297</v>
      </c>
      <c r="F25" s="308"/>
      <c r="G25" s="314"/>
      <c r="H25" s="10"/>
      <c r="I25" s="10"/>
      <c r="J25" s="10"/>
      <c r="K25" s="312">
        <v>810000</v>
      </c>
      <c r="L25" s="304" t="s">
        <v>99</v>
      </c>
      <c r="M25" s="305"/>
    </row>
    <row r="26" spans="2:13" ht="12.75">
      <c r="B26" s="303"/>
      <c r="C26" s="308"/>
      <c r="D26" s="308" t="s">
        <v>298</v>
      </c>
      <c r="E26" s="308"/>
      <c r="F26" s="308"/>
      <c r="G26" s="45"/>
      <c r="H26" s="304"/>
      <c r="I26" s="304"/>
      <c r="J26" s="304"/>
      <c r="K26" s="312">
        <v>144967680</v>
      </c>
      <c r="L26" s="304" t="s">
        <v>99</v>
      </c>
      <c r="M26" s="305"/>
    </row>
    <row r="27" spans="2:13" ht="12.75">
      <c r="B27" s="303"/>
      <c r="C27" s="307"/>
      <c r="D27" s="308" t="s">
        <v>300</v>
      </c>
      <c r="E27" s="308"/>
      <c r="F27" s="308"/>
      <c r="G27" s="45"/>
      <c r="H27" s="304"/>
      <c r="I27" s="304"/>
      <c r="J27" s="304"/>
      <c r="K27" s="312">
        <v>94934337</v>
      </c>
      <c r="L27" s="315" t="s">
        <v>99</v>
      </c>
      <c r="M27" s="305"/>
    </row>
    <row r="28" spans="2:13" ht="12.75">
      <c r="B28" s="303"/>
      <c r="C28" s="308"/>
      <c r="D28" s="308" t="s">
        <v>301</v>
      </c>
      <c r="E28" s="308"/>
      <c r="F28" s="308"/>
      <c r="G28" s="45"/>
      <c r="H28" s="304"/>
      <c r="I28" s="304"/>
      <c r="J28" s="304"/>
      <c r="K28" s="312">
        <v>4118400</v>
      </c>
      <c r="L28" s="315" t="s">
        <v>99</v>
      </c>
      <c r="M28" s="305"/>
    </row>
    <row r="29" spans="2:13" ht="12.75">
      <c r="B29" s="303"/>
      <c r="C29" s="308"/>
      <c r="D29" s="308" t="s">
        <v>302</v>
      </c>
      <c r="E29" s="307"/>
      <c r="F29" s="308"/>
      <c r="G29" s="45"/>
      <c r="H29" s="304"/>
      <c r="I29" s="304"/>
      <c r="J29" s="304"/>
      <c r="K29" s="312">
        <v>7753125</v>
      </c>
      <c r="L29" s="315" t="s">
        <v>99</v>
      </c>
      <c r="M29" s="305"/>
    </row>
    <row r="30" spans="2:13" s="204" customFormat="1" ht="12.75">
      <c r="B30" s="205"/>
      <c r="C30" s="206"/>
      <c r="D30" s="206"/>
      <c r="E30" s="209"/>
      <c r="F30" s="206" t="s">
        <v>303</v>
      </c>
      <c r="G30" s="324">
        <v>4203475</v>
      </c>
      <c r="H30" s="207"/>
      <c r="I30" s="207"/>
      <c r="J30" s="207"/>
      <c r="K30" s="211"/>
      <c r="L30" s="207"/>
      <c r="M30" s="208"/>
    </row>
    <row r="31" spans="2:13" s="204" customFormat="1" ht="12.75">
      <c r="B31" s="205"/>
      <c r="C31" s="206"/>
      <c r="D31" s="206"/>
      <c r="E31" s="209"/>
      <c r="F31" s="206" t="s">
        <v>304</v>
      </c>
      <c r="G31" s="324">
        <v>3549650</v>
      </c>
      <c r="H31" s="207"/>
      <c r="I31" s="207"/>
      <c r="J31" s="207"/>
      <c r="K31" s="211"/>
      <c r="L31" s="207"/>
      <c r="M31" s="208"/>
    </row>
    <row r="32" spans="2:13" ht="12.75">
      <c r="B32" s="303"/>
      <c r="C32" s="308"/>
      <c r="D32" s="308" t="s">
        <v>305</v>
      </c>
      <c r="E32" s="307"/>
      <c r="F32" s="308"/>
      <c r="G32" s="325"/>
      <c r="H32" s="304"/>
      <c r="I32" s="304"/>
      <c r="J32" s="304"/>
      <c r="K32" s="312">
        <v>186014400</v>
      </c>
      <c r="L32" s="315" t="s">
        <v>99</v>
      </c>
      <c r="M32" s="305"/>
    </row>
    <row r="33" spans="2:13" ht="12.75">
      <c r="B33" s="303"/>
      <c r="C33" s="308"/>
      <c r="D33" s="326" t="s">
        <v>306</v>
      </c>
      <c r="E33" s="307"/>
      <c r="F33" s="308"/>
      <c r="G33" s="308"/>
      <c r="H33" s="304"/>
      <c r="I33" s="304"/>
      <c r="J33" s="304"/>
      <c r="K33" s="312">
        <v>19572010</v>
      </c>
      <c r="L33" s="315" t="s">
        <v>99</v>
      </c>
      <c r="M33" s="305"/>
    </row>
    <row r="34" spans="2:13" ht="12.75">
      <c r="B34" s="303"/>
      <c r="C34" s="201" t="s">
        <v>95</v>
      </c>
      <c r="D34" s="201"/>
      <c r="E34" s="201"/>
      <c r="F34" s="201"/>
      <c r="G34" s="45"/>
      <c r="H34" s="304"/>
      <c r="I34" s="304"/>
      <c r="J34" s="304"/>
      <c r="K34" s="304"/>
      <c r="L34" s="304"/>
      <c r="M34" s="305"/>
    </row>
    <row r="35" spans="2:13" ht="12.75">
      <c r="B35" s="303"/>
      <c r="C35" s="201"/>
      <c r="D35" s="201"/>
      <c r="E35" s="201"/>
      <c r="F35" s="201"/>
      <c r="G35" s="45"/>
      <c r="H35" s="304"/>
      <c r="I35" s="304"/>
      <c r="J35" s="304"/>
      <c r="K35" s="304"/>
      <c r="L35" s="304"/>
      <c r="M35" s="305"/>
    </row>
    <row r="36" spans="2:13" ht="12.75">
      <c r="B36" s="303"/>
      <c r="C36" s="308"/>
      <c r="D36" s="308"/>
      <c r="E36" s="308" t="s">
        <v>96</v>
      </c>
      <c r="F36" s="308"/>
      <c r="G36" s="45"/>
      <c r="H36" s="304"/>
      <c r="I36" s="304"/>
      <c r="J36" s="304"/>
      <c r="K36" s="312">
        <f>SUM(J37:J44)</f>
        <v>4408094</v>
      </c>
      <c r="L36" s="304" t="s">
        <v>99</v>
      </c>
      <c r="M36" s="305"/>
    </row>
    <row r="37" spans="2:13" ht="12.75">
      <c r="B37" s="303"/>
      <c r="C37" s="308"/>
      <c r="D37" s="308"/>
      <c r="E37" s="308" t="s">
        <v>307</v>
      </c>
      <c r="F37" s="308"/>
      <c r="G37" s="45"/>
      <c r="H37" s="304"/>
      <c r="I37" s="304"/>
      <c r="J37" s="304">
        <v>360</v>
      </c>
      <c r="K37" s="312"/>
      <c r="L37" s="304"/>
      <c r="M37" s="305"/>
    </row>
    <row r="38" spans="2:13" s="204" customFormat="1" ht="12.75">
      <c r="B38" s="205"/>
      <c r="C38" s="206"/>
      <c r="D38" s="206"/>
      <c r="E38" s="206" t="s">
        <v>294</v>
      </c>
      <c r="F38" s="206"/>
      <c r="G38" s="206"/>
      <c r="H38" s="207"/>
      <c r="I38" s="207"/>
      <c r="J38" s="211">
        <v>20550</v>
      </c>
      <c r="K38" s="207"/>
      <c r="M38" s="208"/>
    </row>
    <row r="39" spans="2:13" s="204" customFormat="1" ht="12.75">
      <c r="B39" s="205"/>
      <c r="C39" s="206"/>
      <c r="D39" s="206"/>
      <c r="E39" s="206" t="s">
        <v>308</v>
      </c>
      <c r="F39" s="206"/>
      <c r="G39" s="206"/>
      <c r="H39" s="207"/>
      <c r="I39" s="207"/>
      <c r="J39" s="211">
        <v>133978</v>
      </c>
      <c r="K39" s="207"/>
      <c r="M39" s="208"/>
    </row>
    <row r="40" spans="2:13" s="204" customFormat="1" ht="12.75">
      <c r="B40" s="205"/>
      <c r="C40" s="206"/>
      <c r="D40" s="206"/>
      <c r="E40" s="206" t="s">
        <v>309</v>
      </c>
      <c r="F40" s="206"/>
      <c r="G40" s="206"/>
      <c r="H40" s="207"/>
      <c r="I40" s="207"/>
      <c r="J40" s="211">
        <v>4110000</v>
      </c>
      <c r="K40" s="207"/>
      <c r="M40" s="208"/>
    </row>
    <row r="41" spans="2:13" s="204" customFormat="1" ht="12.75">
      <c r="B41" s="205"/>
      <c r="C41" s="206"/>
      <c r="D41" s="206"/>
      <c r="E41" s="206" t="s">
        <v>295</v>
      </c>
      <c r="F41" s="206"/>
      <c r="G41" s="206"/>
      <c r="H41" s="207"/>
      <c r="I41" s="207"/>
      <c r="J41" s="211">
        <v>89519</v>
      </c>
      <c r="K41" s="207"/>
      <c r="M41" s="208"/>
    </row>
    <row r="42" spans="2:13" s="204" customFormat="1" ht="12.75">
      <c r="B42" s="205"/>
      <c r="C42" s="206"/>
      <c r="D42" s="206"/>
      <c r="E42" s="206" t="s">
        <v>97</v>
      </c>
      <c r="F42" s="206"/>
      <c r="G42" s="206"/>
      <c r="H42" s="207"/>
      <c r="I42" s="207"/>
      <c r="J42" s="211">
        <v>37120</v>
      </c>
      <c r="K42" s="207"/>
      <c r="M42" s="208"/>
    </row>
    <row r="43" spans="2:13" s="204" customFormat="1" ht="12.75">
      <c r="B43" s="205"/>
      <c r="C43" s="206"/>
      <c r="D43" s="206"/>
      <c r="E43" s="206" t="s">
        <v>310</v>
      </c>
      <c r="F43" s="206"/>
      <c r="G43" s="206"/>
      <c r="H43" s="207"/>
      <c r="I43" s="207"/>
      <c r="J43" s="211">
        <v>1</v>
      </c>
      <c r="K43" s="207"/>
      <c r="M43" s="208"/>
    </row>
    <row r="44" spans="2:13" s="204" customFormat="1" ht="12.75">
      <c r="B44" s="205"/>
      <c r="C44" s="206"/>
      <c r="D44" s="206"/>
      <c r="E44" s="206" t="s">
        <v>296</v>
      </c>
      <c r="F44" s="206"/>
      <c r="G44" s="206"/>
      <c r="H44" s="207"/>
      <c r="I44" s="207"/>
      <c r="J44" s="211">
        <v>16566</v>
      </c>
      <c r="K44" s="207"/>
      <c r="M44" s="208"/>
    </row>
    <row r="45" spans="2:13" s="204" customFormat="1" ht="12.75">
      <c r="B45" s="205"/>
      <c r="C45" s="206"/>
      <c r="D45" s="206"/>
      <c r="E45" s="209"/>
      <c r="F45" s="206"/>
      <c r="G45" s="206"/>
      <c r="H45" s="207"/>
      <c r="I45" s="207"/>
      <c r="J45" s="207"/>
      <c r="K45" s="211"/>
      <c r="L45" s="212"/>
      <c r="M45" s="208"/>
    </row>
    <row r="46" spans="2:13" ht="12.75">
      <c r="B46" s="303"/>
      <c r="C46" s="308"/>
      <c r="D46" s="308"/>
      <c r="E46" s="307" t="s">
        <v>311</v>
      </c>
      <c r="F46" s="308"/>
      <c r="G46" s="45"/>
      <c r="H46" s="304"/>
      <c r="I46" s="304"/>
      <c r="J46" s="304"/>
      <c r="K46" s="312">
        <v>1900215</v>
      </c>
      <c r="L46" s="304" t="s">
        <v>99</v>
      </c>
      <c r="M46" s="305"/>
    </row>
    <row r="47" spans="2:13" ht="12.75">
      <c r="B47" s="303"/>
      <c r="C47" s="308"/>
      <c r="D47" s="45"/>
      <c r="E47" s="308"/>
      <c r="F47" s="206" t="s">
        <v>312</v>
      </c>
      <c r="G47" s="206"/>
      <c r="H47" s="207"/>
      <c r="I47" s="211">
        <v>1900138</v>
      </c>
      <c r="J47" s="304"/>
      <c r="K47" s="304"/>
      <c r="L47" s="304"/>
      <c r="M47" s="305"/>
    </row>
    <row r="48" spans="2:13" ht="12.75">
      <c r="B48" s="303"/>
      <c r="C48" s="313"/>
      <c r="D48" s="308"/>
      <c r="E48" s="308"/>
      <c r="F48" s="206" t="s">
        <v>313</v>
      </c>
      <c r="G48" s="206"/>
      <c r="H48" s="207"/>
      <c r="I48" s="211">
        <v>77</v>
      </c>
      <c r="J48" s="304"/>
      <c r="K48" s="304"/>
      <c r="L48" s="304"/>
      <c r="M48" s="305"/>
    </row>
    <row r="49" spans="2:13" ht="12.75">
      <c r="B49" s="303"/>
      <c r="C49" s="308"/>
      <c r="D49" s="307"/>
      <c r="E49" s="316"/>
      <c r="F49" s="316"/>
      <c r="G49" s="45"/>
      <c r="H49" s="304"/>
      <c r="I49" s="304"/>
      <c r="J49" s="304"/>
      <c r="K49" s="304"/>
      <c r="L49" s="304"/>
      <c r="M49" s="305"/>
    </row>
    <row r="50" spans="2:13" s="173" customFormat="1" ht="12.75">
      <c r="B50" s="202"/>
      <c r="C50" s="190"/>
      <c r="F50" s="207"/>
      <c r="I50" s="317"/>
      <c r="J50" s="338" t="s">
        <v>55</v>
      </c>
      <c r="K50" s="338"/>
      <c r="L50" s="338"/>
      <c r="M50" s="203"/>
    </row>
    <row r="51" spans="2:13" s="173" customFormat="1" ht="12.75">
      <c r="B51" s="202"/>
      <c r="C51" s="190"/>
      <c r="F51" s="207"/>
      <c r="I51" s="317"/>
      <c r="J51" s="323"/>
      <c r="K51" s="323"/>
      <c r="L51" s="323"/>
      <c r="M51" s="203"/>
    </row>
    <row r="52" spans="2:13" s="173" customFormat="1" ht="12.75">
      <c r="B52" s="202"/>
      <c r="J52" s="348" t="s">
        <v>56</v>
      </c>
      <c r="K52" s="348"/>
      <c r="L52" s="348"/>
      <c r="M52" s="203"/>
    </row>
    <row r="53" spans="2:13" s="173" customFormat="1" ht="12.75">
      <c r="B53" s="202"/>
      <c r="C53" s="190"/>
      <c r="J53" s="349" t="s">
        <v>100</v>
      </c>
      <c r="K53" s="349"/>
      <c r="L53" s="349"/>
      <c r="M53" s="203"/>
    </row>
    <row r="54" spans="2:13" s="173" customFormat="1" ht="12.75">
      <c r="B54" s="202"/>
      <c r="C54" s="190"/>
      <c r="J54" s="318"/>
      <c r="K54" s="318"/>
      <c r="L54" s="318"/>
      <c r="M54" s="203"/>
    </row>
    <row r="55" spans="2:13" s="173" customFormat="1" ht="12.75">
      <c r="B55" s="202"/>
      <c r="C55" s="190"/>
      <c r="J55" s="318"/>
      <c r="K55" s="318"/>
      <c r="L55" s="318"/>
      <c r="M55" s="203"/>
    </row>
    <row r="56" spans="2:13" s="173" customFormat="1" ht="12.75">
      <c r="B56" s="202"/>
      <c r="C56" s="190"/>
      <c r="J56" s="318"/>
      <c r="K56" s="318"/>
      <c r="L56" s="318"/>
      <c r="M56" s="203"/>
    </row>
    <row r="57" spans="2:13" s="173" customFormat="1" ht="12.75">
      <c r="B57" s="202"/>
      <c r="C57" s="190"/>
      <c r="J57" s="318"/>
      <c r="K57" s="318"/>
      <c r="L57" s="318"/>
      <c r="M57" s="203"/>
    </row>
    <row r="58" spans="2:13" ht="12.75">
      <c r="B58" s="319"/>
      <c r="C58" s="320"/>
      <c r="D58" s="321"/>
      <c r="E58" s="321"/>
      <c r="F58" s="321"/>
      <c r="G58" s="321"/>
      <c r="H58" s="321"/>
      <c r="I58" s="321"/>
      <c r="J58" s="321"/>
      <c r="K58" s="321"/>
      <c r="L58" s="321"/>
      <c r="M58" s="322"/>
    </row>
  </sheetData>
  <sheetProtection/>
  <mergeCells count="4">
    <mergeCell ref="B2:M2"/>
    <mergeCell ref="J50:L50"/>
    <mergeCell ref="J52:L52"/>
    <mergeCell ref="J53:L53"/>
  </mergeCells>
  <printOptions/>
  <pageMargins left="0.15" right="0.15" top="0.2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82">
      <selection activeCell="B88" sqref="B88"/>
    </sheetView>
  </sheetViews>
  <sheetFormatPr defaultColWidth="9.140625" defaultRowHeight="12.75"/>
  <cols>
    <col min="1" max="1" width="2.57421875" style="128" customWidth="1"/>
    <col min="2" max="2" width="68.00390625" style="128" customWidth="1"/>
    <col min="3" max="3" width="15.00390625" style="129" bestFit="1" customWidth="1"/>
    <col min="4" max="4" width="13.8515625" style="129" customWidth="1"/>
    <col min="5" max="16384" width="9.140625" style="128" customWidth="1"/>
  </cols>
  <sheetData>
    <row r="1" spans="1:2" s="123" customFormat="1" ht="17.25">
      <c r="A1" s="121"/>
      <c r="B1" s="122" t="str">
        <f>Kopertina!F3</f>
        <v>IDROENERGIA ALBANIA shpk</v>
      </c>
    </row>
    <row r="2" spans="1:2" s="123" customFormat="1" ht="17.25">
      <c r="A2" s="121"/>
      <c r="B2" s="122" t="str">
        <f>Kopertina!F4</f>
        <v>L42125021I</v>
      </c>
    </row>
    <row r="3" spans="1:5" s="126" customFormat="1" ht="17.25">
      <c r="A3" s="124"/>
      <c r="B3" s="125" t="s">
        <v>112</v>
      </c>
      <c r="C3" s="127"/>
      <c r="D3" s="127"/>
      <c r="E3" s="127"/>
    </row>
    <row r="4" ht="13.5" thickBot="1"/>
    <row r="5" spans="2:4" ht="21" customHeight="1" thickBot="1">
      <c r="B5" s="259" t="s">
        <v>1</v>
      </c>
      <c r="C5" s="255" t="s">
        <v>113</v>
      </c>
      <c r="D5" s="256" t="s">
        <v>101</v>
      </c>
    </row>
    <row r="6" spans="2:4" s="141" customFormat="1" ht="12.75">
      <c r="B6" s="257" t="s">
        <v>103</v>
      </c>
      <c r="C6" s="252"/>
      <c r="D6" s="253"/>
    </row>
    <row r="7" spans="2:4" s="141" customFormat="1" ht="12.75">
      <c r="B7" s="245" t="s">
        <v>102</v>
      </c>
      <c r="C7" s="239">
        <v>3746511</v>
      </c>
      <c r="D7" s="233">
        <v>1262</v>
      </c>
    </row>
    <row r="8" spans="2:4" ht="12.75">
      <c r="B8" s="245"/>
      <c r="C8" s="243"/>
      <c r="D8" s="237"/>
    </row>
    <row r="9" spans="2:4" s="141" customFormat="1" ht="12.75">
      <c r="B9" s="245" t="s">
        <v>104</v>
      </c>
      <c r="C9" s="225">
        <f>SUM(C10:C12)</f>
        <v>0</v>
      </c>
      <c r="D9" s="225">
        <f>SUM(D10:D12)</f>
        <v>28028000</v>
      </c>
    </row>
    <row r="10" spans="2:4" s="213" customFormat="1" ht="12.75">
      <c r="B10" s="246" t="s">
        <v>105</v>
      </c>
      <c r="C10" s="226"/>
      <c r="D10" s="221"/>
    </row>
    <row r="11" spans="2:4" s="213" customFormat="1" ht="12.75">
      <c r="B11" s="246" t="s">
        <v>106</v>
      </c>
      <c r="C11" s="226"/>
      <c r="D11" s="221"/>
    </row>
    <row r="12" spans="2:4" s="213" customFormat="1" ht="12.75">
      <c r="B12" s="246" t="s">
        <v>107</v>
      </c>
      <c r="C12" s="226"/>
      <c r="D12" s="280">
        <v>28028000</v>
      </c>
    </row>
    <row r="13" spans="2:4" ht="12.75">
      <c r="B13" s="246"/>
      <c r="C13" s="272"/>
      <c r="D13" s="273"/>
    </row>
    <row r="14" spans="2:4" s="141" customFormat="1" ht="12.75">
      <c r="B14" s="245" t="s">
        <v>114</v>
      </c>
      <c r="C14" s="225">
        <f>SUM(C15:C19)</f>
        <v>150000</v>
      </c>
      <c r="D14" s="220">
        <f>SUM(D15:D19)</f>
        <v>2409755</v>
      </c>
    </row>
    <row r="15" spans="2:4" s="213" customFormat="1" ht="12.75">
      <c r="B15" s="247" t="s">
        <v>115</v>
      </c>
      <c r="C15" s="240"/>
      <c r="D15" s="291">
        <v>109755</v>
      </c>
    </row>
    <row r="16" spans="2:4" s="213" customFormat="1" ht="12.75">
      <c r="B16" s="247" t="s">
        <v>116</v>
      </c>
      <c r="C16" s="240"/>
      <c r="D16" s="234"/>
    </row>
    <row r="17" spans="2:4" s="213" customFormat="1" ht="12.75">
      <c r="B17" s="247" t="s">
        <v>117</v>
      </c>
      <c r="C17" s="240"/>
      <c r="D17" s="221"/>
    </row>
    <row r="18" spans="2:4" s="213" customFormat="1" ht="12.75">
      <c r="B18" s="247" t="s">
        <v>118</v>
      </c>
      <c r="C18" s="226">
        <v>150000</v>
      </c>
      <c r="D18" s="221"/>
    </row>
    <row r="19" spans="2:4" s="213" customFormat="1" ht="12.75">
      <c r="B19" s="247" t="s">
        <v>119</v>
      </c>
      <c r="C19" s="226"/>
      <c r="D19" s="280">
        <v>2300000</v>
      </c>
    </row>
    <row r="20" spans="2:4" ht="12.75">
      <c r="B20" s="247"/>
      <c r="C20" s="272"/>
      <c r="D20" s="273"/>
    </row>
    <row r="21" spans="2:4" s="141" customFormat="1" ht="12.75">
      <c r="B21" s="245" t="s">
        <v>120</v>
      </c>
      <c r="C21" s="225">
        <f>SUM(C22:C28)</f>
        <v>0</v>
      </c>
      <c r="D21" s="220">
        <f>SUM(D22:D28)</f>
        <v>0</v>
      </c>
    </row>
    <row r="22" spans="2:4" s="213" customFormat="1" ht="12.75">
      <c r="B22" s="247" t="s">
        <v>121</v>
      </c>
      <c r="C22" s="226"/>
      <c r="D22" s="221"/>
    </row>
    <row r="23" spans="2:4" s="213" customFormat="1" ht="12.75">
      <c r="B23" s="247" t="s">
        <v>122</v>
      </c>
      <c r="C23" s="240"/>
      <c r="D23" s="221"/>
    </row>
    <row r="24" spans="2:4" s="213" customFormat="1" ht="12.75">
      <c r="B24" s="247" t="s">
        <v>123</v>
      </c>
      <c r="C24" s="226"/>
      <c r="D24" s="221"/>
    </row>
    <row r="25" spans="2:4" s="213" customFormat="1" ht="12.75">
      <c r="B25" s="247" t="s">
        <v>124</v>
      </c>
      <c r="C25" s="240"/>
      <c r="D25" s="234"/>
    </row>
    <row r="26" spans="2:4" s="213" customFormat="1" ht="12.75">
      <c r="B26" s="247" t="s">
        <v>125</v>
      </c>
      <c r="C26" s="240"/>
      <c r="D26" s="234"/>
    </row>
    <row r="27" spans="2:4" s="213" customFormat="1" ht="12.75">
      <c r="B27" s="247" t="s">
        <v>126</v>
      </c>
      <c r="C27" s="240"/>
      <c r="D27" s="234"/>
    </row>
    <row r="28" spans="2:4" s="213" customFormat="1" ht="12.75">
      <c r="B28" s="247" t="s">
        <v>127</v>
      </c>
      <c r="C28" s="226"/>
      <c r="D28" s="221"/>
    </row>
    <row r="29" spans="2:4" ht="12.75">
      <c r="B29" s="245"/>
      <c r="C29" s="227"/>
      <c r="D29" s="222"/>
    </row>
    <row r="30" spans="2:4" s="141" customFormat="1" ht="12.75">
      <c r="B30" s="245" t="s">
        <v>128</v>
      </c>
      <c r="C30" s="225"/>
      <c r="D30" s="220"/>
    </row>
    <row r="31" spans="2:4" s="141" customFormat="1" ht="12.75">
      <c r="B31" s="245" t="s">
        <v>129</v>
      </c>
      <c r="C31" s="225"/>
      <c r="D31" s="220"/>
    </row>
    <row r="32" spans="2:4" s="141" customFormat="1" ht="12.75">
      <c r="B32" s="245"/>
      <c r="C32" s="225"/>
      <c r="D32" s="220"/>
    </row>
    <row r="33" spans="2:4" s="141" customFormat="1" ht="12.75">
      <c r="B33" s="245" t="s">
        <v>130</v>
      </c>
      <c r="C33" s="225">
        <f>C7+C9+C14+C21+C30+C31</f>
        <v>3896511</v>
      </c>
      <c r="D33" s="220">
        <f>D7+D9+D14+D21+D30+D31</f>
        <v>30439017</v>
      </c>
    </row>
    <row r="34" spans="2:4" s="141" customFormat="1" ht="12.75">
      <c r="B34" s="245"/>
      <c r="C34" s="225"/>
      <c r="D34" s="220"/>
    </row>
    <row r="35" spans="2:4" ht="12.75">
      <c r="B35" s="245" t="s">
        <v>131</v>
      </c>
      <c r="C35" s="242"/>
      <c r="D35" s="236"/>
    </row>
    <row r="36" spans="2:4" ht="12.75">
      <c r="B36" s="245"/>
      <c r="C36" s="242"/>
      <c r="D36" s="236"/>
    </row>
    <row r="37" spans="2:4" s="141" customFormat="1" ht="12.75">
      <c r="B37" s="245" t="s">
        <v>132</v>
      </c>
      <c r="C37" s="225">
        <f>SUM(C38:C43)</f>
        <v>240712017</v>
      </c>
      <c r="D37" s="220">
        <f>SUM(D38:D43)</f>
        <v>0</v>
      </c>
    </row>
    <row r="38" spans="2:4" s="213" customFormat="1" ht="12.75">
      <c r="B38" s="247" t="s">
        <v>133</v>
      </c>
      <c r="C38" s="226">
        <v>810000</v>
      </c>
      <c r="D38" s="221"/>
    </row>
    <row r="39" spans="2:4" s="213" customFormat="1" ht="12.75">
      <c r="B39" s="247" t="s">
        <v>134</v>
      </c>
      <c r="C39" s="226">
        <v>144967680</v>
      </c>
      <c r="D39" s="221"/>
    </row>
    <row r="40" spans="2:4" s="213" customFormat="1" ht="12.75">
      <c r="B40" s="247" t="s">
        <v>135</v>
      </c>
      <c r="C40" s="226"/>
      <c r="D40" s="221"/>
    </row>
    <row r="41" spans="2:4" s="213" customFormat="1" ht="12.75">
      <c r="B41" s="247" t="s">
        <v>136</v>
      </c>
      <c r="C41" s="226"/>
      <c r="D41" s="221"/>
    </row>
    <row r="42" spans="2:4" s="213" customFormat="1" ht="12.75">
      <c r="B42" s="247" t="s">
        <v>137</v>
      </c>
      <c r="C42" s="226"/>
      <c r="D42" s="221"/>
    </row>
    <row r="43" spans="2:4" s="213" customFormat="1" ht="12.75">
      <c r="B43" s="247" t="s">
        <v>138</v>
      </c>
      <c r="C43" s="226">
        <v>94934337</v>
      </c>
      <c r="D43" s="221"/>
    </row>
    <row r="44" spans="2:4" ht="12.75">
      <c r="B44" s="247"/>
      <c r="C44" s="242"/>
      <c r="D44" s="236"/>
    </row>
    <row r="45" spans="2:4" s="141" customFormat="1" ht="12.75">
      <c r="B45" s="245" t="s">
        <v>139</v>
      </c>
      <c r="C45" s="225">
        <f>SUM(C46:C49)</f>
        <v>0</v>
      </c>
      <c r="D45" s="220">
        <f>SUM(D46:D49)</f>
        <v>0</v>
      </c>
    </row>
    <row r="46" spans="2:4" s="213" customFormat="1" ht="12.75">
      <c r="B46" s="247" t="s">
        <v>140</v>
      </c>
      <c r="C46" s="226"/>
      <c r="D46" s="221"/>
    </row>
    <row r="47" spans="2:4" s="213" customFormat="1" ht="12.75">
      <c r="B47" s="247" t="s">
        <v>141</v>
      </c>
      <c r="C47" s="226"/>
      <c r="D47" s="221"/>
    </row>
    <row r="48" spans="2:4" s="213" customFormat="1" ht="12.75">
      <c r="B48" s="247" t="s">
        <v>142</v>
      </c>
      <c r="C48" s="226"/>
      <c r="D48" s="221"/>
    </row>
    <row r="49" spans="2:4" s="213" customFormat="1" ht="12.75">
      <c r="B49" s="247" t="s">
        <v>143</v>
      </c>
      <c r="C49" s="240"/>
      <c r="D49" s="221"/>
    </row>
    <row r="50" spans="2:4" ht="12.75">
      <c r="B50" s="245"/>
      <c r="C50" s="227"/>
      <c r="D50" s="222"/>
    </row>
    <row r="51" spans="2:4" s="141" customFormat="1" ht="12.75">
      <c r="B51" s="245" t="s">
        <v>144</v>
      </c>
      <c r="C51" s="225"/>
      <c r="D51" s="220"/>
    </row>
    <row r="52" spans="2:4" ht="12.75">
      <c r="B52" s="245"/>
      <c r="C52" s="242"/>
      <c r="D52" s="236"/>
    </row>
    <row r="53" spans="2:4" s="141" customFormat="1" ht="12.75">
      <c r="B53" s="245" t="s">
        <v>145</v>
      </c>
      <c r="C53" s="225">
        <f>SUM(C54:C56)</f>
        <v>0</v>
      </c>
      <c r="D53" s="220">
        <f>SUM(D54:D56)</f>
        <v>0</v>
      </c>
    </row>
    <row r="54" spans="2:4" s="213" customFormat="1" ht="12.75">
      <c r="B54" s="247" t="s">
        <v>146</v>
      </c>
      <c r="C54" s="226"/>
      <c r="D54" s="221"/>
    </row>
    <row r="55" spans="2:4" s="213" customFormat="1" ht="12.75">
      <c r="B55" s="247" t="s">
        <v>147</v>
      </c>
      <c r="C55" s="226"/>
      <c r="D55" s="221"/>
    </row>
    <row r="56" spans="2:4" s="213" customFormat="1" ht="12.75">
      <c r="B56" s="247" t="s">
        <v>148</v>
      </c>
      <c r="C56" s="240"/>
      <c r="D56" s="221"/>
    </row>
    <row r="57" spans="2:4" ht="12.75">
      <c r="B57" s="245"/>
      <c r="C57" s="227"/>
      <c r="D57" s="222"/>
    </row>
    <row r="58" spans="2:4" s="141" customFormat="1" ht="12.75">
      <c r="B58" s="245" t="s">
        <v>149</v>
      </c>
      <c r="C58" s="225"/>
      <c r="D58" s="220"/>
    </row>
    <row r="59" spans="2:4" ht="12.75">
      <c r="B59" s="245"/>
      <c r="C59" s="242"/>
      <c r="D59" s="236"/>
    </row>
    <row r="60" spans="2:4" s="141" customFormat="1" ht="12.75">
      <c r="B60" s="245" t="s">
        <v>150</v>
      </c>
      <c r="C60" s="225">
        <f>C37+C45+C51+C53+C58</f>
        <v>240712017</v>
      </c>
      <c r="D60" s="220">
        <f>D37+D45+D51+D53+D58</f>
        <v>0</v>
      </c>
    </row>
    <row r="61" spans="2:4" ht="19.5" customHeight="1" thickBot="1">
      <c r="B61" s="248" t="s">
        <v>151</v>
      </c>
      <c r="C61" s="274">
        <f>C60+C33</f>
        <v>244608528</v>
      </c>
      <c r="D61" s="275">
        <f>D60+D33</f>
        <v>30439017</v>
      </c>
    </row>
    <row r="62" spans="3:4" ht="13.5" thickBot="1">
      <c r="C62" s="276"/>
      <c r="D62" s="276"/>
    </row>
    <row r="63" spans="2:4" ht="21" customHeight="1" thickBot="1">
      <c r="B63" s="258" t="s">
        <v>2</v>
      </c>
      <c r="C63" s="277" t="s">
        <v>113</v>
      </c>
      <c r="D63" s="278" t="s">
        <v>101</v>
      </c>
    </row>
    <row r="64" spans="2:4" s="141" customFormat="1" ht="12.75">
      <c r="B64" s="257" t="s">
        <v>152</v>
      </c>
      <c r="C64" s="252">
        <f>SUM(C65:C74)</f>
        <v>197894295</v>
      </c>
      <c r="D64" s="253">
        <f>SUM(D65:D74)</f>
        <v>28117501</v>
      </c>
    </row>
    <row r="65" spans="2:4" s="213" customFormat="1" ht="12.75">
      <c r="B65" s="247" t="s">
        <v>153</v>
      </c>
      <c r="C65" s="226"/>
      <c r="D65" s="292">
        <v>28028000</v>
      </c>
    </row>
    <row r="66" spans="2:4" s="213" customFormat="1" ht="12.75">
      <c r="B66" s="247" t="s">
        <v>154</v>
      </c>
      <c r="C66" s="226"/>
      <c r="D66" s="292"/>
    </row>
    <row r="67" spans="2:4" s="213" customFormat="1" ht="12.75">
      <c r="B67" s="246" t="s">
        <v>155</v>
      </c>
      <c r="C67" s="293"/>
      <c r="D67" s="294"/>
    </row>
    <row r="68" spans="2:4" s="213" customFormat="1" ht="12.75">
      <c r="B68" s="246" t="s">
        <v>156</v>
      </c>
      <c r="C68" s="226">
        <v>4118400</v>
      </c>
      <c r="D68" s="292"/>
    </row>
    <row r="69" spans="2:4" s="213" customFormat="1" ht="12.75">
      <c r="B69" s="247" t="s">
        <v>157</v>
      </c>
      <c r="C69" s="226"/>
      <c r="D69" s="292"/>
    </row>
    <row r="70" spans="2:4" s="213" customFormat="1" ht="12.75">
      <c r="B70" s="247" t="s">
        <v>158</v>
      </c>
      <c r="C70" s="240"/>
      <c r="D70" s="295"/>
    </row>
    <row r="71" spans="2:4" s="213" customFormat="1" ht="12.75">
      <c r="B71" s="247" t="s">
        <v>159</v>
      </c>
      <c r="C71" s="240"/>
      <c r="D71" s="295"/>
    </row>
    <row r="72" spans="2:4" s="213" customFormat="1" ht="12.75">
      <c r="B72" s="247" t="s">
        <v>160</v>
      </c>
      <c r="C72" s="226">
        <v>8370</v>
      </c>
      <c r="D72" s="292">
        <v>89501</v>
      </c>
    </row>
    <row r="73" spans="2:4" s="213" customFormat="1" ht="12.75">
      <c r="B73" s="247" t="s">
        <v>161</v>
      </c>
      <c r="C73" s="240">
        <v>7753125</v>
      </c>
      <c r="D73" s="234"/>
    </row>
    <row r="74" spans="2:4" s="213" customFormat="1" ht="12.75">
      <c r="B74" s="247" t="s">
        <v>162</v>
      </c>
      <c r="C74" s="226">
        <v>186014400</v>
      </c>
      <c r="D74" s="221"/>
    </row>
    <row r="75" spans="2:4" s="141" customFormat="1" ht="12.75">
      <c r="B75" s="245"/>
      <c r="C75" s="225"/>
      <c r="D75" s="220"/>
    </row>
    <row r="76" spans="2:4" s="141" customFormat="1" ht="12.75">
      <c r="B76" s="245" t="s">
        <v>163</v>
      </c>
      <c r="C76" s="225"/>
      <c r="D76" s="220"/>
    </row>
    <row r="77" spans="2:4" ht="12.75">
      <c r="B77" s="245" t="s">
        <v>164</v>
      </c>
      <c r="C77" s="242"/>
      <c r="D77" s="236"/>
    </row>
    <row r="78" spans="2:4" ht="12.75">
      <c r="B78" s="245" t="s">
        <v>165</v>
      </c>
      <c r="C78" s="242"/>
      <c r="D78" s="236"/>
    </row>
    <row r="79" spans="2:4" ht="12.75">
      <c r="B79" s="245"/>
      <c r="C79" s="242"/>
      <c r="D79" s="236"/>
    </row>
    <row r="80" spans="2:4" s="141" customFormat="1" ht="12.75">
      <c r="B80" s="245" t="s">
        <v>166</v>
      </c>
      <c r="C80" s="225">
        <f>C64+C76+C77+C78</f>
        <v>197894295</v>
      </c>
      <c r="D80" s="220">
        <f>D64+D76+D77+D78</f>
        <v>28117501</v>
      </c>
    </row>
    <row r="81" spans="2:4" s="141" customFormat="1" ht="12.75">
      <c r="B81" s="245"/>
      <c r="C81" s="225"/>
      <c r="D81" s="220"/>
    </row>
    <row r="82" spans="2:4" s="141" customFormat="1" ht="12.75">
      <c r="B82" s="245" t="s">
        <v>167</v>
      </c>
      <c r="C82" s="225">
        <f>SUM(C83:C90)</f>
        <v>19572010</v>
      </c>
      <c r="D82" s="220">
        <f>SUM(D83:D90)</f>
        <v>0</v>
      </c>
    </row>
    <row r="83" spans="2:4" s="213" customFormat="1" ht="12.75">
      <c r="B83" s="249" t="s">
        <v>153</v>
      </c>
      <c r="C83" s="226"/>
      <c r="D83" s="221"/>
    </row>
    <row r="84" spans="2:4" s="213" customFormat="1" ht="12.75">
      <c r="B84" s="249" t="s">
        <v>154</v>
      </c>
      <c r="C84" s="226"/>
      <c r="D84" s="221"/>
    </row>
    <row r="85" spans="2:4" s="213" customFormat="1" ht="12.75">
      <c r="B85" s="249" t="s">
        <v>168</v>
      </c>
      <c r="C85" s="226"/>
      <c r="D85" s="221"/>
    </row>
    <row r="86" spans="2:4" s="213" customFormat="1" ht="12.75">
      <c r="B86" s="249" t="s">
        <v>156</v>
      </c>
      <c r="C86" s="226"/>
      <c r="D86" s="221"/>
    </row>
    <row r="87" spans="2:4" s="213" customFormat="1" ht="12.75">
      <c r="B87" s="249" t="s">
        <v>157</v>
      </c>
      <c r="C87" s="226"/>
      <c r="D87" s="221"/>
    </row>
    <row r="88" spans="2:4" s="213" customFormat="1" ht="12.75">
      <c r="B88" s="249" t="s">
        <v>158</v>
      </c>
      <c r="C88" s="226">
        <v>19572010</v>
      </c>
      <c r="D88" s="221"/>
    </row>
    <row r="89" spans="2:4" s="213" customFormat="1" ht="12.75">
      <c r="B89" s="249" t="s">
        <v>169</v>
      </c>
      <c r="C89" s="226"/>
      <c r="D89" s="221"/>
    </row>
    <row r="90" spans="2:4" s="213" customFormat="1" ht="12.75">
      <c r="B90" s="249" t="s">
        <v>170</v>
      </c>
      <c r="C90" s="240"/>
      <c r="D90" s="221"/>
    </row>
    <row r="91" spans="2:4" s="213" customFormat="1" ht="12.75">
      <c r="B91" s="249"/>
      <c r="C91" s="226"/>
      <c r="D91" s="221"/>
    </row>
    <row r="92" spans="2:4" ht="12.75">
      <c r="B92" s="245" t="s">
        <v>163</v>
      </c>
      <c r="C92" s="242"/>
      <c r="D92" s="236"/>
    </row>
    <row r="93" spans="2:4" ht="12.75">
      <c r="B93" s="245" t="s">
        <v>164</v>
      </c>
      <c r="C93" s="242"/>
      <c r="D93" s="236"/>
    </row>
    <row r="94" spans="2:4" s="141" customFormat="1" ht="12.75">
      <c r="B94" s="245" t="s">
        <v>171</v>
      </c>
      <c r="C94" s="225">
        <f>SUM(C95:C96)</f>
        <v>0</v>
      </c>
      <c r="D94" s="220">
        <f>SUM(D95:D96)</f>
        <v>0</v>
      </c>
    </row>
    <row r="95" spans="2:4" s="213" customFormat="1" ht="12.75">
      <c r="B95" s="247" t="s">
        <v>172</v>
      </c>
      <c r="C95" s="226"/>
      <c r="D95" s="221"/>
    </row>
    <row r="96" spans="2:4" s="213" customFormat="1" ht="12.75">
      <c r="B96" s="247" t="s">
        <v>173</v>
      </c>
      <c r="C96" s="226"/>
      <c r="D96" s="221"/>
    </row>
    <row r="97" spans="2:4" s="213" customFormat="1" ht="12.75">
      <c r="B97" s="247"/>
      <c r="C97" s="226"/>
      <c r="D97" s="221"/>
    </row>
    <row r="98" spans="2:4" s="141" customFormat="1" ht="12.75">
      <c r="B98" s="245" t="s">
        <v>174</v>
      </c>
      <c r="C98" s="225">
        <f>C82+C92+C93+C94</f>
        <v>19572010</v>
      </c>
      <c r="D98" s="220">
        <f>D82+D92+D93+D94</f>
        <v>0</v>
      </c>
    </row>
    <row r="99" spans="2:4" s="141" customFormat="1" ht="12.75">
      <c r="B99" s="245"/>
      <c r="C99" s="225"/>
      <c r="D99" s="220"/>
    </row>
    <row r="100" spans="2:4" s="141" customFormat="1" ht="12.75">
      <c r="B100" s="245" t="s">
        <v>175</v>
      </c>
      <c r="C100" s="225">
        <f>C80+C98</f>
        <v>217466305</v>
      </c>
      <c r="D100" s="220">
        <f>D80+D98</f>
        <v>28117501</v>
      </c>
    </row>
    <row r="101" spans="2:4" s="141" customFormat="1" ht="12.75">
      <c r="B101" s="245"/>
      <c r="C101" s="225"/>
      <c r="D101" s="220"/>
    </row>
    <row r="102" spans="2:4" s="141" customFormat="1" ht="12.75">
      <c r="B102" s="245" t="s">
        <v>176</v>
      </c>
      <c r="C102" s="225">
        <f>C103+C104+C105+C106</f>
        <v>3000000</v>
      </c>
      <c r="D102" s="225">
        <f>D103+D104+D105+D106</f>
        <v>3000000</v>
      </c>
    </row>
    <row r="103" spans="2:4" s="141" customFormat="1" ht="12.75">
      <c r="B103" s="250" t="s">
        <v>177</v>
      </c>
      <c r="C103" s="225">
        <v>3000000</v>
      </c>
      <c r="D103" s="220">
        <v>3000000</v>
      </c>
    </row>
    <row r="104" spans="2:4" s="141" customFormat="1" ht="12.75">
      <c r="B104" s="250" t="s">
        <v>178</v>
      </c>
      <c r="C104" s="225"/>
      <c r="D104" s="220"/>
    </row>
    <row r="105" spans="2:4" s="141" customFormat="1" ht="12.75">
      <c r="B105" s="245" t="s">
        <v>179</v>
      </c>
      <c r="C105" s="239"/>
      <c r="D105" s="233"/>
    </row>
    <row r="106" spans="2:4" s="141" customFormat="1" ht="12.75">
      <c r="B106" s="245" t="s">
        <v>3</v>
      </c>
      <c r="C106" s="225">
        <f>SUM(C107:C109)</f>
        <v>0</v>
      </c>
      <c r="D106" s="225">
        <f>SUM(D107:D109)</f>
        <v>0</v>
      </c>
    </row>
    <row r="107" spans="2:4" s="213" customFormat="1" ht="12.75">
      <c r="B107" s="249" t="s">
        <v>180</v>
      </c>
      <c r="C107" s="226"/>
      <c r="D107" s="221"/>
    </row>
    <row r="108" spans="2:4" s="213" customFormat="1" ht="12.75">
      <c r="B108" s="249" t="s">
        <v>181</v>
      </c>
      <c r="C108" s="226"/>
      <c r="D108" s="221"/>
    </row>
    <row r="109" spans="2:4" s="213" customFormat="1" ht="12.75">
      <c r="B109" s="249" t="s">
        <v>182</v>
      </c>
      <c r="C109" s="226"/>
      <c r="D109" s="221"/>
    </row>
    <row r="110" spans="2:4" s="141" customFormat="1" ht="12.75">
      <c r="B110" s="245" t="s">
        <v>8</v>
      </c>
      <c r="C110" s="239">
        <f>D110+D111</f>
        <v>-678484</v>
      </c>
      <c r="D110" s="220"/>
    </row>
    <row r="111" spans="2:4" s="141" customFormat="1" ht="12.75">
      <c r="B111" s="245" t="s">
        <v>183</v>
      </c>
      <c r="C111" s="239">
        <f>PP!C47</f>
        <v>24820707</v>
      </c>
      <c r="D111" s="233">
        <f>PP!D47</f>
        <v>-678484</v>
      </c>
    </row>
    <row r="112" spans="2:4" ht="12.75">
      <c r="B112" s="245"/>
      <c r="C112" s="243"/>
      <c r="D112" s="237"/>
    </row>
    <row r="113" spans="2:4" s="141" customFormat="1" ht="12.75">
      <c r="B113" s="245" t="s">
        <v>184</v>
      </c>
      <c r="C113" s="239">
        <f>C102+C110+C111</f>
        <v>27142223</v>
      </c>
      <c r="D113" s="239">
        <f>D102+D110+D111</f>
        <v>2321516</v>
      </c>
    </row>
    <row r="114" spans="2:4" ht="19.5" customHeight="1" thickBot="1">
      <c r="B114" s="248" t="s">
        <v>185</v>
      </c>
      <c r="C114" s="274">
        <f>C100+C113</f>
        <v>244608528</v>
      </c>
      <c r="D114" s="275">
        <f>D100+D113</f>
        <v>30439017</v>
      </c>
    </row>
    <row r="115" spans="3:4" ht="12.75">
      <c r="C115" s="131"/>
      <c r="D115" s="131"/>
    </row>
    <row r="116" spans="3:4" ht="12.75">
      <c r="C116" s="131"/>
      <c r="D116" s="131"/>
    </row>
    <row r="117" spans="3:4" ht="12.75">
      <c r="C117" s="131"/>
      <c r="D117" s="131"/>
    </row>
    <row r="118" spans="3:4" ht="12.75">
      <c r="C118" s="131"/>
      <c r="D118" s="131"/>
    </row>
    <row r="119" spans="3:4" ht="12.75">
      <c r="C119" s="131"/>
      <c r="D119" s="131"/>
    </row>
    <row r="120" spans="3:4" ht="12.75">
      <c r="C120" s="131"/>
      <c r="D120" s="131"/>
    </row>
    <row r="121" spans="3:4" ht="12.75">
      <c r="C121" s="131"/>
      <c r="D121" s="131"/>
    </row>
    <row r="122" spans="3:4" ht="12.75">
      <c r="C122" s="131"/>
      <c r="D122" s="131"/>
    </row>
    <row r="123" spans="3:4" ht="12.75">
      <c r="C123" s="131"/>
      <c r="D123" s="131"/>
    </row>
    <row r="124" spans="3:4" ht="12.75">
      <c r="C124" s="131"/>
      <c r="D124" s="131"/>
    </row>
    <row r="125" spans="3:4" ht="12.75">
      <c r="C125" s="131"/>
      <c r="D125" s="131"/>
    </row>
    <row r="126" spans="3:4" ht="12.75">
      <c r="C126" s="131"/>
      <c r="D126" s="131"/>
    </row>
    <row r="127" spans="3:4" ht="12.75">
      <c r="C127" s="131"/>
      <c r="D127" s="131"/>
    </row>
    <row r="128" spans="3:4" ht="12.75">
      <c r="C128" s="131"/>
      <c r="D128" s="131"/>
    </row>
    <row r="129" spans="3:4" ht="12.75">
      <c r="C129" s="131"/>
      <c r="D129" s="131"/>
    </row>
    <row r="130" spans="3:4" ht="12.75">
      <c r="C130" s="131"/>
      <c r="D130" s="131"/>
    </row>
    <row r="131" spans="3:4" ht="12.75">
      <c r="C131" s="131"/>
      <c r="D131" s="131"/>
    </row>
    <row r="132" spans="3:4" ht="12.75">
      <c r="C132" s="131"/>
      <c r="D132" s="131"/>
    </row>
    <row r="133" spans="3:4" ht="12.75">
      <c r="C133" s="131"/>
      <c r="D133" s="131"/>
    </row>
    <row r="134" spans="3:4" ht="12.75">
      <c r="C134" s="131"/>
      <c r="D134" s="131"/>
    </row>
    <row r="135" spans="3:4" ht="12.75">
      <c r="C135" s="131"/>
      <c r="D135" s="131"/>
    </row>
    <row r="136" spans="3:4" ht="12.75">
      <c r="C136" s="131"/>
      <c r="D136" s="131"/>
    </row>
  </sheetData>
  <sheetProtection/>
  <printOptions/>
  <pageMargins left="0.25" right="0.25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8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2.28125" style="128" customWidth="1"/>
    <col min="2" max="2" width="67.140625" style="128" customWidth="1"/>
    <col min="3" max="3" width="17.00390625" style="135" customWidth="1"/>
    <col min="4" max="4" width="15.8515625" style="128" customWidth="1"/>
    <col min="5" max="16384" width="9.140625" style="128" customWidth="1"/>
  </cols>
  <sheetData>
    <row r="1" spans="2:3" s="132" customFormat="1" ht="17.25">
      <c r="B1" s="132" t="str">
        <f>Kopertina!F3</f>
        <v>IDROENERGIA ALBANIA shpk</v>
      </c>
      <c r="C1" s="134"/>
    </row>
    <row r="2" spans="2:3" s="132" customFormat="1" ht="17.25">
      <c r="B2" s="132" t="str">
        <f>Kopertina!F4</f>
        <v>L42125021I</v>
      </c>
      <c r="C2" s="134"/>
    </row>
    <row r="3" s="132" customFormat="1" ht="17.25">
      <c r="C3" s="134"/>
    </row>
    <row r="4" ht="13.5">
      <c r="B4" s="215" t="s">
        <v>190</v>
      </c>
    </row>
    <row r="5" ht="13.5">
      <c r="B5" s="215" t="s">
        <v>189</v>
      </c>
    </row>
    <row r="6" ht="13.5">
      <c r="B6" s="214" t="s">
        <v>191</v>
      </c>
    </row>
    <row r="8" ht="13.5" thickBot="1"/>
    <row r="9" spans="2:4" s="136" customFormat="1" ht="21" customHeight="1" thickBot="1">
      <c r="B9" s="254" t="s">
        <v>5</v>
      </c>
      <c r="C9" s="255" t="s">
        <v>113</v>
      </c>
      <c r="D9" s="256" t="s">
        <v>101</v>
      </c>
    </row>
    <row r="10" spans="2:4" s="141" customFormat="1" ht="12.75" customHeight="1">
      <c r="B10" s="251" t="s">
        <v>186</v>
      </c>
      <c r="C10" s="296">
        <v>24172000</v>
      </c>
      <c r="D10" s="271"/>
    </row>
    <row r="11" spans="2:4" s="141" customFormat="1" ht="12.75" customHeight="1">
      <c r="B11" s="216" t="s">
        <v>6</v>
      </c>
      <c r="C11" s="225"/>
      <c r="D11" s="220"/>
    </row>
    <row r="12" spans="2:4" s="141" customFormat="1" ht="12.75" customHeight="1">
      <c r="B12" s="216" t="s">
        <v>187</v>
      </c>
      <c r="C12" s="225"/>
      <c r="D12" s="220"/>
    </row>
    <row r="13" spans="2:4" s="141" customFormat="1" ht="12.75" customHeight="1">
      <c r="B13" s="216" t="s">
        <v>188</v>
      </c>
      <c r="C13" s="239"/>
      <c r="D13" s="233"/>
    </row>
    <row r="14" spans="2:4" s="141" customFormat="1" ht="12.75" customHeight="1">
      <c r="B14" s="216"/>
      <c r="C14" s="239"/>
      <c r="D14" s="233"/>
    </row>
    <row r="15" spans="2:4" s="141" customFormat="1" ht="12.75" customHeight="1">
      <c r="B15" s="216" t="s">
        <v>192</v>
      </c>
      <c r="C15" s="239">
        <f>SUM(C16:C17)</f>
        <v>0</v>
      </c>
      <c r="D15" s="239">
        <f>SUM(D16:D17)</f>
        <v>0</v>
      </c>
    </row>
    <row r="16" spans="2:4" s="213" customFormat="1" ht="12.75" customHeight="1">
      <c r="B16" s="217" t="s">
        <v>193</v>
      </c>
      <c r="C16" s="240"/>
      <c r="D16" s="234"/>
    </row>
    <row r="17" spans="2:4" s="213" customFormat="1" ht="12.75" customHeight="1">
      <c r="B17" s="217" t="s">
        <v>194</v>
      </c>
      <c r="C17" s="241"/>
      <c r="D17" s="235"/>
    </row>
    <row r="18" spans="2:4" s="213" customFormat="1" ht="12.75" customHeight="1">
      <c r="B18" s="217"/>
      <c r="C18" s="241"/>
      <c r="D18" s="235"/>
    </row>
    <row r="19" spans="2:4" s="141" customFormat="1" ht="12.75" customHeight="1">
      <c r="B19" s="216" t="s">
        <v>195</v>
      </c>
      <c r="C19" s="239">
        <f>C20+C21</f>
        <v>-100440</v>
      </c>
      <c r="D19" s="233">
        <f>D20+D21</f>
        <v>-106622</v>
      </c>
    </row>
    <row r="20" spans="2:4" s="213" customFormat="1" ht="12.75" customHeight="1">
      <c r="B20" s="217" t="s">
        <v>196</v>
      </c>
      <c r="C20" s="240">
        <v>-40320</v>
      </c>
      <c r="D20" s="234">
        <v>-91364</v>
      </c>
    </row>
    <row r="21" spans="2:4" s="213" customFormat="1" ht="24" customHeight="1">
      <c r="B21" s="217" t="s">
        <v>197</v>
      </c>
      <c r="C21" s="240">
        <v>-60120</v>
      </c>
      <c r="D21" s="234">
        <v>-15258</v>
      </c>
    </row>
    <row r="22" spans="2:4" s="213" customFormat="1" ht="12.75" customHeight="1">
      <c r="B22" s="217"/>
      <c r="C22" s="240"/>
      <c r="D22" s="234"/>
    </row>
    <row r="23" spans="2:4" s="141" customFormat="1" ht="12.75" customHeight="1">
      <c r="B23" s="216" t="s">
        <v>198</v>
      </c>
      <c r="C23" s="239"/>
      <c r="D23" s="220"/>
    </row>
    <row r="24" spans="2:4" s="141" customFormat="1" ht="12.75" customHeight="1">
      <c r="B24" s="216" t="s">
        <v>199</v>
      </c>
      <c r="C24" s="225"/>
      <c r="D24" s="220"/>
    </row>
    <row r="25" spans="2:4" s="141" customFormat="1" ht="12.75" customHeight="1">
      <c r="B25" s="216" t="s">
        <v>200</v>
      </c>
      <c r="C25" s="225">
        <v>-4408094</v>
      </c>
      <c r="D25" s="220">
        <v>-570849</v>
      </c>
    </row>
    <row r="26" spans="2:4" s="141" customFormat="1" ht="12.75" customHeight="1">
      <c r="B26" s="216"/>
      <c r="C26" s="225"/>
      <c r="D26" s="220"/>
    </row>
    <row r="27" spans="2:4" s="141" customFormat="1" ht="12.75" customHeight="1">
      <c r="B27" s="216" t="s">
        <v>201</v>
      </c>
      <c r="C27" s="225">
        <f>C28+C29+C30</f>
        <v>79960931</v>
      </c>
      <c r="D27" s="220">
        <f>D28+D29+D30</f>
        <v>0</v>
      </c>
    </row>
    <row r="28" spans="2:4" s="213" customFormat="1" ht="24" customHeight="1">
      <c r="B28" s="217" t="s">
        <v>202</v>
      </c>
      <c r="C28" s="226"/>
      <c r="D28" s="221"/>
    </row>
    <row r="29" spans="2:4" s="213" customFormat="1" ht="24" customHeight="1">
      <c r="B29" s="217" t="s">
        <v>203</v>
      </c>
      <c r="C29" s="226"/>
      <c r="D29" s="221"/>
    </row>
    <row r="30" spans="2:4" s="213" customFormat="1" ht="24" customHeight="1">
      <c r="B30" s="217" t="s">
        <v>204</v>
      </c>
      <c r="C30" s="226">
        <v>79960931</v>
      </c>
      <c r="D30" s="221"/>
    </row>
    <row r="31" spans="2:4" ht="12.75" customHeight="1">
      <c r="B31" s="230"/>
      <c r="C31" s="242"/>
      <c r="D31" s="236"/>
    </row>
    <row r="32" spans="2:4" s="141" customFormat="1" ht="24.75" customHeight="1">
      <c r="B32" s="216" t="s">
        <v>205</v>
      </c>
      <c r="C32" s="225"/>
      <c r="D32" s="220"/>
    </row>
    <row r="33" spans="2:4" ht="12.75" customHeight="1">
      <c r="B33" s="231"/>
      <c r="C33" s="242"/>
      <c r="D33" s="236"/>
    </row>
    <row r="34" spans="2:4" s="141" customFormat="1" ht="12.75" customHeight="1">
      <c r="B34" s="216" t="s">
        <v>206</v>
      </c>
      <c r="C34" s="225">
        <f>C35+C36</f>
        <v>-70540215</v>
      </c>
      <c r="D34" s="220">
        <f>D35+D36</f>
        <v>-1013</v>
      </c>
    </row>
    <row r="35" spans="2:4" s="213" customFormat="1" ht="24" customHeight="1">
      <c r="B35" s="217" t="s">
        <v>207</v>
      </c>
      <c r="C35" s="226">
        <v>-1900215</v>
      </c>
      <c r="D35" s="221">
        <v>-1013</v>
      </c>
    </row>
    <row r="36" spans="2:4" s="213" customFormat="1" ht="12.75" customHeight="1">
      <c r="B36" s="217" t="s">
        <v>208</v>
      </c>
      <c r="C36" s="226">
        <v>-68640000</v>
      </c>
      <c r="D36" s="221"/>
    </row>
    <row r="37" spans="2:4" ht="12.75" customHeight="1">
      <c r="B37" s="231"/>
      <c r="C37" s="243"/>
      <c r="D37" s="237"/>
    </row>
    <row r="38" spans="2:4" s="141" customFormat="1" ht="12.75" customHeight="1">
      <c r="B38" s="216" t="s">
        <v>209</v>
      </c>
      <c r="C38" s="225"/>
      <c r="D38" s="220"/>
    </row>
    <row r="39" spans="2:4" s="141" customFormat="1" ht="12.75" customHeight="1">
      <c r="B39" s="216"/>
      <c r="C39" s="225"/>
      <c r="D39" s="220"/>
    </row>
    <row r="40" spans="2:4" ht="12.75" customHeight="1">
      <c r="B40" s="216" t="s">
        <v>210</v>
      </c>
      <c r="C40" s="227">
        <f>C10+C11+C12+C13+C15+C19+C23+C24+C25+C27+C32+C34+C38</f>
        <v>29084182</v>
      </c>
      <c r="D40" s="222">
        <f>D10+D11+D12+D13+D15+D19+D23+D24+D25+D27+D32+D34+D38</f>
        <v>-678484</v>
      </c>
    </row>
    <row r="41" spans="2:4" ht="12.75" customHeight="1">
      <c r="B41" s="216"/>
      <c r="C41" s="227"/>
      <c r="D41" s="222"/>
    </row>
    <row r="42" spans="2:4" s="141" customFormat="1" ht="12.75" customHeight="1">
      <c r="B42" s="216" t="s">
        <v>211</v>
      </c>
      <c r="C42" s="225">
        <f>SUM(C43:C45)</f>
        <v>-4263475</v>
      </c>
      <c r="D42" s="225">
        <f>SUM(D43:D45)</f>
        <v>0</v>
      </c>
    </row>
    <row r="43" spans="2:4" s="213" customFormat="1" ht="12.75" customHeight="1">
      <c r="B43" s="217" t="s">
        <v>212</v>
      </c>
      <c r="C43" s="226">
        <v>-4263475</v>
      </c>
      <c r="D43" s="221"/>
    </row>
    <row r="44" spans="2:4" s="213" customFormat="1" ht="12.75" customHeight="1">
      <c r="B44" s="217" t="s">
        <v>213</v>
      </c>
      <c r="C44" s="226"/>
      <c r="D44" s="221"/>
    </row>
    <row r="45" spans="2:4" s="213" customFormat="1" ht="12.75" customHeight="1">
      <c r="B45" s="217" t="s">
        <v>281</v>
      </c>
      <c r="C45" s="226"/>
      <c r="D45" s="221"/>
    </row>
    <row r="46" spans="2:4" s="213" customFormat="1" ht="12.75" customHeight="1">
      <c r="B46" s="217"/>
      <c r="C46" s="226"/>
      <c r="D46" s="221"/>
    </row>
    <row r="47" spans="2:4" s="141" customFormat="1" ht="12.75" customHeight="1">
      <c r="B47" s="216" t="s">
        <v>214</v>
      </c>
      <c r="C47" s="225">
        <f>C40+C42</f>
        <v>24820707</v>
      </c>
      <c r="D47" s="220">
        <f>D40+D42</f>
        <v>-678484</v>
      </c>
    </row>
    <row r="48" spans="2:4" s="213" customFormat="1" ht="12.75" customHeight="1">
      <c r="B48" s="217"/>
      <c r="C48" s="226"/>
      <c r="D48" s="221"/>
    </row>
    <row r="49" spans="2:4" ht="12.75" customHeight="1">
      <c r="B49" s="216" t="s">
        <v>215</v>
      </c>
      <c r="C49" s="227"/>
      <c r="D49" s="222"/>
    </row>
    <row r="50" spans="2:4" s="213" customFormat="1" ht="12.75" customHeight="1">
      <c r="B50" s="217" t="s">
        <v>216</v>
      </c>
      <c r="C50" s="226"/>
      <c r="D50" s="221"/>
    </row>
    <row r="51" spans="2:4" s="213" customFormat="1" ht="12.75" customHeight="1" thickBot="1">
      <c r="B51" s="232" t="s">
        <v>217</v>
      </c>
      <c r="C51" s="244"/>
      <c r="D51" s="238"/>
    </row>
    <row r="52" spans="3:4" ht="12.75" customHeight="1">
      <c r="C52" s="139"/>
      <c r="D52" s="140"/>
    </row>
    <row r="53" spans="3:4" ht="12.75" customHeight="1">
      <c r="C53" s="139"/>
      <c r="D53" s="140"/>
    </row>
    <row r="54" spans="3:4" ht="12.75" customHeight="1">
      <c r="C54" s="139"/>
      <c r="D54" s="140"/>
    </row>
    <row r="55" spans="3:4" ht="12.75" customHeight="1">
      <c r="C55" s="139"/>
      <c r="D55" s="140"/>
    </row>
    <row r="56" spans="3:4" ht="12.75" customHeight="1">
      <c r="C56" s="139"/>
      <c r="D56" s="140"/>
    </row>
    <row r="57" spans="3:4" ht="12.75" customHeight="1">
      <c r="C57" s="139"/>
      <c r="D57" s="140"/>
    </row>
    <row r="58" spans="3:4" ht="12.75" customHeight="1">
      <c r="C58" s="139"/>
      <c r="D58" s="140"/>
    </row>
    <row r="59" spans="3:4" ht="12.75" customHeight="1">
      <c r="C59" s="139"/>
      <c r="D59" s="140"/>
    </row>
    <row r="60" spans="3:4" ht="12.75" customHeight="1">
      <c r="C60" s="139"/>
      <c r="D60" s="140"/>
    </row>
    <row r="61" spans="3:4" ht="12.75" customHeight="1">
      <c r="C61" s="139"/>
      <c r="D61" s="140"/>
    </row>
    <row r="62" spans="3:4" ht="12.75" customHeight="1">
      <c r="C62" s="139"/>
      <c r="D62" s="140"/>
    </row>
    <row r="63" spans="3:4" ht="12.75" customHeight="1">
      <c r="C63" s="139"/>
      <c r="D63" s="140"/>
    </row>
    <row r="64" spans="3:4" ht="12.75" customHeight="1">
      <c r="C64" s="139"/>
      <c r="D64" s="140"/>
    </row>
    <row r="65" spans="3:4" ht="12.75" customHeight="1">
      <c r="C65" s="139"/>
      <c r="D65" s="140"/>
    </row>
    <row r="66" spans="3:4" ht="12.75" customHeight="1">
      <c r="C66" s="139"/>
      <c r="D66" s="140"/>
    </row>
    <row r="67" spans="3:4" ht="12.75" customHeight="1">
      <c r="C67" s="139"/>
      <c r="D67" s="140"/>
    </row>
    <row r="68" spans="3:4" ht="12.75" customHeight="1">
      <c r="C68" s="139"/>
      <c r="D68" s="140"/>
    </row>
    <row r="69" spans="3:4" ht="12.75" customHeight="1">
      <c r="C69" s="139"/>
      <c r="D69" s="140"/>
    </row>
    <row r="70" spans="3:4" ht="12.75" customHeight="1">
      <c r="C70" s="139"/>
      <c r="D70" s="140"/>
    </row>
    <row r="71" spans="3:4" ht="12.75" customHeight="1">
      <c r="C71" s="139"/>
      <c r="D71" s="140"/>
    </row>
    <row r="72" spans="3:4" ht="12.75" customHeight="1">
      <c r="C72" s="139"/>
      <c r="D72" s="140"/>
    </row>
    <row r="73" spans="3:4" ht="12.75" customHeight="1">
      <c r="C73" s="139"/>
      <c r="D73" s="140"/>
    </row>
    <row r="74" spans="3:4" ht="12.75" customHeight="1">
      <c r="C74" s="139"/>
      <c r="D74" s="140"/>
    </row>
    <row r="75" spans="3:4" ht="12.75">
      <c r="C75" s="139"/>
      <c r="D75" s="140"/>
    </row>
    <row r="76" spans="3:4" ht="12.75">
      <c r="C76" s="139"/>
      <c r="D76" s="140"/>
    </row>
    <row r="77" spans="3:4" ht="12.75">
      <c r="C77" s="139"/>
      <c r="D77" s="140"/>
    </row>
    <row r="78" spans="3:4" ht="12.75">
      <c r="C78" s="139"/>
      <c r="D78" s="140"/>
    </row>
  </sheetData>
  <sheetProtection/>
  <printOptions/>
  <pageMargins left="0.15" right="0.15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28125" style="128" customWidth="1"/>
    <col min="2" max="2" width="63.57421875" style="128" customWidth="1"/>
    <col min="3" max="3" width="18.140625" style="135" customWidth="1"/>
    <col min="4" max="4" width="17.00390625" style="128" customWidth="1"/>
    <col min="5" max="16384" width="9.140625" style="128" customWidth="1"/>
  </cols>
  <sheetData>
    <row r="1" spans="2:3" s="132" customFormat="1" ht="17.25">
      <c r="B1" s="132" t="str">
        <f>Kopertina!F3</f>
        <v>IDROENERGIA ALBANIA shpk</v>
      </c>
      <c r="C1" s="134"/>
    </row>
    <row r="2" spans="2:3" s="132" customFormat="1" ht="17.25">
      <c r="B2" s="132" t="str">
        <f>Kopertina!F4</f>
        <v>L42125021I</v>
      </c>
      <c r="C2" s="134"/>
    </row>
    <row r="3" s="132" customFormat="1" ht="17.25">
      <c r="C3" s="134"/>
    </row>
    <row r="4" ht="13.5">
      <c r="B4" s="215" t="s">
        <v>190</v>
      </c>
    </row>
    <row r="5" ht="13.5">
      <c r="B5" s="215" t="s">
        <v>189</v>
      </c>
    </row>
    <row r="6" ht="13.5">
      <c r="B6" s="214" t="s">
        <v>191</v>
      </c>
    </row>
    <row r="8" ht="13.5" thickBot="1"/>
    <row r="9" spans="2:4" s="136" customFormat="1" ht="21" customHeight="1" thickBot="1">
      <c r="B9" s="254" t="s">
        <v>5</v>
      </c>
      <c r="C9" s="255" t="s">
        <v>113</v>
      </c>
      <c r="D9" s="256" t="s">
        <v>101</v>
      </c>
    </row>
    <row r="10" spans="2:4" s="141" customFormat="1" ht="12.75" customHeight="1">
      <c r="B10" s="251" t="s">
        <v>214</v>
      </c>
      <c r="C10" s="252">
        <f>PP!C47</f>
        <v>24820707</v>
      </c>
      <c r="D10" s="252">
        <f>PP!D47</f>
        <v>-678484</v>
      </c>
    </row>
    <row r="11" spans="2:4" s="213" customFormat="1" ht="12.75" customHeight="1">
      <c r="B11" s="217"/>
      <c r="C11" s="226"/>
      <c r="D11" s="221"/>
    </row>
    <row r="12" spans="2:4" ht="12.75" customHeight="1">
      <c r="B12" s="216" t="s">
        <v>218</v>
      </c>
      <c r="C12" s="227">
        <f>C13+C14+C15+C16</f>
        <v>-1900215</v>
      </c>
      <c r="D12" s="227">
        <f>D13+D14+D15+D16</f>
        <v>-1013</v>
      </c>
    </row>
    <row r="13" spans="2:4" ht="12.75" customHeight="1">
      <c r="B13" s="216" t="s">
        <v>219</v>
      </c>
      <c r="C13" s="227">
        <f>PP!C35</f>
        <v>-1900215</v>
      </c>
      <c r="D13" s="227">
        <f>PP!D35</f>
        <v>-1013</v>
      </c>
    </row>
    <row r="14" spans="2:4" ht="12.75" customHeight="1">
      <c r="B14" s="216" t="s">
        <v>220</v>
      </c>
      <c r="C14" s="227"/>
      <c r="D14" s="222"/>
    </row>
    <row r="15" spans="2:4" s="141" customFormat="1" ht="12.75" customHeight="1">
      <c r="B15" s="216" t="s">
        <v>221</v>
      </c>
      <c r="C15" s="225"/>
      <c r="D15" s="220"/>
    </row>
    <row r="16" spans="2:4" s="141" customFormat="1" ht="12.75" customHeight="1">
      <c r="B16" s="216" t="s">
        <v>222</v>
      </c>
      <c r="C16" s="225"/>
      <c r="D16" s="220"/>
    </row>
    <row r="17" spans="2:4" ht="12.75" customHeight="1">
      <c r="B17" s="216" t="s">
        <v>223</v>
      </c>
      <c r="C17" s="227">
        <f>PP!C10+PP!C11+PP!C15+PP!C19+PP!C23+PP!C24+PP!C25+PP!C27+PP!C36</f>
        <v>30984397</v>
      </c>
      <c r="D17" s="227">
        <f>PP!D10+PP!D19+PP!D25+PP!D27+PP!D36</f>
        <v>-677471</v>
      </c>
    </row>
    <row r="18" spans="2:4" ht="12.75" customHeight="1">
      <c r="B18" s="216"/>
      <c r="C18" s="227"/>
      <c r="D18" s="222"/>
    </row>
    <row r="19" spans="2:4" s="141" customFormat="1" ht="12.75" customHeight="1">
      <c r="B19" s="216" t="s">
        <v>224</v>
      </c>
      <c r="C19" s="225">
        <f>C12+C17</f>
        <v>29084182</v>
      </c>
      <c r="D19" s="225">
        <f>D12+D17</f>
        <v>-678484</v>
      </c>
    </row>
    <row r="20" spans="2:4" s="141" customFormat="1" ht="12.75" customHeight="1">
      <c r="B20" s="216"/>
      <c r="C20" s="225"/>
      <c r="D20" s="220"/>
    </row>
    <row r="21" spans="2:4" ht="12.75" customHeight="1">
      <c r="B21" s="216" t="s">
        <v>225</v>
      </c>
      <c r="C21" s="227"/>
      <c r="D21" s="222"/>
    </row>
    <row r="22" spans="2:4" s="114" customFormat="1" ht="12.75" customHeight="1">
      <c r="B22" s="218" t="s">
        <v>226</v>
      </c>
      <c r="C22" s="228"/>
      <c r="D22" s="223"/>
    </row>
    <row r="23" spans="2:4" s="114" customFormat="1" ht="12.75" customHeight="1" thickBot="1">
      <c r="B23" s="219" t="s">
        <v>217</v>
      </c>
      <c r="C23" s="229"/>
      <c r="D23" s="224"/>
    </row>
    <row r="24" spans="3:4" ht="12.75" customHeight="1">
      <c r="C24" s="139"/>
      <c r="D24" s="140"/>
    </row>
    <row r="25" spans="3:4" ht="12.75" customHeight="1">
      <c r="C25" s="139"/>
      <c r="D25" s="140"/>
    </row>
    <row r="26" spans="3:4" ht="12.75" customHeight="1">
      <c r="C26" s="139"/>
      <c r="D26" s="140"/>
    </row>
    <row r="27" spans="3:4" ht="12.75" customHeight="1">
      <c r="C27" s="139"/>
      <c r="D27" s="140"/>
    </row>
    <row r="28" spans="3:4" ht="12.75" customHeight="1">
      <c r="C28" s="139"/>
      <c r="D28" s="140"/>
    </row>
    <row r="29" spans="3:4" ht="12.75" customHeight="1">
      <c r="C29" s="139"/>
      <c r="D29" s="140"/>
    </row>
    <row r="30" spans="3:4" ht="12.75" customHeight="1">
      <c r="C30" s="139"/>
      <c r="D30" s="140"/>
    </row>
    <row r="31" spans="3:4" ht="12.75" customHeight="1">
      <c r="C31" s="139"/>
      <c r="D31" s="140"/>
    </row>
    <row r="32" spans="3:4" ht="12.75" customHeight="1">
      <c r="C32" s="139"/>
      <c r="D32" s="140"/>
    </row>
    <row r="33" spans="3:4" ht="12.75" customHeight="1">
      <c r="C33" s="139"/>
      <c r="D33" s="140"/>
    </row>
    <row r="34" spans="3:4" ht="12.75" customHeight="1">
      <c r="C34" s="139"/>
      <c r="D34" s="140"/>
    </row>
    <row r="35" spans="3:4" ht="12.75" customHeight="1">
      <c r="C35" s="139"/>
      <c r="D35" s="140"/>
    </row>
    <row r="36" spans="3:4" ht="12.75" customHeight="1">
      <c r="C36" s="139"/>
      <c r="D36" s="140"/>
    </row>
    <row r="37" spans="3:4" ht="12.75" customHeight="1">
      <c r="C37" s="139"/>
      <c r="D37" s="140"/>
    </row>
    <row r="38" spans="3:4" ht="12.75" customHeight="1">
      <c r="C38" s="139"/>
      <c r="D38" s="140"/>
    </row>
    <row r="39" spans="3:4" ht="12.75" customHeight="1">
      <c r="C39" s="139"/>
      <c r="D39" s="140"/>
    </row>
    <row r="40" spans="3:4" ht="12.75">
      <c r="C40" s="139"/>
      <c r="D40" s="140"/>
    </row>
    <row r="41" spans="3:4" ht="12.75">
      <c r="C41" s="139"/>
      <c r="D41" s="140"/>
    </row>
    <row r="42" spans="3:4" ht="12.75">
      <c r="C42" s="139"/>
      <c r="D42" s="140"/>
    </row>
    <row r="43" spans="3:4" ht="12.75">
      <c r="C43" s="139"/>
      <c r="D43" s="140"/>
    </row>
  </sheetData>
  <sheetProtection/>
  <printOptions/>
  <pageMargins left="0.15" right="0.1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.421875" style="128" customWidth="1"/>
    <col min="2" max="2" width="67.00390625" style="128" customWidth="1"/>
    <col min="3" max="3" width="16.28125" style="135" customWidth="1"/>
    <col min="4" max="4" width="16.28125" style="128" customWidth="1"/>
    <col min="5" max="16384" width="9.140625" style="128" customWidth="1"/>
  </cols>
  <sheetData>
    <row r="1" spans="2:3" s="132" customFormat="1" ht="17.25">
      <c r="B1" s="132" t="str">
        <f>Kopertina!F3</f>
        <v>IDROENERGIA ALBANIA shpk</v>
      </c>
      <c r="C1" s="134"/>
    </row>
    <row r="2" spans="2:3" s="132" customFormat="1" ht="17.25">
      <c r="B2" s="132" t="str">
        <f>Kopertina!F4</f>
        <v>L42125021I</v>
      </c>
      <c r="C2" s="134"/>
    </row>
    <row r="3" ht="13.5">
      <c r="B3" s="260" t="s">
        <v>227</v>
      </c>
    </row>
    <row r="4" spans="2:3" s="261" customFormat="1" ht="14.25">
      <c r="B4" s="263" t="s">
        <v>228</v>
      </c>
      <c r="C4" s="262"/>
    </row>
    <row r="5" ht="17.25">
      <c r="B5" s="133"/>
    </row>
    <row r="6" spans="2:4" ht="12.75" customHeight="1">
      <c r="B6" s="264"/>
      <c r="C6" s="265" t="s">
        <v>113</v>
      </c>
      <c r="D6" s="265" t="s">
        <v>101</v>
      </c>
    </row>
    <row r="7" spans="2:4" s="141" customFormat="1" ht="12.75" customHeight="1">
      <c r="B7" s="130" t="s">
        <v>232</v>
      </c>
      <c r="C7" s="279"/>
      <c r="D7" s="279"/>
    </row>
    <row r="8" spans="2:4" ht="12.75" customHeight="1">
      <c r="B8" s="109" t="s">
        <v>229</v>
      </c>
      <c r="C8" s="137">
        <f>PP!C10+'Aktiv-Pasiv'!D15+'Aktiv-Pasiv'!D16+'Aktiv-Pasiv'!D17+'Aktiv-Pasiv'!D18-'Aktiv-Pasiv'!C15-'Aktiv-Pasiv'!C16-'Aktiv-Pasiv'!C17-'Aktiv-Pasiv'!C18</f>
        <v>24131755</v>
      </c>
      <c r="D8" s="137">
        <v>-109754</v>
      </c>
    </row>
    <row r="9" spans="2:4" ht="12.75" customHeight="1">
      <c r="B9" s="109" t="s">
        <v>230</v>
      </c>
      <c r="C9" s="169">
        <f>PP!C11+PP!C12+PP!C15+PP!C19+PP!C25+PP!C43+'Aktiv-Pasiv'!D21-'Aktiv-Pasiv'!C21+'Aktiv-Pasiv'!D30+'Aktiv-Pasiv'!D31-'Aktiv-Pasiv'!C30-'Aktiv-Pasiv'!C31+'Aktiv-Pasiv'!C67+'Aktiv-Pasiv'!C68+'Aktiv-Pasiv'!C69+'Aktiv-Pasiv'!C70+'Aktiv-Pasiv'!C71+'Aktiv-Pasiv'!C72+'Aktiv-Pasiv'!C73+'Aktiv-Pasiv'!C74-'Aktiv-Pasiv'!D67-'Aktiv-Pasiv'!D68-'Aktiv-Pasiv'!D69-'Aktiv-Pasiv'!D70-'Aktiv-Pasiv'!D71-'Aktiv-Pasiv'!D72-'Aktiv-Pasiv'!D73-'Aktiv-Pasiv'!D74</f>
        <v>189032785</v>
      </c>
      <c r="D9" s="169">
        <v>-587971</v>
      </c>
    </row>
    <row r="10" spans="2:4" ht="12.75" customHeight="1">
      <c r="B10" s="109" t="s">
        <v>231</v>
      </c>
      <c r="C10" s="169">
        <f>PP!C13+PP!C28+PP!C30+PP!C34+'Aktiv-Pasiv'!D39+'Aktiv-Pasiv'!D40+'Aktiv-Pasiv'!D41+'Aktiv-Pasiv'!D42+'Aktiv-Pasiv'!D43-'Aktiv-Pasiv'!C39-'Aktiv-Pasiv'!C40-'Aktiv-Pasiv'!C41-'Aktiv-Pasiv'!C42-'Aktiv-Pasiv'!C43+'Aktiv-Pasiv'!C65+'Aktiv-Pasiv'!C66-'Aktiv-Pasiv'!D65-'Aktiv-Pasiv'!D66</f>
        <v>-258509301</v>
      </c>
      <c r="D10" s="169">
        <v>-1013</v>
      </c>
    </row>
    <row r="11" spans="2:4" s="141" customFormat="1" ht="12.75" customHeight="1">
      <c r="B11" s="130" t="s">
        <v>233</v>
      </c>
      <c r="C11" s="69">
        <f>SUM(C8:C10)</f>
        <v>-45344761</v>
      </c>
      <c r="D11" s="69">
        <f>SUM(D8:D10)</f>
        <v>-698738</v>
      </c>
    </row>
    <row r="12" spans="2:4" s="114" customFormat="1" ht="12.75" customHeight="1">
      <c r="B12" s="109" t="s">
        <v>234</v>
      </c>
      <c r="C12" s="171"/>
      <c r="D12" s="171"/>
    </row>
    <row r="13" spans="2:4" ht="12.75" customHeight="1">
      <c r="B13" s="109" t="s">
        <v>235</v>
      </c>
      <c r="C13" s="171"/>
      <c r="D13" s="171"/>
    </row>
    <row r="14" spans="2:4" s="114" customFormat="1" ht="12.75" customHeight="1">
      <c r="B14" s="130" t="s">
        <v>244</v>
      </c>
      <c r="C14" s="69">
        <f>C11+C12+C13</f>
        <v>-45344761</v>
      </c>
      <c r="D14" s="69">
        <f>D11+D12+D13</f>
        <v>-698738</v>
      </c>
    </row>
    <row r="15" spans="2:4" s="114" customFormat="1" ht="12.75" customHeight="1">
      <c r="B15" s="264"/>
      <c r="C15" s="266"/>
      <c r="D15" s="266"/>
    </row>
    <row r="16" spans="2:4" ht="12.75" customHeight="1">
      <c r="B16" s="130" t="s">
        <v>236</v>
      </c>
      <c r="C16" s="170"/>
      <c r="D16" s="170"/>
    </row>
    <row r="17" spans="2:4" ht="24" customHeight="1">
      <c r="B17" s="267" t="s">
        <v>237</v>
      </c>
      <c r="C17" s="170">
        <f>'Aktiv-Pasiv'!D38-'Aktiv-Pasiv'!C38</f>
        <v>-810000</v>
      </c>
      <c r="D17" s="170"/>
    </row>
    <row r="18" spans="2:4" ht="24" customHeight="1">
      <c r="B18" s="267" t="s">
        <v>238</v>
      </c>
      <c r="C18" s="170"/>
      <c r="D18" s="170"/>
    </row>
    <row r="19" spans="2:4" ht="12.75" customHeight="1">
      <c r="B19" s="109" t="s">
        <v>239</v>
      </c>
      <c r="C19" s="169">
        <f>-'AA Materiale'!F17</f>
        <v>0</v>
      </c>
      <c r="D19" s="169"/>
    </row>
    <row r="20" spans="2:4" ht="12.75" customHeight="1">
      <c r="B20" s="109" t="s">
        <v>240</v>
      </c>
      <c r="C20" s="137">
        <f>'AA Materiale'!G49</f>
        <v>0</v>
      </c>
      <c r="D20" s="137"/>
    </row>
    <row r="21" spans="2:4" ht="12.75" customHeight="1">
      <c r="B21" s="109" t="s">
        <v>241</v>
      </c>
      <c r="C21" s="170">
        <f>'Aktiv-Pasiv'!D9-'Aktiv-Pasiv'!C9</f>
        <v>28028000</v>
      </c>
      <c r="D21" s="170"/>
    </row>
    <row r="22" spans="2:4" ht="12.75" customHeight="1">
      <c r="B22" s="109" t="s">
        <v>242</v>
      </c>
      <c r="C22" s="172"/>
      <c r="D22" s="172"/>
    </row>
    <row r="23" spans="2:4" ht="12.75" customHeight="1">
      <c r="B23" s="109" t="s">
        <v>243</v>
      </c>
      <c r="C23" s="137">
        <f>PP!C29</f>
        <v>0</v>
      </c>
      <c r="D23" s="137"/>
    </row>
    <row r="24" spans="2:4" s="114" customFormat="1" ht="12.75" customHeight="1">
      <c r="B24" s="130" t="s">
        <v>245</v>
      </c>
      <c r="C24" s="69">
        <f>SUM(C17:C23)</f>
        <v>27218000</v>
      </c>
      <c r="D24" s="69">
        <f>SUM(D17:D23)</f>
        <v>0</v>
      </c>
    </row>
    <row r="25" spans="2:4" s="114" customFormat="1" ht="12.75" customHeight="1">
      <c r="B25" s="264"/>
      <c r="C25" s="266"/>
      <c r="D25" s="266"/>
    </row>
    <row r="26" spans="2:4" ht="12.75" customHeight="1">
      <c r="B26" s="130" t="s">
        <v>246</v>
      </c>
      <c r="C26" s="170"/>
      <c r="D26" s="170"/>
    </row>
    <row r="27" spans="2:4" ht="12.75" customHeight="1">
      <c r="B27" s="109" t="s">
        <v>247</v>
      </c>
      <c r="C27" s="170">
        <f>'Aktiv-Pasiv'!C103-'Aktiv-Pasiv'!D103+'Aktiv-Pasiv'!D19-'Aktiv-Pasiv'!C19</f>
        <v>2300000</v>
      </c>
      <c r="D27" s="170">
        <v>700000</v>
      </c>
    </row>
    <row r="28" spans="2:4" ht="12.75" customHeight="1">
      <c r="B28" s="109" t="s">
        <v>248</v>
      </c>
      <c r="C28" s="171"/>
      <c r="D28" s="289"/>
    </row>
    <row r="29" spans="2:4" ht="12.75" customHeight="1">
      <c r="B29" s="109" t="s">
        <v>249</v>
      </c>
      <c r="C29" s="171">
        <f>'Aktiv-Pasiv'!C82-'Aktiv-Pasiv'!D82</f>
        <v>19572010</v>
      </c>
      <c r="D29" s="289"/>
    </row>
    <row r="30" spans="2:4" ht="12.75" customHeight="1">
      <c r="B30" s="109" t="s">
        <v>250</v>
      </c>
      <c r="C30" s="137"/>
      <c r="D30" s="137">
        <v>0</v>
      </c>
    </row>
    <row r="31" spans="2:4" ht="12.75" customHeight="1">
      <c r="B31" s="109" t="s">
        <v>251</v>
      </c>
      <c r="C31" s="170"/>
      <c r="D31" s="170"/>
    </row>
    <row r="32" spans="2:4" ht="12.75" customHeight="1">
      <c r="B32" s="109" t="s">
        <v>252</v>
      </c>
      <c r="C32" s="170"/>
      <c r="D32" s="170"/>
    </row>
    <row r="33" spans="2:4" ht="12.75" customHeight="1">
      <c r="B33" s="109" t="s">
        <v>253</v>
      </c>
      <c r="C33" s="170"/>
      <c r="D33" s="170"/>
    </row>
    <row r="34" spans="2:4" ht="12.75" customHeight="1">
      <c r="B34" s="109" t="s">
        <v>254</v>
      </c>
      <c r="C34" s="170"/>
      <c r="D34" s="170"/>
    </row>
    <row r="35" spans="2:4" ht="12.75" customHeight="1">
      <c r="B35" s="109" t="s">
        <v>255</v>
      </c>
      <c r="C35" s="170"/>
      <c r="D35" s="170"/>
    </row>
    <row r="36" spans="2:4" ht="12.75" customHeight="1">
      <c r="B36" s="109" t="s">
        <v>256</v>
      </c>
      <c r="C36" s="170"/>
      <c r="D36" s="170"/>
    </row>
    <row r="37" spans="2:4" s="141" customFormat="1" ht="12.75" customHeight="1">
      <c r="B37" s="130" t="s">
        <v>257</v>
      </c>
      <c r="C37" s="69">
        <f>SUM(C27:C36)</f>
        <v>21872010</v>
      </c>
      <c r="D37" s="69">
        <f>SUM(D27:D36)</f>
        <v>700000</v>
      </c>
    </row>
    <row r="38" spans="2:4" s="114" customFormat="1" ht="12.75" customHeight="1">
      <c r="B38" s="264"/>
      <c r="C38" s="266"/>
      <c r="D38" s="266"/>
    </row>
    <row r="39" spans="2:4" ht="12.75" customHeight="1">
      <c r="B39" s="130" t="s">
        <v>258</v>
      </c>
      <c r="C39" s="69">
        <f>C14+C24+C37</f>
        <v>3745249</v>
      </c>
      <c r="D39" s="69">
        <f>D14+D24+D37</f>
        <v>1262</v>
      </c>
    </row>
    <row r="40" spans="2:4" ht="12.75" customHeight="1">
      <c r="B40" s="130" t="s">
        <v>259</v>
      </c>
      <c r="C40" s="138">
        <f>'Aktiv-Pasiv'!D7</f>
        <v>1262</v>
      </c>
      <c r="D40" s="138">
        <v>0</v>
      </c>
    </row>
    <row r="41" spans="2:4" s="114" customFormat="1" ht="12.75" customHeight="1">
      <c r="B41" s="109" t="s">
        <v>260</v>
      </c>
      <c r="C41" s="171"/>
      <c r="D41" s="171"/>
    </row>
    <row r="42" spans="2:4" ht="12.75" customHeight="1">
      <c r="B42" s="130" t="s">
        <v>261</v>
      </c>
      <c r="C42" s="172">
        <f>SUM(C39:C40)</f>
        <v>3746511</v>
      </c>
      <c r="D42" s="172">
        <f>SUM(D39:D40)</f>
        <v>1262</v>
      </c>
    </row>
    <row r="43" ht="12.75">
      <c r="D43" s="142"/>
    </row>
    <row r="57" ht="12.75">
      <c r="D57" s="142"/>
    </row>
  </sheetData>
  <sheetProtection/>
  <printOptions/>
  <pageMargins left="0.15" right="0.15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3.8515625" style="0" customWidth="1"/>
    <col min="2" max="2" width="27.7109375" style="0" customWidth="1"/>
    <col min="3" max="3" width="9.8515625" style="0" customWidth="1"/>
    <col min="4" max="4" width="7.28125" style="0" customWidth="1"/>
    <col min="5" max="5" width="6.7109375" style="0" customWidth="1"/>
    <col min="6" max="7" width="7.00390625" style="0" customWidth="1"/>
    <col min="8" max="8" width="7.28125" style="36" customWidth="1"/>
    <col min="9" max="9" width="9.8515625" style="36" customWidth="1"/>
    <col min="10" max="10" width="8.7109375" style="36" customWidth="1"/>
    <col min="11" max="11" width="7.28125" style="36" customWidth="1"/>
    <col min="12" max="12" width="10.28125" style="39" customWidth="1"/>
    <col min="13" max="13" width="11.7109375" style="0" customWidth="1"/>
  </cols>
  <sheetData>
    <row r="1" spans="2:12" s="43" customFormat="1" ht="17.25">
      <c r="B1" s="43" t="str">
        <f>Kopertina!F3</f>
        <v>IDROENERGIA ALBANIA shpk</v>
      </c>
      <c r="H1" s="44"/>
      <c r="I1" s="44"/>
      <c r="J1" s="44"/>
      <c r="K1" s="44"/>
      <c r="L1" s="44"/>
    </row>
    <row r="2" spans="2:12" s="43" customFormat="1" ht="17.25">
      <c r="B2" s="43" t="str">
        <f>Kopertina!F4</f>
        <v>L42125021I</v>
      </c>
      <c r="H2" s="44"/>
      <c r="I2" s="44"/>
      <c r="J2" s="44"/>
      <c r="K2" s="44"/>
      <c r="L2" s="44"/>
    </row>
    <row r="3" spans="5:12" s="269" customFormat="1" ht="13.5">
      <c r="E3" s="269" t="s">
        <v>262</v>
      </c>
      <c r="H3" s="268"/>
      <c r="I3" s="268"/>
      <c r="J3" s="268"/>
      <c r="K3" s="268"/>
      <c r="L3" s="268"/>
    </row>
    <row r="4" spans="8:12" s="40" customFormat="1" ht="12.75" customHeight="1">
      <c r="H4" s="41"/>
      <c r="I4" s="41"/>
      <c r="J4" s="41"/>
      <c r="K4" s="41"/>
      <c r="L4" s="42"/>
    </row>
    <row r="5" spans="2:12" s="38" customFormat="1" ht="111.75" customHeight="1">
      <c r="B5" s="1"/>
      <c r="C5" s="281" t="s">
        <v>177</v>
      </c>
      <c r="D5" s="281" t="s">
        <v>178</v>
      </c>
      <c r="E5" s="281" t="s">
        <v>263</v>
      </c>
      <c r="F5" s="281" t="s">
        <v>264</v>
      </c>
      <c r="G5" s="281" t="s">
        <v>265</v>
      </c>
      <c r="H5" s="282" t="s">
        <v>266</v>
      </c>
      <c r="I5" s="282" t="s">
        <v>183</v>
      </c>
      <c r="J5" s="282" t="s">
        <v>7</v>
      </c>
      <c r="K5" s="282" t="s">
        <v>267</v>
      </c>
      <c r="L5" s="282" t="s">
        <v>7</v>
      </c>
    </row>
    <row r="6" spans="2:12" s="38" customFormat="1" ht="30" customHeight="1">
      <c r="B6" s="2" t="s">
        <v>268</v>
      </c>
      <c r="C6" s="283"/>
      <c r="D6" s="283"/>
      <c r="E6" s="283"/>
      <c r="F6" s="283"/>
      <c r="G6" s="283"/>
      <c r="H6" s="284"/>
      <c r="I6" s="284"/>
      <c r="J6" s="284"/>
      <c r="K6" s="284"/>
      <c r="L6" s="284">
        <f>SUM(C6:K6)</f>
        <v>0</v>
      </c>
    </row>
    <row r="7" spans="2:12" ht="30" customHeight="1">
      <c r="B7" s="270" t="s">
        <v>269</v>
      </c>
      <c r="C7" s="285"/>
      <c r="D7" s="285"/>
      <c r="E7" s="285"/>
      <c r="F7" s="285"/>
      <c r="G7" s="285"/>
      <c r="H7" s="286"/>
      <c r="I7" s="286"/>
      <c r="J7" s="286"/>
      <c r="K7" s="286"/>
      <c r="L7" s="284">
        <f aca="true" t="shared" si="0" ref="L7:L29">SUM(C7:K7)</f>
        <v>0</v>
      </c>
    </row>
    <row r="8" spans="2:12" s="38" customFormat="1" ht="30" customHeight="1">
      <c r="B8" s="2" t="s">
        <v>270</v>
      </c>
      <c r="C8" s="283">
        <f>C6+C7</f>
        <v>0</v>
      </c>
      <c r="D8" s="283">
        <f aca="true" t="shared" si="1" ref="D8:L8">D6+D7</f>
        <v>0</v>
      </c>
      <c r="E8" s="283">
        <f t="shared" si="1"/>
        <v>0</v>
      </c>
      <c r="F8" s="283">
        <f t="shared" si="1"/>
        <v>0</v>
      </c>
      <c r="G8" s="283">
        <f t="shared" si="1"/>
        <v>0</v>
      </c>
      <c r="H8" s="283">
        <f t="shared" si="1"/>
        <v>0</v>
      </c>
      <c r="I8" s="283">
        <f t="shared" si="1"/>
        <v>0</v>
      </c>
      <c r="J8" s="283">
        <f t="shared" si="1"/>
        <v>0</v>
      </c>
      <c r="K8" s="283">
        <f t="shared" si="1"/>
        <v>0</v>
      </c>
      <c r="L8" s="283">
        <f t="shared" si="1"/>
        <v>0</v>
      </c>
    </row>
    <row r="9" spans="2:12" s="38" customFormat="1" ht="30" customHeight="1">
      <c r="B9" s="2" t="s">
        <v>271</v>
      </c>
      <c r="C9" s="285"/>
      <c r="D9" s="285"/>
      <c r="E9" s="285"/>
      <c r="F9" s="285"/>
      <c r="G9" s="285"/>
      <c r="H9" s="286"/>
      <c r="I9" s="286"/>
      <c r="J9" s="286"/>
      <c r="K9" s="286"/>
      <c r="L9" s="284">
        <f t="shared" si="0"/>
        <v>0</v>
      </c>
    </row>
    <row r="10" spans="2:12" ht="19.5" customHeight="1">
      <c r="B10" s="270" t="s">
        <v>183</v>
      </c>
      <c r="C10" s="285"/>
      <c r="D10" s="285"/>
      <c r="E10" s="285"/>
      <c r="F10" s="285"/>
      <c r="G10" s="285"/>
      <c r="H10" s="286"/>
      <c r="I10" s="286">
        <f>PP!D47</f>
        <v>-678484</v>
      </c>
      <c r="J10" s="286"/>
      <c r="K10" s="286"/>
      <c r="L10" s="284">
        <f t="shared" si="0"/>
        <v>-678484</v>
      </c>
    </row>
    <row r="11" spans="2:12" s="38" customFormat="1" ht="30" customHeight="1">
      <c r="B11" s="2" t="s">
        <v>272</v>
      </c>
      <c r="C11" s="283"/>
      <c r="D11" s="283"/>
      <c r="E11" s="283"/>
      <c r="F11" s="283"/>
      <c r="G11" s="283"/>
      <c r="H11" s="287"/>
      <c r="I11" s="287"/>
      <c r="J11" s="287"/>
      <c r="K11" s="287"/>
      <c r="L11" s="284">
        <f t="shared" si="0"/>
        <v>0</v>
      </c>
    </row>
    <row r="12" spans="2:12" s="38" customFormat="1" ht="30" customHeight="1">
      <c r="B12" s="2" t="s">
        <v>273</v>
      </c>
      <c r="C12" s="283">
        <f>C9+C10+C11</f>
        <v>0</v>
      </c>
      <c r="D12" s="283">
        <f aca="true" t="shared" si="2" ref="D12:L12">D9+D10+D11</f>
        <v>0</v>
      </c>
      <c r="E12" s="283">
        <f t="shared" si="2"/>
        <v>0</v>
      </c>
      <c r="F12" s="283">
        <f t="shared" si="2"/>
        <v>0</v>
      </c>
      <c r="G12" s="283">
        <f t="shared" si="2"/>
        <v>0</v>
      </c>
      <c r="H12" s="283">
        <f t="shared" si="2"/>
        <v>0</v>
      </c>
      <c r="I12" s="283">
        <f t="shared" si="2"/>
        <v>-678484</v>
      </c>
      <c r="J12" s="283">
        <f t="shared" si="2"/>
        <v>0</v>
      </c>
      <c r="K12" s="283">
        <f t="shared" si="2"/>
        <v>0</v>
      </c>
      <c r="L12" s="283">
        <f t="shared" si="2"/>
        <v>-678484</v>
      </c>
    </row>
    <row r="13" spans="2:12" s="38" customFormat="1" ht="30" customHeight="1">
      <c r="B13" s="2" t="s">
        <v>274</v>
      </c>
      <c r="C13" s="283"/>
      <c r="D13" s="283"/>
      <c r="E13" s="283"/>
      <c r="F13" s="283"/>
      <c r="G13" s="283"/>
      <c r="H13" s="287"/>
      <c r="I13" s="287"/>
      <c r="J13" s="287"/>
      <c r="K13" s="287"/>
      <c r="L13" s="284">
        <f t="shared" si="0"/>
        <v>0</v>
      </c>
    </row>
    <row r="14" spans="2:12" ht="19.5" customHeight="1">
      <c r="B14" s="270" t="s">
        <v>275</v>
      </c>
      <c r="C14" s="285">
        <f>'Aktiv-Pasiv'!D102</f>
        <v>3000000</v>
      </c>
      <c r="D14" s="285"/>
      <c r="E14" s="285"/>
      <c r="F14" s="285"/>
      <c r="G14" s="285"/>
      <c r="H14" s="286"/>
      <c r="I14" s="286"/>
      <c r="J14" s="286"/>
      <c r="K14" s="286"/>
      <c r="L14" s="284">
        <f t="shared" si="0"/>
        <v>3000000</v>
      </c>
    </row>
    <row r="15" spans="2:12" ht="19.5" customHeight="1">
      <c r="B15" s="270" t="s">
        <v>276</v>
      </c>
      <c r="C15" s="285"/>
      <c r="D15" s="285"/>
      <c r="E15" s="285"/>
      <c r="F15" s="285"/>
      <c r="G15" s="285"/>
      <c r="H15" s="286"/>
      <c r="I15" s="286"/>
      <c r="J15" s="286"/>
      <c r="K15" s="286"/>
      <c r="L15" s="284">
        <f t="shared" si="0"/>
        <v>0</v>
      </c>
    </row>
    <row r="16" spans="2:12" s="38" customFormat="1" ht="30" customHeight="1">
      <c r="B16" s="2" t="s">
        <v>277</v>
      </c>
      <c r="C16" s="283">
        <f>C13+C14+C15</f>
        <v>3000000</v>
      </c>
      <c r="D16" s="283"/>
      <c r="E16" s="283"/>
      <c r="F16" s="283"/>
      <c r="G16" s="283"/>
      <c r="H16" s="287"/>
      <c r="I16" s="287"/>
      <c r="J16" s="287"/>
      <c r="K16" s="287"/>
      <c r="L16" s="284">
        <f t="shared" si="0"/>
        <v>3000000</v>
      </c>
    </row>
    <row r="17" spans="2:12" s="38" customFormat="1" ht="19.5" customHeight="1">
      <c r="B17" s="2"/>
      <c r="C17" s="285"/>
      <c r="D17" s="285"/>
      <c r="E17" s="285"/>
      <c r="F17" s="285"/>
      <c r="G17" s="285"/>
      <c r="H17" s="286"/>
      <c r="I17" s="286"/>
      <c r="J17" s="286"/>
      <c r="K17" s="286"/>
      <c r="L17" s="284">
        <f t="shared" si="0"/>
        <v>0</v>
      </c>
    </row>
    <row r="18" spans="2:12" s="38" customFormat="1" ht="30" customHeight="1">
      <c r="B18" s="2" t="s">
        <v>278</v>
      </c>
      <c r="C18" s="283">
        <f>C8+C12+C16</f>
        <v>3000000</v>
      </c>
      <c r="D18" s="283">
        <f aca="true" t="shared" si="3" ref="D18:L18">D8+D12+D16</f>
        <v>0</v>
      </c>
      <c r="E18" s="283">
        <f t="shared" si="3"/>
        <v>0</v>
      </c>
      <c r="F18" s="283">
        <f t="shared" si="3"/>
        <v>0</v>
      </c>
      <c r="G18" s="283">
        <f t="shared" si="3"/>
        <v>0</v>
      </c>
      <c r="H18" s="283">
        <f t="shared" si="3"/>
        <v>0</v>
      </c>
      <c r="I18" s="283">
        <f t="shared" si="3"/>
        <v>-678484</v>
      </c>
      <c r="J18" s="283">
        <f t="shared" si="3"/>
        <v>0</v>
      </c>
      <c r="K18" s="283">
        <f t="shared" si="3"/>
        <v>0</v>
      </c>
      <c r="L18" s="283">
        <f t="shared" si="3"/>
        <v>2321516</v>
      </c>
    </row>
    <row r="19" spans="2:12" s="38" customFormat="1" ht="19.5" customHeight="1">
      <c r="B19" s="2"/>
      <c r="C19" s="285"/>
      <c r="D19" s="285"/>
      <c r="E19" s="285"/>
      <c r="F19" s="285"/>
      <c r="G19" s="285"/>
      <c r="H19" s="286"/>
      <c r="I19" s="286"/>
      <c r="J19" s="286"/>
      <c r="K19" s="286"/>
      <c r="L19" s="284">
        <f t="shared" si="0"/>
        <v>0</v>
      </c>
    </row>
    <row r="20" spans="2:12" s="38" customFormat="1" ht="30" customHeight="1">
      <c r="B20" s="2" t="s">
        <v>279</v>
      </c>
      <c r="C20" s="283">
        <f>C18</f>
        <v>3000000</v>
      </c>
      <c r="D20" s="283">
        <f aca="true" t="shared" si="4" ref="D20:L20">D18</f>
        <v>0</v>
      </c>
      <c r="E20" s="283">
        <f t="shared" si="4"/>
        <v>0</v>
      </c>
      <c r="F20" s="283">
        <f t="shared" si="4"/>
        <v>0</v>
      </c>
      <c r="G20" s="283">
        <f t="shared" si="4"/>
        <v>0</v>
      </c>
      <c r="H20" s="283">
        <f t="shared" si="4"/>
        <v>0</v>
      </c>
      <c r="I20" s="283">
        <f t="shared" si="4"/>
        <v>-678484</v>
      </c>
      <c r="J20" s="283">
        <f t="shared" si="4"/>
        <v>0</v>
      </c>
      <c r="K20" s="283">
        <f t="shared" si="4"/>
        <v>0</v>
      </c>
      <c r="L20" s="283">
        <f t="shared" si="4"/>
        <v>2321516</v>
      </c>
    </row>
    <row r="21" spans="2:12" s="38" customFormat="1" ht="30" customHeight="1">
      <c r="B21" s="2" t="s">
        <v>273</v>
      </c>
      <c r="C21" s="285"/>
      <c r="D21" s="285"/>
      <c r="E21" s="285"/>
      <c r="F21" s="285"/>
      <c r="G21" s="285"/>
      <c r="H21" s="286"/>
      <c r="I21" s="286"/>
      <c r="J21" s="286"/>
      <c r="K21" s="286"/>
      <c r="L21" s="284">
        <f t="shared" si="0"/>
        <v>0</v>
      </c>
    </row>
    <row r="22" spans="2:12" ht="19.5" customHeight="1">
      <c r="B22" s="270" t="s">
        <v>183</v>
      </c>
      <c r="C22" s="285"/>
      <c r="D22" s="285"/>
      <c r="E22" s="285"/>
      <c r="F22" s="285"/>
      <c r="G22" s="285"/>
      <c r="H22" s="286"/>
      <c r="I22" s="286">
        <f>PP!C47</f>
        <v>24820707</v>
      </c>
      <c r="J22" s="286"/>
      <c r="K22" s="286"/>
      <c r="L22" s="284">
        <f t="shared" si="0"/>
        <v>24820707</v>
      </c>
    </row>
    <row r="23" spans="2:12" ht="30" customHeight="1">
      <c r="B23" s="2" t="s">
        <v>272</v>
      </c>
      <c r="C23" s="285"/>
      <c r="D23" s="285"/>
      <c r="E23" s="285"/>
      <c r="F23" s="285"/>
      <c r="G23" s="285"/>
      <c r="H23" s="286"/>
      <c r="I23" s="286"/>
      <c r="J23" s="286"/>
      <c r="K23" s="286"/>
      <c r="L23" s="284">
        <f t="shared" si="0"/>
        <v>0</v>
      </c>
    </row>
    <row r="24" spans="2:12" s="38" customFormat="1" ht="30" customHeight="1">
      <c r="B24" s="2" t="s">
        <v>271</v>
      </c>
      <c r="C24" s="283">
        <f>C21+C22+C23</f>
        <v>0</v>
      </c>
      <c r="D24" s="283">
        <f aca="true" t="shared" si="5" ref="D24:L24">D21+D22+D23</f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24820707</v>
      </c>
      <c r="J24" s="283">
        <f t="shared" si="5"/>
        <v>0</v>
      </c>
      <c r="K24" s="283">
        <f t="shared" si="5"/>
        <v>0</v>
      </c>
      <c r="L24" s="283">
        <f t="shared" si="5"/>
        <v>24820707</v>
      </c>
    </row>
    <row r="25" spans="2:12" s="38" customFormat="1" ht="39.75" customHeight="1">
      <c r="B25" s="2" t="s">
        <v>274</v>
      </c>
      <c r="C25" s="285"/>
      <c r="D25" s="285"/>
      <c r="E25" s="285"/>
      <c r="F25" s="285"/>
      <c r="G25" s="285"/>
      <c r="H25" s="286"/>
      <c r="I25" s="286"/>
      <c r="J25" s="286"/>
      <c r="K25" s="286"/>
      <c r="L25" s="284">
        <f t="shared" si="0"/>
        <v>0</v>
      </c>
    </row>
    <row r="26" spans="2:12" ht="19.5" customHeight="1">
      <c r="B26" s="270" t="s">
        <v>275</v>
      </c>
      <c r="C26" s="285"/>
      <c r="D26" s="285"/>
      <c r="E26" s="285"/>
      <c r="F26" s="285"/>
      <c r="G26" s="285"/>
      <c r="H26" s="286"/>
      <c r="I26" s="286"/>
      <c r="J26" s="286"/>
      <c r="K26" s="286"/>
      <c r="L26" s="284">
        <f t="shared" si="0"/>
        <v>0</v>
      </c>
    </row>
    <row r="27" spans="2:12" ht="19.5" customHeight="1">
      <c r="B27" s="270" t="s">
        <v>276</v>
      </c>
      <c r="C27" s="285"/>
      <c r="D27" s="285"/>
      <c r="E27" s="285"/>
      <c r="F27" s="285"/>
      <c r="G27" s="285"/>
      <c r="H27" s="286"/>
      <c r="I27" s="286"/>
      <c r="J27" s="286"/>
      <c r="K27" s="286"/>
      <c r="L27" s="284">
        <f t="shared" si="0"/>
        <v>0</v>
      </c>
    </row>
    <row r="28" spans="2:12" s="38" customFormat="1" ht="30" customHeight="1">
      <c r="B28" s="2" t="s">
        <v>277</v>
      </c>
      <c r="C28" s="283">
        <f>C25+C26+C27</f>
        <v>0</v>
      </c>
      <c r="D28" s="283">
        <f aca="true" t="shared" si="6" ref="D28:L28">D25+D26+D27</f>
        <v>0</v>
      </c>
      <c r="E28" s="283">
        <f t="shared" si="6"/>
        <v>0</v>
      </c>
      <c r="F28" s="283">
        <f t="shared" si="6"/>
        <v>0</v>
      </c>
      <c r="G28" s="283">
        <f t="shared" si="6"/>
        <v>0</v>
      </c>
      <c r="H28" s="283">
        <f t="shared" si="6"/>
        <v>0</v>
      </c>
      <c r="I28" s="283">
        <f t="shared" si="6"/>
        <v>0</v>
      </c>
      <c r="J28" s="283">
        <f t="shared" si="6"/>
        <v>0</v>
      </c>
      <c r="K28" s="283">
        <f t="shared" si="6"/>
        <v>0</v>
      </c>
      <c r="L28" s="283">
        <f t="shared" si="6"/>
        <v>0</v>
      </c>
    </row>
    <row r="29" spans="2:12" s="38" customFormat="1" ht="19.5" customHeight="1">
      <c r="B29" s="2"/>
      <c r="C29" s="285"/>
      <c r="D29" s="285"/>
      <c r="E29" s="285"/>
      <c r="F29" s="285"/>
      <c r="G29" s="285"/>
      <c r="H29" s="286"/>
      <c r="I29" s="286"/>
      <c r="J29" s="286"/>
      <c r="K29" s="286"/>
      <c r="L29" s="284">
        <f t="shared" si="0"/>
        <v>0</v>
      </c>
    </row>
    <row r="30" spans="2:12" s="38" customFormat="1" ht="39.75" customHeight="1">
      <c r="B30" s="2" t="s">
        <v>280</v>
      </c>
      <c r="C30" s="283">
        <f>C20+C24+C28</f>
        <v>3000000</v>
      </c>
      <c r="D30" s="283">
        <f aca="true" t="shared" si="7" ref="D30:L30">D20+D24+D28</f>
        <v>0</v>
      </c>
      <c r="E30" s="283">
        <f t="shared" si="7"/>
        <v>0</v>
      </c>
      <c r="F30" s="283">
        <f t="shared" si="7"/>
        <v>0</v>
      </c>
      <c r="G30" s="283">
        <f t="shared" si="7"/>
        <v>0</v>
      </c>
      <c r="H30" s="283">
        <f t="shared" si="7"/>
        <v>0</v>
      </c>
      <c r="I30" s="283">
        <f t="shared" si="7"/>
        <v>24142223</v>
      </c>
      <c r="J30" s="283">
        <f t="shared" si="7"/>
        <v>0</v>
      </c>
      <c r="K30" s="283">
        <f t="shared" si="7"/>
        <v>0</v>
      </c>
      <c r="L30" s="283">
        <f t="shared" si="7"/>
        <v>27142223</v>
      </c>
    </row>
  </sheetData>
  <sheetProtection/>
  <printOptions/>
  <pageMargins left="0.15" right="0.15" top="0.15" bottom="0.15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57421875" style="59" customWidth="1"/>
    <col min="2" max="2" width="6.421875" style="59" customWidth="1"/>
    <col min="3" max="3" width="30.28125" style="59" customWidth="1"/>
    <col min="4" max="4" width="16.140625" style="59" customWidth="1"/>
    <col min="5" max="5" width="22.28125" style="120" customWidth="1"/>
    <col min="6" max="6" width="19.28125" style="82" customWidth="1"/>
    <col min="7" max="7" width="7.7109375" style="59" customWidth="1"/>
    <col min="8" max="8" width="10.421875" style="59" customWidth="1"/>
    <col min="9" max="16384" width="9.140625" style="59" customWidth="1"/>
  </cols>
  <sheetData>
    <row r="2" spans="3:9" ht="15">
      <c r="C2" s="86" t="s">
        <v>48</v>
      </c>
      <c r="D2" s="83" t="str">
        <f>Kopertina!F3</f>
        <v>IDROENERGIA ALBANIA shpk</v>
      </c>
      <c r="E2" s="87"/>
      <c r="F2" s="88"/>
      <c r="G2" s="89"/>
      <c r="H2" s="89"/>
      <c r="I2" s="89"/>
    </row>
    <row r="3" spans="3:9" ht="15">
      <c r="C3" s="86" t="s">
        <v>32</v>
      </c>
      <c r="D3" s="83" t="str">
        <f>Kopertina!F4</f>
        <v>L42125021I</v>
      </c>
      <c r="E3" s="87"/>
      <c r="F3" s="88"/>
      <c r="G3" s="89"/>
      <c r="H3" s="89"/>
      <c r="I3" s="89"/>
    </row>
    <row r="4" spans="3:9" ht="15">
      <c r="C4" s="86" t="s">
        <v>49</v>
      </c>
      <c r="D4" s="66" t="s">
        <v>314</v>
      </c>
      <c r="E4" s="87"/>
      <c r="F4" s="88"/>
      <c r="G4" s="89"/>
      <c r="H4" s="89"/>
      <c r="I4" s="89"/>
    </row>
    <row r="5" spans="2:9" ht="12.75">
      <c r="B5" s="90"/>
      <c r="C5" s="86"/>
      <c r="D5" s="89"/>
      <c r="E5" s="87"/>
      <c r="F5" s="88"/>
      <c r="G5" s="89"/>
      <c r="H5" s="89"/>
      <c r="I5" s="89"/>
    </row>
    <row r="6" spans="2:9" ht="12.75">
      <c r="B6" s="331" t="s">
        <v>50</v>
      </c>
      <c r="C6" s="331"/>
      <c r="D6" s="331"/>
      <c r="E6" s="331"/>
      <c r="F6" s="331"/>
      <c r="G6" s="85"/>
      <c r="H6" s="85"/>
      <c r="I6" s="85"/>
    </row>
    <row r="7" spans="2:9" ht="12.75">
      <c r="B7" s="89"/>
      <c r="C7" s="89"/>
      <c r="D7" s="89"/>
      <c r="E7" s="91"/>
      <c r="F7" s="92" t="s">
        <v>110</v>
      </c>
      <c r="G7" s="85"/>
      <c r="H7" s="85"/>
      <c r="I7" s="85"/>
    </row>
    <row r="8" spans="2:6" s="84" customFormat="1" ht="12.75">
      <c r="B8" s="85"/>
      <c r="C8" s="85"/>
      <c r="D8" s="85"/>
      <c r="E8" s="91"/>
      <c r="F8" s="93"/>
    </row>
    <row r="9" spans="2:6" s="48" customFormat="1" ht="21" customHeight="1">
      <c r="B9" s="94" t="s">
        <v>38</v>
      </c>
      <c r="C9" s="95" t="s">
        <v>51</v>
      </c>
      <c r="D9" s="96" t="s">
        <v>52</v>
      </c>
      <c r="E9" s="97" t="s">
        <v>53</v>
      </c>
      <c r="F9" s="98" t="s">
        <v>54</v>
      </c>
    </row>
    <row r="10" spans="2:7" ht="13.5" customHeight="1">
      <c r="B10" s="99">
        <v>1</v>
      </c>
      <c r="C10" s="290" t="s">
        <v>290</v>
      </c>
      <c r="D10" s="101">
        <v>222223</v>
      </c>
      <c r="E10" s="102"/>
      <c r="F10" s="103">
        <v>296115.5</v>
      </c>
      <c r="G10" s="104"/>
    </row>
    <row r="11" spans="2:7" ht="13.5" customHeight="1">
      <c r="B11" s="99">
        <v>2</v>
      </c>
      <c r="C11" s="290" t="s">
        <v>291</v>
      </c>
      <c r="D11" s="101">
        <v>222223</v>
      </c>
      <c r="E11" s="102">
        <v>25134</v>
      </c>
      <c r="F11" s="103">
        <v>3450395.5</v>
      </c>
      <c r="G11" s="104"/>
    </row>
    <row r="12" spans="2:7" ht="13.5" customHeight="1">
      <c r="B12" s="99"/>
      <c r="C12" s="100"/>
      <c r="D12" s="101"/>
      <c r="E12" s="105"/>
      <c r="F12" s="103"/>
      <c r="G12" s="104"/>
    </row>
    <row r="13" spans="2:7" ht="13.5" customHeight="1">
      <c r="B13" s="99"/>
      <c r="C13" s="100"/>
      <c r="D13" s="101"/>
      <c r="E13" s="105"/>
      <c r="F13" s="103"/>
      <c r="G13" s="104"/>
    </row>
    <row r="14" spans="2:7" ht="13.5" customHeight="1">
      <c r="B14" s="99"/>
      <c r="C14" s="100"/>
      <c r="D14" s="106"/>
      <c r="E14" s="107"/>
      <c r="F14" s="103"/>
      <c r="G14" s="104"/>
    </row>
    <row r="15" spans="2:7" ht="13.5" customHeight="1">
      <c r="B15" s="99"/>
      <c r="C15" s="100"/>
      <c r="D15" s="106"/>
      <c r="E15" s="107"/>
      <c r="F15" s="103"/>
      <c r="G15" s="104"/>
    </row>
    <row r="16" spans="2:7" ht="13.5" customHeight="1">
      <c r="B16" s="99"/>
      <c r="C16" s="100"/>
      <c r="D16" s="106"/>
      <c r="E16" s="107"/>
      <c r="F16" s="103"/>
      <c r="G16" s="104"/>
    </row>
    <row r="17" spans="2:7" ht="13.5" customHeight="1">
      <c r="B17" s="99"/>
      <c r="C17" s="100"/>
      <c r="D17" s="106"/>
      <c r="E17" s="107"/>
      <c r="F17" s="103"/>
      <c r="G17" s="104"/>
    </row>
    <row r="18" spans="2:7" ht="13.5" customHeight="1">
      <c r="B18" s="99"/>
      <c r="C18" s="100"/>
      <c r="D18" s="106"/>
      <c r="E18" s="107"/>
      <c r="F18" s="103"/>
      <c r="G18" s="104"/>
    </row>
    <row r="19" spans="2:7" ht="13.5" customHeight="1">
      <c r="B19" s="99"/>
      <c r="C19" s="100"/>
      <c r="D19" s="106"/>
      <c r="E19" s="107"/>
      <c r="F19" s="103"/>
      <c r="G19" s="104"/>
    </row>
    <row r="20" spans="2:7" ht="13.5" customHeight="1">
      <c r="B20" s="99"/>
      <c r="C20" s="100"/>
      <c r="D20" s="106"/>
      <c r="E20" s="107"/>
      <c r="F20" s="103"/>
      <c r="G20" s="104"/>
    </row>
    <row r="21" spans="2:7" ht="13.5" customHeight="1">
      <c r="B21" s="99"/>
      <c r="C21" s="100"/>
      <c r="D21" s="106"/>
      <c r="E21" s="107"/>
      <c r="F21" s="103"/>
      <c r="G21" s="104"/>
    </row>
    <row r="22" spans="2:7" ht="13.5" customHeight="1">
      <c r="B22" s="99"/>
      <c r="C22" s="100"/>
      <c r="D22" s="106"/>
      <c r="E22" s="107"/>
      <c r="F22" s="103"/>
      <c r="G22" s="104"/>
    </row>
    <row r="23" spans="2:7" ht="13.5" customHeight="1">
      <c r="B23" s="99"/>
      <c r="C23" s="100"/>
      <c r="D23" s="106"/>
      <c r="E23" s="107"/>
      <c r="F23" s="108"/>
      <c r="G23" s="104"/>
    </row>
    <row r="24" spans="2:7" ht="13.5" customHeight="1">
      <c r="B24" s="99"/>
      <c r="C24" s="100"/>
      <c r="D24" s="109"/>
      <c r="E24" s="110"/>
      <c r="F24" s="108"/>
      <c r="G24" s="104"/>
    </row>
    <row r="25" spans="2:7" ht="13.5" customHeight="1">
      <c r="B25" s="99"/>
      <c r="C25" s="100"/>
      <c r="D25" s="109"/>
      <c r="E25" s="110"/>
      <c r="F25" s="108"/>
      <c r="G25" s="104"/>
    </row>
    <row r="26" spans="2:7" s="114" customFormat="1" ht="13.5" customHeight="1">
      <c r="B26" s="111"/>
      <c r="C26" s="100"/>
      <c r="D26" s="111"/>
      <c r="E26" s="112"/>
      <c r="F26" s="108"/>
      <c r="G26" s="113"/>
    </row>
    <row r="27" spans="2:7" s="114" customFormat="1" ht="13.5" customHeight="1">
      <c r="B27" s="111"/>
      <c r="C27" s="100"/>
      <c r="D27" s="111"/>
      <c r="E27" s="112"/>
      <c r="F27" s="108"/>
      <c r="G27" s="113"/>
    </row>
    <row r="28" spans="2:7" s="119" customFormat="1" ht="13.5" customHeight="1">
      <c r="B28" s="111"/>
      <c r="C28" s="115" t="s">
        <v>44</v>
      </c>
      <c r="D28" s="111"/>
      <c r="E28" s="116"/>
      <c r="F28" s="117">
        <f>SUM(F10:F27)</f>
        <v>3746511</v>
      </c>
      <c r="G28" s="118"/>
    </row>
    <row r="29" ht="13.5" customHeight="1"/>
    <row r="30" ht="13.5" customHeight="1"/>
    <row r="31" ht="13.5" customHeight="1"/>
    <row r="32" spans="4:6" ht="13.5" customHeight="1">
      <c r="D32" s="332" t="s">
        <v>55</v>
      </c>
      <c r="E32" s="332"/>
      <c r="F32" s="332"/>
    </row>
    <row r="33" spans="4:6" ht="29.25" customHeight="1">
      <c r="D33" s="332" t="s">
        <v>56</v>
      </c>
      <c r="E33" s="332"/>
      <c r="F33" s="332"/>
    </row>
    <row r="34" spans="3:8" ht="13.5" customHeight="1">
      <c r="C34" s="84"/>
      <c r="D34" s="332" t="s">
        <v>57</v>
      </c>
      <c r="E34" s="332"/>
      <c r="F34" s="332"/>
      <c r="G34" s="84"/>
      <c r="H34" s="84"/>
    </row>
    <row r="35" ht="13.5" customHeight="1"/>
    <row r="36" ht="13.5" customHeight="1"/>
  </sheetData>
  <sheetProtection/>
  <mergeCells count="4">
    <mergeCell ref="B6:F6"/>
    <mergeCell ref="D32:F32"/>
    <mergeCell ref="D33:F33"/>
    <mergeCell ref="D34:F34"/>
  </mergeCells>
  <printOptions/>
  <pageMargins left="0.15" right="0.15" top="0.15" bottom="0.1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1.00390625" style="0" customWidth="1"/>
    <col min="3" max="3" width="28.00390625" style="0" customWidth="1"/>
    <col min="4" max="4" width="9.00390625" style="0" customWidth="1"/>
    <col min="5" max="5" width="9.7109375" style="0" customWidth="1"/>
    <col min="6" max="6" width="12.57421875" style="50" customWidth="1"/>
    <col min="7" max="7" width="16.28125" style="50" customWidth="1"/>
  </cols>
  <sheetData>
    <row r="1" ht="12.75">
      <c r="G1" s="51"/>
    </row>
    <row r="2" spans="3:7" ht="17.25">
      <c r="C2" s="333" t="s">
        <v>58</v>
      </c>
      <c r="D2" s="333"/>
      <c r="E2" s="333"/>
      <c r="F2" s="333"/>
      <c r="G2" s="333"/>
    </row>
    <row r="3" ht="6.75" customHeight="1">
      <c r="D3" s="52"/>
    </row>
    <row r="4" ht="13.5">
      <c r="D4" s="53" t="s">
        <v>110</v>
      </c>
    </row>
    <row r="6" spans="2:5" ht="17.25">
      <c r="B6" s="54" t="s">
        <v>33</v>
      </c>
      <c r="C6" s="55" t="str">
        <f>Kopertina!F3</f>
        <v>IDROENERGIA ALBANIA shpk</v>
      </c>
      <c r="D6" s="56"/>
      <c r="E6" s="56"/>
    </row>
    <row r="7" spans="2:3" ht="15">
      <c r="B7" s="54" t="s">
        <v>34</v>
      </c>
      <c r="C7" s="57" t="str">
        <f>Kopertina!F4</f>
        <v>L42125021I</v>
      </c>
    </row>
    <row r="8" spans="2:3" ht="15">
      <c r="B8" s="54" t="s">
        <v>35</v>
      </c>
      <c r="C8" s="57" t="str">
        <f>Kopertina!F10</f>
        <v>Prodhim, shitje energji elektrike</v>
      </c>
    </row>
    <row r="9" spans="2:3" ht="15">
      <c r="B9" s="54" t="s">
        <v>36</v>
      </c>
      <c r="C9" s="57" t="str">
        <f>Kopertina!F5</f>
        <v>Rruga Ismail Qemali, 27</v>
      </c>
    </row>
    <row r="10" spans="2:3" ht="17.25">
      <c r="B10" s="54" t="s">
        <v>37</v>
      </c>
      <c r="C10" s="58" t="s">
        <v>292</v>
      </c>
    </row>
    <row r="11" spans="2:7" s="59" customFormat="1" ht="12.75">
      <c r="B11"/>
      <c r="C11"/>
      <c r="D11"/>
      <c r="E11"/>
      <c r="F11" s="50"/>
      <c r="G11" s="50"/>
    </row>
    <row r="13" spans="2:7" s="38" customFormat="1" ht="25.5" customHeight="1">
      <c r="B13" s="60" t="s">
        <v>38</v>
      </c>
      <c r="C13" s="60" t="s">
        <v>39</v>
      </c>
      <c r="D13" s="60" t="s">
        <v>40</v>
      </c>
      <c r="E13" s="60" t="s">
        <v>41</v>
      </c>
      <c r="F13" s="61" t="s">
        <v>42</v>
      </c>
      <c r="G13" s="61" t="s">
        <v>43</v>
      </c>
    </row>
    <row r="14" spans="2:7" s="63" customFormat="1" ht="18" customHeight="1">
      <c r="B14" s="62">
        <v>1</v>
      </c>
      <c r="C14" s="150"/>
      <c r="D14" s="167"/>
      <c r="E14" s="49"/>
      <c r="F14" s="168"/>
      <c r="G14" s="73">
        <f aca="true" t="shared" si="0" ref="G14:G33">E14*F14</f>
        <v>0</v>
      </c>
    </row>
    <row r="15" spans="2:7" s="63" customFormat="1" ht="18" customHeight="1">
      <c r="B15" s="62">
        <v>2</v>
      </c>
      <c r="C15" s="150"/>
      <c r="D15" s="167"/>
      <c r="E15" s="49"/>
      <c r="F15" s="168"/>
      <c r="G15" s="73">
        <f t="shared" si="0"/>
        <v>0</v>
      </c>
    </row>
    <row r="16" spans="2:7" s="63" customFormat="1" ht="18" customHeight="1">
      <c r="B16" s="62">
        <v>3</v>
      </c>
      <c r="C16" s="150"/>
      <c r="D16" s="167"/>
      <c r="E16" s="49"/>
      <c r="F16" s="168"/>
      <c r="G16" s="73">
        <f t="shared" si="0"/>
        <v>0</v>
      </c>
    </row>
    <row r="17" spans="2:7" s="63" customFormat="1" ht="18" customHeight="1">
      <c r="B17" s="62">
        <v>4</v>
      </c>
      <c r="C17" s="150"/>
      <c r="D17" s="167"/>
      <c r="E17" s="49"/>
      <c r="F17" s="168"/>
      <c r="G17" s="73">
        <f t="shared" si="0"/>
        <v>0</v>
      </c>
    </row>
    <row r="18" spans="2:7" s="63" customFormat="1" ht="18" customHeight="1">
      <c r="B18" s="62">
        <v>5</v>
      </c>
      <c r="C18" s="150"/>
      <c r="D18" s="167"/>
      <c r="E18" s="49"/>
      <c r="F18" s="168"/>
      <c r="G18" s="73">
        <f t="shared" si="0"/>
        <v>0</v>
      </c>
    </row>
    <row r="19" spans="2:7" s="63" customFormat="1" ht="18" customHeight="1">
      <c r="B19" s="62">
        <v>6</v>
      </c>
      <c r="C19" s="150"/>
      <c r="D19" s="167"/>
      <c r="E19" s="49"/>
      <c r="F19" s="168"/>
      <c r="G19" s="73">
        <f t="shared" si="0"/>
        <v>0</v>
      </c>
    </row>
    <row r="20" spans="2:7" s="63" customFormat="1" ht="18" customHeight="1">
      <c r="B20" s="62">
        <v>7</v>
      </c>
      <c r="C20" s="70"/>
      <c r="D20" s="37"/>
      <c r="E20" s="71"/>
      <c r="F20" s="72"/>
      <c r="G20" s="73">
        <f t="shared" si="0"/>
        <v>0</v>
      </c>
    </row>
    <row r="21" spans="2:7" s="63" customFormat="1" ht="18" customHeight="1">
      <c r="B21" s="62">
        <v>8</v>
      </c>
      <c r="C21" s="70"/>
      <c r="D21" s="37"/>
      <c r="E21" s="71"/>
      <c r="F21" s="72"/>
      <c r="G21" s="73">
        <f t="shared" si="0"/>
        <v>0</v>
      </c>
    </row>
    <row r="22" spans="2:7" s="63" customFormat="1" ht="18" customHeight="1">
      <c r="B22" s="62">
        <v>9</v>
      </c>
      <c r="C22" s="70"/>
      <c r="D22" s="37"/>
      <c r="E22" s="71"/>
      <c r="F22" s="72"/>
      <c r="G22" s="73">
        <f t="shared" si="0"/>
        <v>0</v>
      </c>
    </row>
    <row r="23" spans="2:7" s="63" customFormat="1" ht="18" customHeight="1">
      <c r="B23" s="62">
        <v>10</v>
      </c>
      <c r="C23" s="70"/>
      <c r="D23" s="37"/>
      <c r="E23" s="71"/>
      <c r="F23" s="72"/>
      <c r="G23" s="73">
        <f t="shared" si="0"/>
        <v>0</v>
      </c>
    </row>
    <row r="24" spans="2:7" s="63" customFormat="1" ht="18" customHeight="1">
      <c r="B24" s="62">
        <v>11</v>
      </c>
      <c r="C24" s="70"/>
      <c r="D24" s="37"/>
      <c r="E24" s="71"/>
      <c r="F24" s="72"/>
      <c r="G24" s="73">
        <f t="shared" si="0"/>
        <v>0</v>
      </c>
    </row>
    <row r="25" spans="2:7" s="63" customFormat="1" ht="18" customHeight="1">
      <c r="B25" s="62">
        <v>12</v>
      </c>
      <c r="C25" s="70"/>
      <c r="D25" s="37"/>
      <c r="E25" s="71"/>
      <c r="F25" s="72"/>
      <c r="G25" s="73">
        <f t="shared" si="0"/>
        <v>0</v>
      </c>
    </row>
    <row r="26" spans="2:7" s="63" customFormat="1" ht="18" customHeight="1">
      <c r="B26" s="62">
        <v>13</v>
      </c>
      <c r="C26" s="70"/>
      <c r="D26" s="37"/>
      <c r="E26" s="71"/>
      <c r="F26" s="72"/>
      <c r="G26" s="73">
        <f t="shared" si="0"/>
        <v>0</v>
      </c>
    </row>
    <row r="27" spans="2:7" s="63" customFormat="1" ht="18" customHeight="1">
      <c r="B27" s="62">
        <v>14</v>
      </c>
      <c r="C27" s="70"/>
      <c r="D27" s="37"/>
      <c r="E27" s="71"/>
      <c r="F27" s="72"/>
      <c r="G27" s="73">
        <f t="shared" si="0"/>
        <v>0</v>
      </c>
    </row>
    <row r="28" spans="2:7" s="63" customFormat="1" ht="18" customHeight="1">
      <c r="B28" s="62">
        <v>15</v>
      </c>
      <c r="C28" s="70"/>
      <c r="D28" s="37"/>
      <c r="E28" s="71"/>
      <c r="F28" s="72"/>
      <c r="G28" s="73">
        <f t="shared" si="0"/>
        <v>0</v>
      </c>
    </row>
    <row r="29" spans="2:7" s="63" customFormat="1" ht="18" customHeight="1">
      <c r="B29" s="62">
        <v>16</v>
      </c>
      <c r="C29" s="70"/>
      <c r="D29" s="37"/>
      <c r="E29" s="71"/>
      <c r="F29" s="72"/>
      <c r="G29" s="73">
        <f t="shared" si="0"/>
        <v>0</v>
      </c>
    </row>
    <row r="30" spans="2:7" s="63" customFormat="1" ht="18" customHeight="1">
      <c r="B30" s="62">
        <v>17</v>
      </c>
      <c r="C30" s="70"/>
      <c r="D30" s="37"/>
      <c r="E30" s="71"/>
      <c r="F30" s="72"/>
      <c r="G30" s="73">
        <f t="shared" si="0"/>
        <v>0</v>
      </c>
    </row>
    <row r="31" spans="2:7" s="63" customFormat="1" ht="18" customHeight="1">
      <c r="B31" s="62">
        <v>18</v>
      </c>
      <c r="C31" s="70"/>
      <c r="D31" s="37"/>
      <c r="E31" s="71"/>
      <c r="F31" s="72"/>
      <c r="G31" s="73">
        <f t="shared" si="0"/>
        <v>0</v>
      </c>
    </row>
    <row r="32" spans="2:7" s="63" customFormat="1" ht="18" customHeight="1">
      <c r="B32" s="62">
        <v>19</v>
      </c>
      <c r="C32" s="70"/>
      <c r="D32" s="37"/>
      <c r="E32" s="71"/>
      <c r="F32" s="72"/>
      <c r="G32" s="73">
        <f>E32*F32</f>
        <v>0</v>
      </c>
    </row>
    <row r="33" spans="2:7" s="63" customFormat="1" ht="18" customHeight="1">
      <c r="B33" s="62">
        <v>20</v>
      </c>
      <c r="C33" s="70"/>
      <c r="D33" s="37"/>
      <c r="E33" s="71"/>
      <c r="F33" s="72"/>
      <c r="G33" s="73">
        <f t="shared" si="0"/>
        <v>0</v>
      </c>
    </row>
    <row r="34" spans="2:7" s="38" customFormat="1" ht="25.5" customHeight="1">
      <c r="B34" s="64"/>
      <c r="C34" s="75" t="s">
        <v>44</v>
      </c>
      <c r="D34" s="74"/>
      <c r="E34" s="76"/>
      <c r="F34" s="77"/>
      <c r="G34" s="78">
        <f>SUM(G14:G33)</f>
        <v>0</v>
      </c>
    </row>
    <row r="37" spans="3:7" ht="13.5">
      <c r="C37" s="65"/>
      <c r="E37" s="334" t="s">
        <v>55</v>
      </c>
      <c r="F37" s="334"/>
      <c r="G37" s="334"/>
    </row>
    <row r="38" spans="3:7" ht="13.5">
      <c r="C38" s="65"/>
      <c r="E38" s="79"/>
      <c r="F38" s="80"/>
      <c r="G38" s="81"/>
    </row>
    <row r="39" spans="5:7" ht="12.75">
      <c r="E39" s="59" t="s">
        <v>45</v>
      </c>
      <c r="F39" s="82"/>
      <c r="G39" s="82"/>
    </row>
    <row r="40" ht="12.75">
      <c r="F40"/>
    </row>
    <row r="42" ht="12.75">
      <c r="C42" t="s">
        <v>46</v>
      </c>
    </row>
    <row r="43" ht="12.75">
      <c r="C43" t="s">
        <v>47</v>
      </c>
    </row>
  </sheetData>
  <sheetProtection/>
  <mergeCells count="2">
    <mergeCell ref="C2:G2"/>
    <mergeCell ref="E37:G37"/>
  </mergeCells>
  <printOptions/>
  <pageMargins left="0.15" right="0.15" top="0.15" bottom="0.1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F3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9.140625" style="173" customWidth="1"/>
    <col min="3" max="3" width="24.57421875" style="173" customWidth="1"/>
    <col min="4" max="4" width="15.140625" style="173" customWidth="1"/>
    <col min="5" max="5" width="14.8515625" style="173" customWidth="1"/>
    <col min="6" max="6" width="16.8515625" style="173" customWidth="1"/>
    <col min="7" max="16384" width="9.140625" style="173" customWidth="1"/>
  </cols>
  <sheetData>
    <row r="4" spans="2:3" ht="15">
      <c r="B4" s="174" t="s">
        <v>71</v>
      </c>
      <c r="C4" s="175" t="str">
        <f>Kopertina!F3</f>
        <v>IDROENERGIA ALBANIA shpk</v>
      </c>
    </row>
    <row r="5" ht="13.5">
      <c r="B5" s="176"/>
    </row>
    <row r="6" ht="13.5">
      <c r="B6" s="176"/>
    </row>
    <row r="7" spans="3:4" ht="13.5">
      <c r="C7" s="177" t="s">
        <v>293</v>
      </c>
      <c r="D7" s="178"/>
    </row>
    <row r="8" ht="14.25">
      <c r="B8" s="179"/>
    </row>
    <row r="9" spans="2:6" s="178" customFormat="1" ht="15">
      <c r="B9" s="180" t="s">
        <v>38</v>
      </c>
      <c r="C9" s="180" t="s">
        <v>72</v>
      </c>
      <c r="D9" s="180" t="s">
        <v>73</v>
      </c>
      <c r="E9" s="180" t="s">
        <v>74</v>
      </c>
      <c r="F9" s="180" t="s">
        <v>43</v>
      </c>
    </row>
    <row r="10" spans="2:6" ht="12.75">
      <c r="B10" s="181">
        <v>1</v>
      </c>
      <c r="C10" s="182"/>
      <c r="D10" s="183"/>
      <c r="E10" s="183"/>
      <c r="F10" s="184"/>
    </row>
    <row r="11" spans="2:6" ht="12.75">
      <c r="B11" s="181">
        <v>2</v>
      </c>
      <c r="C11" s="182"/>
      <c r="D11" s="183"/>
      <c r="E11" s="183"/>
      <c r="F11" s="185"/>
    </row>
    <row r="12" spans="2:6" ht="12.75">
      <c r="B12" s="181">
        <v>3</v>
      </c>
      <c r="C12" s="182"/>
      <c r="D12" s="183"/>
      <c r="E12" s="183"/>
      <c r="F12" s="185"/>
    </row>
    <row r="13" spans="2:6" ht="12.75">
      <c r="B13" s="181">
        <v>4</v>
      </c>
      <c r="C13" s="182"/>
      <c r="D13" s="183"/>
      <c r="E13" s="183"/>
      <c r="F13" s="185"/>
    </row>
    <row r="14" spans="2:6" ht="12.75">
      <c r="B14" s="181">
        <v>5</v>
      </c>
      <c r="C14" s="186"/>
      <c r="D14" s="183"/>
      <c r="E14" s="182"/>
      <c r="F14" s="185"/>
    </row>
    <row r="15" spans="2:6" ht="12.75">
      <c r="B15" s="181">
        <v>6</v>
      </c>
      <c r="C15" s="186"/>
      <c r="D15" s="183"/>
      <c r="E15" s="182"/>
      <c r="F15" s="185"/>
    </row>
    <row r="16" spans="2:6" ht="12.75">
      <c r="B16" s="181">
        <v>7</v>
      </c>
      <c r="C16" s="186"/>
      <c r="D16" s="183"/>
      <c r="E16" s="182"/>
      <c r="F16" s="185"/>
    </row>
    <row r="17" spans="2:6" ht="12.75">
      <c r="B17" s="181">
        <v>8</v>
      </c>
      <c r="C17" s="186"/>
      <c r="D17" s="183"/>
      <c r="E17" s="182"/>
      <c r="F17" s="185"/>
    </row>
    <row r="18" spans="2:6" ht="12.75">
      <c r="B18" s="181">
        <v>9</v>
      </c>
      <c r="C18" s="186"/>
      <c r="D18" s="183"/>
      <c r="E18" s="182"/>
      <c r="F18" s="185"/>
    </row>
    <row r="19" spans="2:6" ht="12.75">
      <c r="B19" s="181">
        <v>10</v>
      </c>
      <c r="C19" s="182"/>
      <c r="D19" s="183"/>
      <c r="E19" s="182"/>
      <c r="F19" s="185"/>
    </row>
    <row r="20" spans="2:6" ht="12.75">
      <c r="B20" s="181">
        <v>11</v>
      </c>
      <c r="C20" s="182"/>
      <c r="D20" s="183"/>
      <c r="E20" s="182"/>
      <c r="F20" s="185"/>
    </row>
    <row r="21" spans="2:6" ht="12.75">
      <c r="B21" s="181">
        <v>12</v>
      </c>
      <c r="C21" s="182"/>
      <c r="D21" s="183"/>
      <c r="E21" s="182"/>
      <c r="F21" s="185"/>
    </row>
    <row r="22" spans="2:6" ht="12.75">
      <c r="B22" s="181">
        <v>13</v>
      </c>
      <c r="C22" s="182"/>
      <c r="D22" s="183"/>
      <c r="E22" s="182"/>
      <c r="F22" s="185"/>
    </row>
    <row r="23" spans="2:6" ht="12.75">
      <c r="B23" s="181">
        <v>14</v>
      </c>
      <c r="C23" s="182"/>
      <c r="D23" s="183"/>
      <c r="E23" s="182"/>
      <c r="F23" s="185"/>
    </row>
    <row r="24" spans="2:6" ht="12.75">
      <c r="B24" s="181">
        <v>15</v>
      </c>
      <c r="C24" s="182"/>
      <c r="D24" s="182"/>
      <c r="E24" s="182"/>
      <c r="F24" s="185"/>
    </row>
    <row r="25" spans="2:6" ht="12.75">
      <c r="B25" s="181">
        <v>16</v>
      </c>
      <c r="C25" s="182"/>
      <c r="D25" s="182"/>
      <c r="E25" s="182"/>
      <c r="F25" s="185"/>
    </row>
    <row r="26" spans="2:6" ht="12.75">
      <c r="B26" s="181">
        <v>17</v>
      </c>
      <c r="C26" s="182"/>
      <c r="D26" s="182"/>
      <c r="E26" s="182"/>
      <c r="F26" s="185"/>
    </row>
    <row r="27" spans="2:6" ht="12.75">
      <c r="B27" s="181">
        <v>18</v>
      </c>
      <c r="C27" s="182"/>
      <c r="D27" s="182"/>
      <c r="E27" s="182"/>
      <c r="F27" s="185"/>
    </row>
    <row r="28" spans="2:6" ht="12.75">
      <c r="B28" s="181">
        <v>19</v>
      </c>
      <c r="C28" s="182"/>
      <c r="D28" s="182"/>
      <c r="E28" s="182"/>
      <c r="F28" s="185"/>
    </row>
    <row r="29" spans="2:6" ht="12.75">
      <c r="B29" s="181">
        <v>20</v>
      </c>
      <c r="C29" s="182"/>
      <c r="D29" s="182"/>
      <c r="E29" s="182"/>
      <c r="F29" s="185"/>
    </row>
    <row r="30" spans="2:6" s="178" customFormat="1" ht="15">
      <c r="B30" s="335" t="s">
        <v>44</v>
      </c>
      <c r="C30" s="335"/>
      <c r="D30" s="187"/>
      <c r="E30" s="187"/>
      <c r="F30" s="188">
        <f>SUM(F10:F29)</f>
        <v>0</v>
      </c>
    </row>
    <row r="31" ht="14.25">
      <c r="B31" s="189"/>
    </row>
    <row r="33" spans="3:6" ht="15">
      <c r="C33" s="190"/>
      <c r="D33" s="336" t="s">
        <v>55</v>
      </c>
      <c r="E33" s="336"/>
      <c r="F33" s="336"/>
    </row>
    <row r="34" spans="3:6" ht="15">
      <c r="C34" s="190"/>
      <c r="D34" s="210"/>
      <c r="E34" s="210"/>
      <c r="F34" s="210"/>
    </row>
    <row r="35" spans="4:6" ht="15">
      <c r="D35" s="336" t="s">
        <v>56</v>
      </c>
      <c r="E35" s="336"/>
      <c r="F35" s="336"/>
    </row>
    <row r="36" spans="3:6" ht="12.75">
      <c r="C36" s="190"/>
      <c r="D36" s="337" t="s">
        <v>57</v>
      </c>
      <c r="E36" s="337"/>
      <c r="F36" s="337"/>
    </row>
  </sheetData>
  <sheetProtection/>
  <mergeCells count="4">
    <mergeCell ref="B30:C30"/>
    <mergeCell ref="D33:F33"/>
    <mergeCell ref="D35:F35"/>
    <mergeCell ref="D36:F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Erina</dc:creator>
  <cp:keywords/>
  <dc:description/>
  <cp:lastModifiedBy>utente3</cp:lastModifiedBy>
  <cp:lastPrinted>2016-03-28T09:56:00Z</cp:lastPrinted>
  <dcterms:created xsi:type="dcterms:W3CDTF">1996-10-14T23:33:28Z</dcterms:created>
  <dcterms:modified xsi:type="dcterms:W3CDTF">2016-03-31T08:02:50Z</dcterms:modified>
  <cp:category/>
  <cp:version/>
  <cp:contentType/>
  <cp:contentStatus/>
</cp:coreProperties>
</file>