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tabRatio="823" activeTab="7"/>
  </bookViews>
  <sheets>
    <sheet name="Centro 08" sheetId="1" r:id="rId1"/>
    <sheet name="Aktivet" sheetId="2" r:id="rId2"/>
    <sheet name="Pasivet" sheetId="3" r:id="rId3"/>
    <sheet name="Rezultati" sheetId="4" r:id="rId4"/>
    <sheet name="Kapitali" sheetId="5" r:id="rId5"/>
    <sheet name="Kopertina" sheetId="6" r:id="rId6"/>
    <sheet name="Shenime" sheetId="7" r:id="rId7"/>
    <sheet name="fluks 1" sheetId="8" r:id="rId8"/>
  </sheets>
  <definedNames/>
  <calcPr fullCalcOnLoad="1"/>
</workbook>
</file>

<file path=xl/sharedStrings.xml><?xml version="1.0" encoding="utf-8"?>
<sst xmlns="http://schemas.openxmlformats.org/spreadsheetml/2006/main" count="468" uniqueCount="310">
  <si>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</si>
  <si>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</si>
  <si>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</si>
  <si>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</si>
  <si>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</si>
  <si>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</si>
  <si>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</si>
  <si>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</si>
  <si>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</si>
  <si>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</si>
  <si>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</si>
  <si>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</si>
  <si>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</si>
  <si>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</si>
  <si>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</si>
  <si>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</si>
  <si>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</si>
  <si>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</si>
  <si>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</si>
  <si>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</si>
  <si>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</si>
  <si>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</si>
  <si>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</si>
  <si>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</si>
  <si>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</si>
  <si>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</si>
  <si>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</si>
  <si>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</si>
  <si>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</si>
  <si>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</si>
  <si>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</si>
  <si>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</si>
  <si>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</si>
  <si>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</si>
  <si>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</si>
  <si>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</si>
  <si>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</si>
  <si>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</si>
  <si>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</si>
  <si>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</si>
  <si>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</si>
  <si>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</si>
  <si>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</si>
  <si>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</si>
  <si>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</si>
  <si>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</si>
  <si>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</si>
  <si>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</si>
  <si>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</si>
  <si>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</si>
  <si>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</si>
  <si>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</si>
  <si>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</si>
  <si>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</si>
  <si>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</si>
  <si>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</si>
  <si>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</si>
  <si>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</si>
  <si>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</si>
  <si>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</si>
  <si>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</si>
  <si>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</si>
  <si>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</si>
  <si>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</si>
  <si>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</si>
  <si>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</si>
  <si>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</si>
  <si>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</si>
  <si>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</si>
  <si>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</si>
  <si>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</si>
  <si>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</si>
  <si>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 xml:space="preserve">Fitimi pashperndare </t>
  </si>
  <si>
    <t>Rritja rezerves kapitalit</t>
  </si>
  <si>
    <t>Emetimi aksioneve</t>
  </si>
  <si>
    <t>Emetimi kapitali aksionar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</si>
  <si>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</si>
  <si>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</si>
  <si>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</si>
  <si>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</si>
  <si>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</si>
  <si>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</si>
  <si>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</si>
  <si>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</si>
  <si>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</si>
  <si>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</si>
  <si>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</si>
  <si>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</si>
  <si>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</si>
  <si>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</si>
  <si>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</si>
  <si>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</si>
  <si>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Referenca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</si>
  <si>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</si>
  <si>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</si>
  <si>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</si>
  <si>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</si>
  <si>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</si>
  <si>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</si>
  <si>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</si>
  <si>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</si>
  <si>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</si>
  <si>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</si>
  <si>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</si>
  <si>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</si>
  <si>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</si>
  <si>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</si>
  <si>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</si>
  <si>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</si>
  <si>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</si>
  <si>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</si>
  <si>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</si>
  <si>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</si>
  <si>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</si>
  <si>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</si>
  <si>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</si>
  <si>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</si>
  <si>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</si>
  <si>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</si>
  <si>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</si>
  <si>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</si>
  <si>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702,708X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</si>
  <si>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</si>
  <si>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</si>
  <si>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</si>
  <si>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</si>
  <si>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</si>
  <si>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</si>
  <si>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</si>
  <si>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601,608X</t>
  </si>
  <si>
    <t>68X</t>
  </si>
  <si>
    <t>Fitimi (humbja) nga veprimtarite e kryesore (1+2+/-3-8)</t>
  </si>
  <si>
    <t>Te ardhurat dhe shpenzimet financiare nga pjesemarrjet</t>
  </si>
  <si>
    <t>Te ardhurat dhe shpenzimet nga interesat</t>
  </si>
  <si>
    <t>763,764,765,664,665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</si>
  <si>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</si>
  <si>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</si>
  <si>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</si>
  <si>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</si>
  <si>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</si>
  <si>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</si>
  <si>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</si>
  <si>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 xml:space="preserve">Permbledhese e ditareve   2008   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</si>
  <si>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</si>
  <si>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</si>
  <si>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</si>
  <si>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</si>
  <si>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</si>
  <si>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</si>
  <si>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</si>
  <si>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</si>
  <si>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</si>
  <si>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</si>
  <si>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</si>
  <si>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</si>
  <si>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</si>
  <si>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</si>
  <si>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</si>
  <si>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</si>
  <si>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</si>
  <si>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</si>
  <si>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</si>
  <si>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</si>
  <si>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</si>
  <si>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</si>
  <si>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</si>
  <si>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</si>
  <si>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</si>
  <si>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</si>
  <si>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</si>
  <si>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</si>
  <si>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</si>
  <si>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</si>
  <si>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</si>
  <si>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</si>
  <si>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</si>
  <si>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</si>
  <si>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</si>
  <si>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</si>
  <si>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</si>
  <si>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</si>
  <si>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</si>
  <si>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</si>
  <si>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</si>
  <si>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</si>
  <si>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</si>
  <si>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</si>
  <si>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</si>
  <si>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</si>
  <si>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</si>
  <si>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</si>
  <si>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</si>
  <si>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</si>
  <si>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</si>
  <si>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</si>
  <si>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</si>
  <si>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</si>
  <si>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657 penalitete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</si>
  <si>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</si>
  <si>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</si>
  <si>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</si>
  <si>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</si>
  <si>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</si>
  <si>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</si>
  <si>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</si>
  <si>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</si>
  <si>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</si>
  <si>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</si>
  <si>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</si>
  <si>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</si>
  <si>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</si>
  <si>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</si>
  <si>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Emertimi dhe Forma ligjore</t>
  </si>
  <si>
    <t>Po</t>
  </si>
  <si>
    <t>Jo</t>
  </si>
  <si>
    <t>Ne   Leke</t>
  </si>
  <si>
    <t>Pasqyra e fluksit monetar - metoda direkte</t>
  </si>
  <si>
    <t>Fluksi monetar nga veprimtarite e shfrytezimit</t>
  </si>
  <si>
    <t>Mjetet monetare (MM) te arketuara nga klientet</t>
  </si>
  <si>
    <t>MM neto nga veprimtarite e shfytezimit</t>
  </si>
  <si>
    <t>Blerja e njesise se kontrolluar X minus parate e Arketuara</t>
  </si>
  <si>
    <t>MM neto e perdorura ne veprimtarite Financiare</t>
  </si>
  <si>
    <t>MM te ardhura nga Debit &amp;Kreditore</t>
  </si>
  <si>
    <t>Merita Thomaj</t>
  </si>
  <si>
    <t>TIRANE</t>
  </si>
  <si>
    <t xml:space="preserve">Shoqeria  GOGEL shpk </t>
  </si>
  <si>
    <t>Paga  e sigurime</t>
  </si>
  <si>
    <t>Pozicioni me 31 dhjetor 2009</t>
  </si>
  <si>
    <t xml:space="preserve">FK mbyllje </t>
  </si>
  <si>
    <t xml:space="preserve">GOGEL </t>
  </si>
  <si>
    <t>31.12.2010</t>
  </si>
  <si>
    <t>Klienta</t>
  </si>
  <si>
    <t>Exclusive Group</t>
  </si>
  <si>
    <t>Gentian Zguri</t>
  </si>
  <si>
    <t>Mjaft</t>
  </si>
  <si>
    <t>Emigres</t>
  </si>
  <si>
    <t>Agi Kons</t>
  </si>
  <si>
    <t>M atrix Konstruction</t>
  </si>
  <si>
    <t>Zaho Kosta&amp;Tashko</t>
  </si>
  <si>
    <t>Hymeri Kleemann</t>
  </si>
  <si>
    <t>Albdesign</t>
  </si>
  <si>
    <t>Dixhi Print</t>
  </si>
  <si>
    <t>OLA 1</t>
  </si>
  <si>
    <t>Alba Trans</t>
  </si>
  <si>
    <t>Vodafon</t>
  </si>
  <si>
    <t>Primo Comunication</t>
  </si>
  <si>
    <t>Skender Abazi</t>
  </si>
  <si>
    <t>Art Kontakt Center</t>
  </si>
  <si>
    <t>Muza shpk</t>
  </si>
  <si>
    <t>Source One</t>
  </si>
  <si>
    <t>Albania sateli Comunication</t>
  </si>
  <si>
    <t>EMAL</t>
  </si>
  <si>
    <t>Jupiter Computer System</t>
  </si>
  <si>
    <t>Eagle</t>
  </si>
  <si>
    <t>Store manager</t>
  </si>
  <si>
    <t>E-Service Albania</t>
  </si>
  <si>
    <t>Blerje te pastokueshme,mater e furnit.</t>
  </si>
  <si>
    <t>Te tjera</t>
  </si>
  <si>
    <t>Qira</t>
  </si>
  <si>
    <t>Sherbim nga te trete</t>
  </si>
  <si>
    <t>Sherbim reklame me autobus</t>
  </si>
  <si>
    <t>Programim</t>
  </si>
  <si>
    <t>Shpenzime telefon celulare</t>
  </si>
  <si>
    <t>Internet</t>
  </si>
  <si>
    <t>Telefon fix</t>
  </si>
  <si>
    <t>Tatim mbi qarkullimin dhe akciza</t>
  </si>
  <si>
    <t>Te tjera tatime dhe taksa</t>
  </si>
  <si>
    <t>BKT Lek</t>
  </si>
  <si>
    <t>Alpha Bank Lek</t>
  </si>
  <si>
    <t>Sanpaolo Bank Lek</t>
  </si>
  <si>
    <t>Banka Credins</t>
  </si>
  <si>
    <t>Alpha Bank Euro</t>
  </si>
  <si>
    <t>Sanpaolo Euro</t>
  </si>
  <si>
    <t>BKT euro</t>
  </si>
  <si>
    <t>Arka ne leke</t>
  </si>
  <si>
    <t>Arka euro</t>
  </si>
  <si>
    <t xml:space="preserve">MM te paguara ndaj furnitoreve </t>
  </si>
  <si>
    <t>Rruga Elbasanit</t>
  </si>
  <si>
    <t>K91621020U</t>
  </si>
  <si>
    <t>Organizimi dhe zbatimi i fushatave promovuese</t>
  </si>
  <si>
    <t>Total</t>
  </si>
  <si>
    <t xml:space="preserve">Total </t>
  </si>
  <si>
    <t>3.Furnitore</t>
  </si>
  <si>
    <t>Pasqyra   e   te   Ardhurave   dhe   Shpenzimeve     2011</t>
  </si>
  <si>
    <t>Pasqyrat    Financiare    te    Vitit   2011</t>
  </si>
  <si>
    <t>Viti   2011</t>
  </si>
  <si>
    <t>01.01.2011</t>
  </si>
  <si>
    <t>31.12.2011</t>
  </si>
  <si>
    <t>Pasqyra   e   Fluksit   Monetar  -  Metoda  Direkte   2011</t>
  </si>
  <si>
    <t>Tatime</t>
  </si>
  <si>
    <t>Pagesat e detyrimeve te qerase financiare,dif kursi</t>
  </si>
  <si>
    <t>Pozicioni me 31 dhjetor 2010</t>
  </si>
  <si>
    <t>Pozicioni me 31 dhjetor 2011</t>
  </si>
  <si>
    <t>Pasqyra  e  Ndryshimeve  ne  Kapital  2011</t>
  </si>
  <si>
    <t>Cez shperndarje</t>
  </si>
  <si>
    <t>Atare</t>
  </si>
  <si>
    <t>Samanta</t>
  </si>
  <si>
    <t>Eagle Mobile</t>
  </si>
  <si>
    <t>Top Albania Radio</t>
  </si>
  <si>
    <t>Alfred Memiaj</t>
  </si>
  <si>
    <t xml:space="preserve">Igert Koci </t>
  </si>
  <si>
    <t>NairaZ</t>
  </si>
  <si>
    <t>Hapsire publicitare/spot</t>
  </si>
  <si>
    <t xml:space="preserve">Mirembajtje </t>
  </si>
  <si>
    <t>Transport</t>
  </si>
  <si>
    <t>Post Production/ promocion</t>
  </si>
  <si>
    <t xml:space="preserve">Te tjera rrjedhese </t>
  </si>
  <si>
    <t xml:space="preserve">Shpenzime te tjera </t>
  </si>
  <si>
    <t xml:space="preserve">Aktive Monetare </t>
  </si>
  <si>
    <t>TOTAL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</si>
</sst>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#,##0.00_);\-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4">
    <font>
      <sz val="10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 Narrow"/>
      <family val="2"/>
    </font>
    <font>
      <b/>
      <sz val="11.05"/>
      <color indexed="8"/>
      <name val="Times New Roman"/>
      <family val="1"/>
    </font>
    <font>
      <b/>
      <sz val="9.85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rgb="FF000000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9" fillId="0" borderId="0" xfId="59" applyFont="1" applyFill="1">
      <alignment/>
      <protection/>
    </xf>
    <xf numFmtId="0" fontId="0" fillId="0" borderId="0" xfId="58" applyFont="1" applyFill="1">
      <alignment/>
      <protection/>
    </xf>
    <xf numFmtId="0" fontId="10" fillId="0" borderId="0" xfId="59" applyFont="1" applyFill="1">
      <alignment/>
      <protection/>
    </xf>
    <xf numFmtId="0" fontId="11" fillId="0" borderId="0" xfId="59" applyFont="1" applyFill="1">
      <alignment/>
      <protection/>
    </xf>
    <xf numFmtId="0" fontId="12" fillId="0" borderId="0" xfId="59" applyFont="1" applyFill="1">
      <alignment/>
      <protection/>
    </xf>
    <xf numFmtId="0" fontId="13" fillId="0" borderId="15" xfId="59" applyFont="1" applyFill="1" applyBorder="1" applyAlignment="1">
      <alignment horizontal="center"/>
      <protection/>
    </xf>
    <xf numFmtId="0" fontId="13" fillId="0" borderId="14" xfId="59" applyFont="1" applyFill="1" applyBorder="1" applyAlignment="1">
      <alignment horizontal="center"/>
      <protection/>
    </xf>
    <xf numFmtId="0" fontId="14" fillId="0" borderId="25" xfId="59" applyFont="1" applyFill="1" applyBorder="1" applyAlignment="1">
      <alignment horizontal="center"/>
      <protection/>
    </xf>
    <xf numFmtId="0" fontId="14" fillId="0" borderId="26" xfId="59" applyFont="1" applyFill="1" applyBorder="1" applyAlignment="1">
      <alignment horizontal="center"/>
      <protection/>
    </xf>
    <xf numFmtId="0" fontId="13" fillId="0" borderId="27" xfId="59" applyFont="1" applyFill="1" applyBorder="1" applyAlignment="1">
      <alignment horizontal="center"/>
      <protection/>
    </xf>
    <xf numFmtId="0" fontId="13" fillId="0" borderId="0" xfId="59" applyFont="1" applyFill="1" applyAlignment="1">
      <alignment horizontal="center"/>
      <protection/>
    </xf>
    <xf numFmtId="0" fontId="15" fillId="0" borderId="15" xfId="59" applyFont="1" applyFill="1" applyBorder="1">
      <alignment/>
      <protection/>
    </xf>
    <xf numFmtId="3" fontId="15" fillId="0" borderId="15" xfId="44" applyNumberFormat="1" applyFont="1" applyFill="1" applyBorder="1" applyAlignment="1">
      <alignment/>
    </xf>
    <xf numFmtId="0" fontId="15" fillId="0" borderId="0" xfId="59" applyFont="1" applyFill="1">
      <alignment/>
      <protection/>
    </xf>
    <xf numFmtId="3" fontId="15" fillId="0" borderId="28" xfId="44" applyNumberFormat="1" applyFont="1" applyFill="1" applyBorder="1" applyAlignment="1">
      <alignment/>
    </xf>
    <xf numFmtId="3" fontId="15" fillId="0" borderId="29" xfId="44" applyNumberFormat="1" applyFont="1" applyFill="1" applyBorder="1" applyAlignment="1">
      <alignment/>
    </xf>
    <xf numFmtId="0" fontId="15" fillId="0" borderId="0" xfId="58" applyFont="1" applyFill="1">
      <alignment/>
      <protection/>
    </xf>
    <xf numFmtId="3" fontId="15" fillId="0" borderId="0" xfId="58" applyNumberFormat="1" applyFont="1" applyFill="1">
      <alignment/>
      <protection/>
    </xf>
    <xf numFmtId="3" fontId="15" fillId="0" borderId="30" xfId="44" applyNumberFormat="1" applyFont="1" applyFill="1" applyBorder="1" applyAlignment="1">
      <alignment/>
    </xf>
    <xf numFmtId="0" fontId="4" fillId="0" borderId="0" xfId="58" applyFont="1" applyFill="1">
      <alignment/>
      <protection/>
    </xf>
    <xf numFmtId="3" fontId="13" fillId="0" borderId="0" xfId="58" applyNumberFormat="1" applyFont="1" applyFill="1">
      <alignment/>
      <protection/>
    </xf>
    <xf numFmtId="3" fontId="4" fillId="0" borderId="0" xfId="58" applyNumberFormat="1" applyFont="1" applyFill="1">
      <alignment/>
      <protection/>
    </xf>
    <xf numFmtId="3" fontId="0" fillId="0" borderId="0" xfId="58" applyNumberFormat="1" applyFont="1" applyFill="1">
      <alignment/>
      <protection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0" xfId="0" applyFont="1" applyAlignment="1">
      <alignment/>
    </xf>
    <xf numFmtId="0" fontId="6" fillId="0" borderId="30" xfId="0" applyFont="1" applyBorder="1" applyAlignment="1">
      <alignment horizontal="right"/>
    </xf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 horizontal="center" vertical="center"/>
    </xf>
    <xf numFmtId="0" fontId="21" fillId="0" borderId="35" xfId="0" applyFont="1" applyBorder="1" applyAlignment="1">
      <alignment horizontal="left" vertical="center"/>
    </xf>
    <xf numFmtId="3" fontId="0" fillId="0" borderId="33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22" fillId="0" borderId="2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3" fontId="21" fillId="0" borderId="33" xfId="0" applyNumberFormat="1" applyFont="1" applyBorder="1" applyAlignment="1">
      <alignment horizontal="center" vertical="center"/>
    </xf>
    <xf numFmtId="3" fontId="21" fillId="0" borderId="36" xfId="0" applyNumberFormat="1" applyFont="1" applyBorder="1" applyAlignment="1">
      <alignment horizontal="center" vertical="center"/>
    </xf>
    <xf numFmtId="3" fontId="21" fillId="0" borderId="3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186" fontId="0" fillId="0" borderId="14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3" fontId="15" fillId="0" borderId="14" xfId="44" applyNumberFormat="1" applyFont="1" applyFill="1" applyBorder="1" applyAlignment="1">
      <alignment/>
    </xf>
    <xf numFmtId="3" fontId="15" fillId="0" borderId="38" xfId="44" applyNumberFormat="1" applyFont="1" applyFill="1" applyBorder="1" applyAlignment="1">
      <alignment/>
    </xf>
    <xf numFmtId="3" fontId="15" fillId="0" borderId="39" xfId="44" applyNumberFormat="1" applyFont="1" applyFill="1" applyBorder="1" applyAlignment="1">
      <alignment/>
    </xf>
    <xf numFmtId="3" fontId="15" fillId="0" borderId="27" xfId="44" applyNumberFormat="1" applyFont="1" applyFill="1" applyBorder="1" applyAlignment="1">
      <alignment/>
    </xf>
    <xf numFmtId="3" fontId="4" fillId="0" borderId="0" xfId="0" applyNumberFormat="1" applyFont="1" applyAlignment="1">
      <alignment horizontal="center" vertical="center"/>
    </xf>
    <xf numFmtId="0" fontId="23" fillId="0" borderId="12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16" fillId="0" borderId="12" xfId="0" applyFont="1" applyBorder="1" applyAlignment="1">
      <alignment/>
    </xf>
    <xf numFmtId="0" fontId="16" fillId="0" borderId="35" xfId="0" applyFont="1" applyBorder="1" applyAlignment="1">
      <alignment/>
    </xf>
    <xf numFmtId="0" fontId="6" fillId="0" borderId="35" xfId="0" applyFont="1" applyBorder="1" applyAlignment="1">
      <alignment horizontal="left"/>
    </xf>
    <xf numFmtId="0" fontId="0" fillId="0" borderId="40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187" fontId="0" fillId="0" borderId="0" xfId="0" applyNumberFormat="1" applyFill="1" applyBorder="1" applyAlignment="1" applyProtection="1">
      <alignment/>
      <protection/>
    </xf>
    <xf numFmtId="187" fontId="27" fillId="0" borderId="0" xfId="0" applyNumberFormat="1" applyFont="1" applyAlignment="1">
      <alignment horizontal="right" vertical="center"/>
    </xf>
    <xf numFmtId="3" fontId="0" fillId="34" borderId="15" xfId="0" applyNumberFormat="1" applyFont="1" applyFill="1" applyBorder="1" applyAlignment="1">
      <alignment vertical="center"/>
    </xf>
    <xf numFmtId="14" fontId="6" fillId="0" borderId="35" xfId="0" applyNumberFormat="1" applyFont="1" applyBorder="1" applyAlignment="1">
      <alignment/>
    </xf>
    <xf numFmtId="0" fontId="21" fillId="0" borderId="12" xfId="0" applyFont="1" applyBorder="1" applyAlignment="1">
      <alignment/>
    </xf>
    <xf numFmtId="4" fontId="0" fillId="0" borderId="0" xfId="0" applyNumberFormat="1" applyAlignment="1">
      <alignment/>
    </xf>
    <xf numFmtId="0" fontId="24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0" fillId="0" borderId="0" xfId="0" applyNumberFormat="1" applyBorder="1" applyAlignment="1">
      <alignment/>
    </xf>
    <xf numFmtId="0" fontId="27" fillId="0" borderId="15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3" fontId="0" fillId="0" borderId="0" xfId="0" applyNumberFormat="1" applyAlignment="1">
      <alignment/>
    </xf>
    <xf numFmtId="3" fontId="63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35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/>
    </xf>
    <xf numFmtId="3" fontId="21" fillId="0" borderId="21" xfId="0" applyNumberFormat="1" applyFont="1" applyBorder="1" applyAlignment="1">
      <alignment/>
    </xf>
    <xf numFmtId="3" fontId="16" fillId="0" borderId="21" xfId="0" applyNumberFormat="1" applyFont="1" applyBorder="1" applyAlignment="1">
      <alignment/>
    </xf>
    <xf numFmtId="3" fontId="0" fillId="0" borderId="0" xfId="0" applyNumberFormat="1" applyFill="1" applyBorder="1" applyAlignment="1" applyProtection="1">
      <alignment/>
      <protection/>
    </xf>
    <xf numFmtId="0" fontId="27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0" fillId="0" borderId="15" xfId="0" applyNumberFormat="1" applyFill="1" applyBorder="1" applyAlignment="1" applyProtection="1">
      <alignment/>
      <protection/>
    </xf>
    <xf numFmtId="0" fontId="21" fillId="0" borderId="15" xfId="0" applyFont="1" applyBorder="1" applyAlignment="1">
      <alignment/>
    </xf>
    <xf numFmtId="3" fontId="21" fillId="0" borderId="15" xfId="0" applyNumberFormat="1" applyFont="1" applyBorder="1" applyAlignment="1">
      <alignment/>
    </xf>
    <xf numFmtId="0" fontId="27" fillId="0" borderId="21" xfId="0" applyFont="1" applyBorder="1" applyAlignment="1">
      <alignment vertical="center"/>
    </xf>
    <xf numFmtId="3" fontId="21" fillId="0" borderId="21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ook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01.Centralizatori  model 08" xfId="58"/>
    <cellStyle name="Normal_Book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29">
      <selection activeCell="T12" sqref="T12"/>
    </sheetView>
  </sheetViews>
  <sheetFormatPr defaultColWidth="9.140625" defaultRowHeight="12.75"/>
  <cols>
    <col min="1" max="1" width="5.28125" style="28" customWidth="1"/>
    <col min="2" max="2" width="12.57421875" style="28" customWidth="1"/>
    <col min="3" max="22" width="9.140625" style="28" customWidth="1"/>
    <col min="23" max="23" width="2.7109375" style="28" customWidth="1"/>
    <col min="24" max="24" width="4.00390625" style="28" customWidth="1"/>
    <col min="25" max="25" width="13.00390625" style="28" customWidth="1"/>
    <col min="26" max="16384" width="9.140625" style="28" customWidth="1"/>
  </cols>
  <sheetData>
    <row r="1" spans="1:25" ht="19.5" thickBot="1">
      <c r="A1" s="27"/>
      <c r="C1" s="29"/>
      <c r="D1" s="30"/>
      <c r="E1" s="29"/>
      <c r="F1" s="29"/>
      <c r="G1" s="31" t="s">
        <v>142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2.75">
      <c r="A2" s="32" t="s">
        <v>143</v>
      </c>
      <c r="B2" s="32" t="s">
        <v>144</v>
      </c>
      <c r="C2" s="32" t="s">
        <v>145</v>
      </c>
      <c r="D2" s="32" t="s">
        <v>30</v>
      </c>
      <c r="E2" s="32" t="s">
        <v>29</v>
      </c>
      <c r="F2" s="32" t="s">
        <v>146</v>
      </c>
      <c r="G2" s="32" t="s">
        <v>147</v>
      </c>
      <c r="H2" s="32" t="s">
        <v>148</v>
      </c>
      <c r="I2" s="32" t="s">
        <v>149</v>
      </c>
      <c r="J2" s="32" t="s">
        <v>150</v>
      </c>
      <c r="K2" s="33"/>
      <c r="L2" s="34" t="s">
        <v>151</v>
      </c>
      <c r="M2" s="35" t="s">
        <v>152</v>
      </c>
      <c r="N2" s="36"/>
      <c r="O2" s="32" t="s">
        <v>150</v>
      </c>
      <c r="P2" s="32" t="s">
        <v>149</v>
      </c>
      <c r="Q2" s="32" t="s">
        <v>148</v>
      </c>
      <c r="R2" s="32" t="s">
        <v>147</v>
      </c>
      <c r="S2" s="32" t="s">
        <v>146</v>
      </c>
      <c r="T2" s="32" t="s">
        <v>29</v>
      </c>
      <c r="U2" s="32" t="s">
        <v>30</v>
      </c>
      <c r="V2" s="32" t="s">
        <v>145</v>
      </c>
      <c r="W2" s="37"/>
      <c r="X2" s="32" t="s">
        <v>143</v>
      </c>
      <c r="Y2" s="32" t="s">
        <v>144</v>
      </c>
    </row>
    <row r="3" spans="1:25" ht="13.5">
      <c r="A3" s="38">
        <v>101</v>
      </c>
      <c r="B3" s="38" t="s">
        <v>153</v>
      </c>
      <c r="C3" s="39"/>
      <c r="D3" s="39"/>
      <c r="E3" s="39"/>
      <c r="F3" s="39"/>
      <c r="G3" s="39"/>
      <c r="H3" s="39"/>
      <c r="I3" s="39">
        <f aca="true" t="shared" si="0" ref="I3:I37">C3+D3+E3+F3+G3+H3</f>
        <v>0</v>
      </c>
      <c r="J3" s="39"/>
      <c r="K3" s="161">
        <f aca="true" t="shared" si="1" ref="K3:K50">(I3+J3)-(O3+P3)</f>
        <v>0</v>
      </c>
      <c r="L3" s="162"/>
      <c r="M3" s="163"/>
      <c r="N3" s="164">
        <f aca="true" t="shared" si="2" ref="N3:N50">(O3+P3)-(I3+J3)</f>
        <v>0</v>
      </c>
      <c r="O3" s="39"/>
      <c r="P3" s="39">
        <f aca="true" t="shared" si="3" ref="P3:P37">Q3+R3+S3+T3+U3+V3</f>
        <v>0</v>
      </c>
      <c r="Q3" s="39"/>
      <c r="R3" s="39"/>
      <c r="S3" s="39"/>
      <c r="T3" s="39"/>
      <c r="U3" s="39"/>
      <c r="V3" s="39"/>
      <c r="W3" s="40"/>
      <c r="X3" s="38">
        <v>101</v>
      </c>
      <c r="Y3" s="38" t="s">
        <v>153</v>
      </c>
    </row>
    <row r="4" spans="1:25" ht="13.5">
      <c r="A4" s="38">
        <v>1071</v>
      </c>
      <c r="B4" s="38" t="s">
        <v>154</v>
      </c>
      <c r="C4" s="39"/>
      <c r="D4" s="39"/>
      <c r="E4" s="39"/>
      <c r="F4" s="39"/>
      <c r="G4" s="39"/>
      <c r="H4" s="39"/>
      <c r="I4" s="39">
        <f t="shared" si="0"/>
        <v>0</v>
      </c>
      <c r="J4" s="39"/>
      <c r="K4" s="161">
        <f t="shared" si="1"/>
        <v>0</v>
      </c>
      <c r="L4" s="162"/>
      <c r="M4" s="163"/>
      <c r="N4" s="164">
        <f t="shared" si="2"/>
        <v>0</v>
      </c>
      <c r="O4" s="39"/>
      <c r="P4" s="39">
        <f t="shared" si="3"/>
        <v>0</v>
      </c>
      <c r="Q4" s="39"/>
      <c r="R4" s="39"/>
      <c r="S4" s="39"/>
      <c r="T4" s="39"/>
      <c r="U4" s="39"/>
      <c r="V4" s="39"/>
      <c r="W4" s="40"/>
      <c r="X4" s="38">
        <v>1071</v>
      </c>
      <c r="Y4" s="38" t="s">
        <v>154</v>
      </c>
    </row>
    <row r="5" spans="1:25" ht="13.5">
      <c r="A5" s="38">
        <v>1078</v>
      </c>
      <c r="B5" s="38" t="s">
        <v>155</v>
      </c>
      <c r="C5" s="39"/>
      <c r="D5" s="39"/>
      <c r="E5" s="39"/>
      <c r="F5" s="39"/>
      <c r="G5" s="39"/>
      <c r="H5" s="39"/>
      <c r="I5" s="39">
        <f t="shared" si="0"/>
        <v>0</v>
      </c>
      <c r="J5" s="39"/>
      <c r="K5" s="161">
        <f t="shared" si="1"/>
        <v>0</v>
      </c>
      <c r="L5" s="162"/>
      <c r="M5" s="163"/>
      <c r="N5" s="164">
        <f t="shared" si="2"/>
        <v>0</v>
      </c>
      <c r="O5" s="39"/>
      <c r="P5" s="39">
        <f t="shared" si="3"/>
        <v>0</v>
      </c>
      <c r="Q5" s="39"/>
      <c r="R5" s="39"/>
      <c r="S5" s="39"/>
      <c r="T5" s="39"/>
      <c r="U5" s="39"/>
      <c r="V5" s="39"/>
      <c r="W5" s="40"/>
      <c r="X5" s="38">
        <v>1078</v>
      </c>
      <c r="Y5" s="38" t="s">
        <v>155</v>
      </c>
    </row>
    <row r="6" spans="1:25" ht="13.5">
      <c r="A6" s="38">
        <v>108</v>
      </c>
      <c r="B6" s="38" t="s">
        <v>156</v>
      </c>
      <c r="C6" s="39"/>
      <c r="D6" s="39"/>
      <c r="E6" s="39"/>
      <c r="F6" s="39"/>
      <c r="G6" s="39"/>
      <c r="H6" s="39"/>
      <c r="I6" s="39">
        <f t="shared" si="0"/>
        <v>0</v>
      </c>
      <c r="J6" s="39"/>
      <c r="K6" s="161">
        <f t="shared" si="1"/>
        <v>0</v>
      </c>
      <c r="L6" s="162"/>
      <c r="M6" s="163"/>
      <c r="N6" s="164">
        <f t="shared" si="2"/>
        <v>0</v>
      </c>
      <c r="O6" s="39"/>
      <c r="P6" s="39">
        <f t="shared" si="3"/>
        <v>0</v>
      </c>
      <c r="Q6" s="39"/>
      <c r="R6" s="39"/>
      <c r="S6" s="39"/>
      <c r="T6" s="39"/>
      <c r="U6" s="39"/>
      <c r="V6" s="39"/>
      <c r="W6" s="40"/>
      <c r="X6" s="38">
        <v>108</v>
      </c>
      <c r="Y6" s="38" t="s">
        <v>156</v>
      </c>
    </row>
    <row r="7" spans="1:25" ht="13.5">
      <c r="A7" s="38">
        <v>109</v>
      </c>
      <c r="B7" s="38" t="s">
        <v>157</v>
      </c>
      <c r="C7" s="39"/>
      <c r="D7" s="39"/>
      <c r="E7" s="39"/>
      <c r="F7" s="39"/>
      <c r="G7" s="39"/>
      <c r="H7" s="39"/>
      <c r="I7" s="39">
        <f t="shared" si="0"/>
        <v>0</v>
      </c>
      <c r="J7" s="39"/>
      <c r="K7" s="161">
        <f t="shared" si="1"/>
        <v>0</v>
      </c>
      <c r="L7" s="162"/>
      <c r="M7" s="163"/>
      <c r="N7" s="164">
        <f t="shared" si="2"/>
        <v>0</v>
      </c>
      <c r="O7" s="39"/>
      <c r="P7" s="39">
        <f t="shared" si="3"/>
        <v>0</v>
      </c>
      <c r="Q7" s="39"/>
      <c r="R7" s="39"/>
      <c r="S7" s="39"/>
      <c r="T7" s="39"/>
      <c r="U7" s="39"/>
      <c r="V7" s="39"/>
      <c r="W7" s="40"/>
      <c r="X7" s="38">
        <v>109</v>
      </c>
      <c r="Y7" s="38" t="s">
        <v>157</v>
      </c>
    </row>
    <row r="8" spans="1:25" ht="13.5">
      <c r="A8" s="38">
        <v>211</v>
      </c>
      <c r="B8" s="38" t="s">
        <v>24</v>
      </c>
      <c r="C8" s="39"/>
      <c r="D8" s="39"/>
      <c r="E8" s="39"/>
      <c r="F8" s="39"/>
      <c r="G8" s="39"/>
      <c r="H8" s="39"/>
      <c r="I8" s="39">
        <f t="shared" si="0"/>
        <v>0</v>
      </c>
      <c r="J8" s="39"/>
      <c r="K8" s="161">
        <f t="shared" si="1"/>
        <v>0</v>
      </c>
      <c r="L8" s="162"/>
      <c r="M8" s="163"/>
      <c r="N8" s="164">
        <f t="shared" si="2"/>
        <v>0</v>
      </c>
      <c r="O8" s="39"/>
      <c r="P8" s="39">
        <f t="shared" si="3"/>
        <v>0</v>
      </c>
      <c r="Q8" s="39"/>
      <c r="R8" s="39"/>
      <c r="S8" s="39"/>
      <c r="T8" s="39"/>
      <c r="U8" s="39"/>
      <c r="V8" s="39"/>
      <c r="W8" s="40"/>
      <c r="X8" s="38">
        <v>211</v>
      </c>
      <c r="Y8" s="38" t="s">
        <v>24</v>
      </c>
    </row>
    <row r="9" spans="1:25" ht="13.5">
      <c r="A9" s="38">
        <v>212</v>
      </c>
      <c r="B9" s="38" t="s">
        <v>5</v>
      </c>
      <c r="C9" s="39"/>
      <c r="D9" s="39"/>
      <c r="E9" s="39"/>
      <c r="F9" s="39"/>
      <c r="G9" s="39"/>
      <c r="H9" s="39"/>
      <c r="I9" s="39">
        <f t="shared" si="0"/>
        <v>0</v>
      </c>
      <c r="J9" s="39"/>
      <c r="K9" s="161">
        <f t="shared" si="1"/>
        <v>0</v>
      </c>
      <c r="L9" s="162"/>
      <c r="M9" s="163"/>
      <c r="N9" s="164">
        <f t="shared" si="2"/>
        <v>0</v>
      </c>
      <c r="O9" s="39"/>
      <c r="P9" s="39">
        <f t="shared" si="3"/>
        <v>0</v>
      </c>
      <c r="Q9" s="39"/>
      <c r="R9" s="39"/>
      <c r="S9" s="39"/>
      <c r="T9" s="39"/>
      <c r="U9" s="39"/>
      <c r="V9" s="39"/>
      <c r="W9" s="40"/>
      <c r="X9" s="38">
        <v>212</v>
      </c>
      <c r="Y9" s="38" t="s">
        <v>5</v>
      </c>
    </row>
    <row r="10" spans="1:25" ht="13.5">
      <c r="A10" s="38">
        <v>213</v>
      </c>
      <c r="B10" s="38" t="s">
        <v>158</v>
      </c>
      <c r="C10" s="39"/>
      <c r="D10" s="39"/>
      <c r="E10" s="39"/>
      <c r="F10" s="39"/>
      <c r="G10" s="39"/>
      <c r="H10" s="39"/>
      <c r="I10" s="39">
        <f t="shared" si="0"/>
        <v>0</v>
      </c>
      <c r="J10" s="39"/>
      <c r="K10" s="161">
        <f t="shared" si="1"/>
        <v>0</v>
      </c>
      <c r="L10" s="162"/>
      <c r="M10" s="163"/>
      <c r="N10" s="164">
        <f t="shared" si="2"/>
        <v>0</v>
      </c>
      <c r="O10" s="39"/>
      <c r="P10" s="39">
        <f t="shared" si="3"/>
        <v>0</v>
      </c>
      <c r="Q10" s="39"/>
      <c r="R10" s="39"/>
      <c r="S10" s="39"/>
      <c r="T10" s="39"/>
      <c r="U10" s="39"/>
      <c r="V10" s="39"/>
      <c r="W10" s="40"/>
      <c r="X10" s="38">
        <v>213</v>
      </c>
      <c r="Y10" s="38" t="s">
        <v>158</v>
      </c>
    </row>
    <row r="11" spans="1:25" ht="13.5">
      <c r="A11" s="38">
        <v>215</v>
      </c>
      <c r="B11" s="38" t="s">
        <v>159</v>
      </c>
      <c r="C11" s="39"/>
      <c r="D11" s="39"/>
      <c r="E11" s="39"/>
      <c r="F11" s="39"/>
      <c r="G11" s="39"/>
      <c r="H11" s="39"/>
      <c r="I11" s="39">
        <f t="shared" si="0"/>
        <v>0</v>
      </c>
      <c r="J11" s="39"/>
      <c r="K11" s="161">
        <f t="shared" si="1"/>
        <v>0</v>
      </c>
      <c r="L11" s="162"/>
      <c r="M11" s="163"/>
      <c r="N11" s="164">
        <f t="shared" si="2"/>
        <v>0</v>
      </c>
      <c r="O11" s="39"/>
      <c r="P11" s="39">
        <f t="shared" si="3"/>
        <v>0</v>
      </c>
      <c r="Q11" s="39"/>
      <c r="R11" s="39"/>
      <c r="S11" s="39"/>
      <c r="T11" s="39"/>
      <c r="U11" s="39"/>
      <c r="V11" s="39"/>
      <c r="W11" s="40"/>
      <c r="X11" s="38">
        <v>215</v>
      </c>
      <c r="Y11" s="38" t="s">
        <v>159</v>
      </c>
    </row>
    <row r="12" spans="1:25" ht="13.5">
      <c r="A12" s="38">
        <v>218</v>
      </c>
      <c r="B12" s="38" t="s">
        <v>160</v>
      </c>
      <c r="C12" s="39"/>
      <c r="D12" s="39"/>
      <c r="E12" s="39"/>
      <c r="F12" s="39"/>
      <c r="G12" s="39"/>
      <c r="H12" s="39"/>
      <c r="I12" s="39">
        <f t="shared" si="0"/>
        <v>0</v>
      </c>
      <c r="J12" s="39"/>
      <c r="K12" s="161">
        <f t="shared" si="1"/>
        <v>0</v>
      </c>
      <c r="L12" s="162"/>
      <c r="M12" s="163"/>
      <c r="N12" s="164">
        <f t="shared" si="2"/>
        <v>0</v>
      </c>
      <c r="O12" s="39"/>
      <c r="P12" s="39">
        <f t="shared" si="3"/>
        <v>0</v>
      </c>
      <c r="Q12" s="39"/>
      <c r="R12" s="39"/>
      <c r="S12" s="39"/>
      <c r="T12" s="39"/>
      <c r="U12" s="39"/>
      <c r="V12" s="39"/>
      <c r="W12" s="40"/>
      <c r="X12" s="38">
        <v>218</v>
      </c>
      <c r="Y12" s="38" t="s">
        <v>160</v>
      </c>
    </row>
    <row r="13" spans="1:25" ht="13.5">
      <c r="A13" s="38">
        <v>2812</v>
      </c>
      <c r="B13" s="38" t="s">
        <v>161</v>
      </c>
      <c r="C13" s="39"/>
      <c r="D13" s="39"/>
      <c r="E13" s="39"/>
      <c r="F13" s="39"/>
      <c r="G13" s="39"/>
      <c r="H13" s="39"/>
      <c r="I13" s="39">
        <f t="shared" si="0"/>
        <v>0</v>
      </c>
      <c r="J13" s="39"/>
      <c r="K13" s="161">
        <f t="shared" si="1"/>
        <v>0</v>
      </c>
      <c r="L13" s="162"/>
      <c r="M13" s="163"/>
      <c r="N13" s="164">
        <f t="shared" si="2"/>
        <v>0</v>
      </c>
      <c r="O13" s="39"/>
      <c r="P13" s="39">
        <f t="shared" si="3"/>
        <v>0</v>
      </c>
      <c r="Q13" s="39"/>
      <c r="R13" s="39"/>
      <c r="S13" s="39"/>
      <c r="T13" s="39"/>
      <c r="U13" s="39"/>
      <c r="V13" s="39"/>
      <c r="W13" s="40"/>
      <c r="X13" s="38">
        <v>2812</v>
      </c>
      <c r="Y13" s="38" t="s">
        <v>161</v>
      </c>
    </row>
    <row r="14" spans="1:25" ht="13.5">
      <c r="A14" s="38">
        <v>2813</v>
      </c>
      <c r="B14" s="38" t="s">
        <v>162</v>
      </c>
      <c r="C14" s="39"/>
      <c r="D14" s="39"/>
      <c r="E14" s="39"/>
      <c r="F14" s="39"/>
      <c r="G14" s="39"/>
      <c r="H14" s="39"/>
      <c r="I14" s="39">
        <f t="shared" si="0"/>
        <v>0</v>
      </c>
      <c r="J14" s="39"/>
      <c r="K14" s="161">
        <f t="shared" si="1"/>
        <v>0</v>
      </c>
      <c r="L14" s="162"/>
      <c r="M14" s="163"/>
      <c r="N14" s="164">
        <f t="shared" si="2"/>
        <v>0</v>
      </c>
      <c r="O14" s="39"/>
      <c r="P14" s="39">
        <f t="shared" si="3"/>
        <v>0</v>
      </c>
      <c r="Q14" s="39"/>
      <c r="R14" s="39"/>
      <c r="S14" s="39"/>
      <c r="T14" s="39"/>
      <c r="U14" s="39"/>
      <c r="V14" s="39"/>
      <c r="W14" s="40"/>
      <c r="X14" s="38">
        <v>2813</v>
      </c>
      <c r="Y14" s="38" t="s">
        <v>162</v>
      </c>
    </row>
    <row r="15" spans="1:25" ht="13.5">
      <c r="A15" s="38">
        <v>2815</v>
      </c>
      <c r="B15" s="38" t="s">
        <v>163</v>
      </c>
      <c r="C15" s="39"/>
      <c r="D15" s="39"/>
      <c r="E15" s="39"/>
      <c r="F15" s="39"/>
      <c r="G15" s="39"/>
      <c r="H15" s="39"/>
      <c r="I15" s="39">
        <f t="shared" si="0"/>
        <v>0</v>
      </c>
      <c r="J15" s="39"/>
      <c r="K15" s="161">
        <f t="shared" si="1"/>
        <v>0</v>
      </c>
      <c r="L15" s="162"/>
      <c r="M15" s="163"/>
      <c r="N15" s="164">
        <f t="shared" si="2"/>
        <v>0</v>
      </c>
      <c r="O15" s="39"/>
      <c r="P15" s="39">
        <f t="shared" si="3"/>
        <v>0</v>
      </c>
      <c r="Q15" s="39"/>
      <c r="R15" s="39"/>
      <c r="S15" s="39"/>
      <c r="T15" s="39"/>
      <c r="U15" s="39"/>
      <c r="V15" s="39"/>
      <c r="W15" s="40"/>
      <c r="X15" s="38">
        <v>2815</v>
      </c>
      <c r="Y15" s="38" t="s">
        <v>163</v>
      </c>
    </row>
    <row r="16" spans="1:25" ht="13.5">
      <c r="A16" s="38">
        <v>2818</v>
      </c>
      <c r="B16" s="38" t="s">
        <v>164</v>
      </c>
      <c r="C16" s="39"/>
      <c r="D16" s="39"/>
      <c r="E16" s="39"/>
      <c r="F16" s="39"/>
      <c r="G16" s="39"/>
      <c r="H16" s="39"/>
      <c r="I16" s="39">
        <f t="shared" si="0"/>
        <v>0</v>
      </c>
      <c r="J16" s="39"/>
      <c r="K16" s="161">
        <f t="shared" si="1"/>
        <v>0</v>
      </c>
      <c r="L16" s="162"/>
      <c r="M16" s="163"/>
      <c r="N16" s="164">
        <f t="shared" si="2"/>
        <v>0</v>
      </c>
      <c r="O16" s="39"/>
      <c r="P16" s="39">
        <f t="shared" si="3"/>
        <v>0</v>
      </c>
      <c r="Q16" s="39"/>
      <c r="R16" s="39"/>
      <c r="S16" s="39"/>
      <c r="T16" s="39"/>
      <c r="U16" s="39"/>
      <c r="V16" s="39"/>
      <c r="W16" s="40"/>
      <c r="X16" s="38">
        <v>2818</v>
      </c>
      <c r="Y16" s="38" t="s">
        <v>164</v>
      </c>
    </row>
    <row r="17" spans="1:25" ht="13.5">
      <c r="A17" s="38">
        <v>312</v>
      </c>
      <c r="B17" s="38" t="s">
        <v>165</v>
      </c>
      <c r="C17" s="39"/>
      <c r="D17" s="39"/>
      <c r="E17" s="39"/>
      <c r="F17" s="39"/>
      <c r="G17" s="39"/>
      <c r="H17" s="39"/>
      <c r="I17" s="39">
        <f t="shared" si="0"/>
        <v>0</v>
      </c>
      <c r="J17" s="39"/>
      <c r="K17" s="161">
        <f t="shared" si="1"/>
        <v>0</v>
      </c>
      <c r="L17" s="162"/>
      <c r="M17" s="163"/>
      <c r="N17" s="164">
        <f t="shared" si="2"/>
        <v>0</v>
      </c>
      <c r="O17" s="39"/>
      <c r="P17" s="39">
        <f t="shared" si="3"/>
        <v>0</v>
      </c>
      <c r="Q17" s="39"/>
      <c r="R17" s="39"/>
      <c r="S17" s="39"/>
      <c r="T17" s="39"/>
      <c r="U17" s="39"/>
      <c r="V17" s="39"/>
      <c r="W17" s="40"/>
      <c r="X17" s="38">
        <v>312</v>
      </c>
      <c r="Y17" s="38" t="s">
        <v>165</v>
      </c>
    </row>
    <row r="18" spans="1:25" ht="13.5">
      <c r="A18" s="38">
        <v>401</v>
      </c>
      <c r="B18" s="38" t="s">
        <v>166</v>
      </c>
      <c r="C18" s="39"/>
      <c r="D18" s="39"/>
      <c r="E18" s="39"/>
      <c r="F18" s="39"/>
      <c r="G18" s="39"/>
      <c r="H18" s="39"/>
      <c r="I18" s="39">
        <f t="shared" si="0"/>
        <v>0</v>
      </c>
      <c r="J18" s="39"/>
      <c r="K18" s="161">
        <f t="shared" si="1"/>
        <v>0</v>
      </c>
      <c r="L18" s="162"/>
      <c r="M18" s="163"/>
      <c r="N18" s="164">
        <f t="shared" si="2"/>
        <v>0</v>
      </c>
      <c r="O18" s="39"/>
      <c r="P18" s="39">
        <f t="shared" si="3"/>
        <v>0</v>
      </c>
      <c r="Q18" s="39"/>
      <c r="R18" s="39"/>
      <c r="S18" s="39"/>
      <c r="T18" s="39"/>
      <c r="U18" s="39"/>
      <c r="V18" s="39"/>
      <c r="W18" s="40"/>
      <c r="X18" s="38">
        <v>401</v>
      </c>
      <c r="Y18" s="38" t="s">
        <v>166</v>
      </c>
    </row>
    <row r="19" spans="1:25" ht="13.5">
      <c r="A19" s="38">
        <v>411</v>
      </c>
      <c r="B19" s="38" t="s">
        <v>104</v>
      </c>
      <c r="C19" s="39"/>
      <c r="D19" s="39"/>
      <c r="E19" s="39"/>
      <c r="F19" s="39"/>
      <c r="G19" s="39"/>
      <c r="H19" s="39"/>
      <c r="I19" s="39">
        <f t="shared" si="0"/>
        <v>0</v>
      </c>
      <c r="J19" s="39"/>
      <c r="K19" s="161">
        <f t="shared" si="1"/>
        <v>0</v>
      </c>
      <c r="L19" s="162"/>
      <c r="M19" s="163"/>
      <c r="N19" s="164">
        <f t="shared" si="2"/>
        <v>0</v>
      </c>
      <c r="O19" s="39"/>
      <c r="P19" s="39">
        <f t="shared" si="3"/>
        <v>0</v>
      </c>
      <c r="Q19" s="39"/>
      <c r="R19" s="39"/>
      <c r="S19" s="39"/>
      <c r="T19" s="39"/>
      <c r="U19" s="39"/>
      <c r="V19" s="39"/>
      <c r="W19" s="40"/>
      <c r="X19" s="38">
        <v>411</v>
      </c>
      <c r="Y19" s="38" t="s">
        <v>104</v>
      </c>
    </row>
    <row r="20" spans="1:25" ht="13.5">
      <c r="A20" s="38">
        <v>421</v>
      </c>
      <c r="B20" s="38" t="s">
        <v>167</v>
      </c>
      <c r="C20" s="39"/>
      <c r="D20" s="39"/>
      <c r="E20" s="39"/>
      <c r="F20" s="39"/>
      <c r="G20" s="39"/>
      <c r="H20" s="39"/>
      <c r="I20" s="39">
        <f t="shared" si="0"/>
        <v>0</v>
      </c>
      <c r="J20" s="39"/>
      <c r="K20" s="161">
        <f t="shared" si="1"/>
        <v>0</v>
      </c>
      <c r="L20" s="162"/>
      <c r="M20" s="163"/>
      <c r="N20" s="164">
        <f t="shared" si="2"/>
        <v>0</v>
      </c>
      <c r="O20" s="39"/>
      <c r="P20" s="39">
        <f t="shared" si="3"/>
        <v>0</v>
      </c>
      <c r="Q20" s="39"/>
      <c r="R20" s="39"/>
      <c r="S20" s="39"/>
      <c r="T20" s="39"/>
      <c r="U20" s="39"/>
      <c r="V20" s="39"/>
      <c r="W20" s="40"/>
      <c r="X20" s="38">
        <v>421</v>
      </c>
      <c r="Y20" s="38" t="s">
        <v>167</v>
      </c>
    </row>
    <row r="21" spans="1:25" ht="13.5">
      <c r="A21" s="38">
        <v>431</v>
      </c>
      <c r="B21" s="38" t="s">
        <v>168</v>
      </c>
      <c r="C21" s="39"/>
      <c r="D21" s="39"/>
      <c r="E21" s="39"/>
      <c r="F21" s="39"/>
      <c r="G21" s="39"/>
      <c r="H21" s="39"/>
      <c r="I21" s="39">
        <f t="shared" si="0"/>
        <v>0</v>
      </c>
      <c r="J21" s="39"/>
      <c r="K21" s="161">
        <f t="shared" si="1"/>
        <v>0</v>
      </c>
      <c r="L21" s="162"/>
      <c r="M21" s="163"/>
      <c r="N21" s="164">
        <f t="shared" si="2"/>
        <v>0</v>
      </c>
      <c r="O21" s="39"/>
      <c r="P21" s="39">
        <f t="shared" si="3"/>
        <v>0</v>
      </c>
      <c r="Q21" s="39"/>
      <c r="R21" s="39"/>
      <c r="S21" s="39"/>
      <c r="T21" s="39"/>
      <c r="U21" s="39"/>
      <c r="V21" s="39"/>
      <c r="W21" s="40"/>
      <c r="X21" s="38">
        <v>431</v>
      </c>
      <c r="Y21" s="38" t="s">
        <v>168</v>
      </c>
    </row>
    <row r="22" spans="1:25" ht="13.5">
      <c r="A22" s="38">
        <v>442</v>
      </c>
      <c r="B22" s="38" t="s">
        <v>169</v>
      </c>
      <c r="C22" s="39"/>
      <c r="D22" s="39"/>
      <c r="E22" s="39"/>
      <c r="F22" s="39"/>
      <c r="G22" s="39"/>
      <c r="H22" s="39"/>
      <c r="I22" s="39">
        <f t="shared" si="0"/>
        <v>0</v>
      </c>
      <c r="J22" s="39"/>
      <c r="K22" s="161">
        <f t="shared" si="1"/>
        <v>0</v>
      </c>
      <c r="L22" s="162"/>
      <c r="M22" s="163"/>
      <c r="N22" s="164">
        <f t="shared" si="2"/>
        <v>0</v>
      </c>
      <c r="O22" s="39"/>
      <c r="P22" s="39">
        <f t="shared" si="3"/>
        <v>0</v>
      </c>
      <c r="Q22" s="39"/>
      <c r="R22" s="39"/>
      <c r="S22" s="39"/>
      <c r="T22" s="39"/>
      <c r="U22" s="39"/>
      <c r="V22" s="39"/>
      <c r="W22" s="40"/>
      <c r="X22" s="38">
        <v>442</v>
      </c>
      <c r="Y22" s="38" t="s">
        <v>169</v>
      </c>
    </row>
    <row r="23" spans="1:25" ht="13.5">
      <c r="A23" s="38">
        <v>444</v>
      </c>
      <c r="B23" s="38" t="s">
        <v>170</v>
      </c>
      <c r="C23" s="39"/>
      <c r="D23" s="39"/>
      <c r="E23" s="39"/>
      <c r="F23" s="39"/>
      <c r="G23" s="39"/>
      <c r="H23" s="39"/>
      <c r="I23" s="39">
        <f t="shared" si="0"/>
        <v>0</v>
      </c>
      <c r="J23" s="39"/>
      <c r="K23" s="161">
        <f t="shared" si="1"/>
        <v>0</v>
      </c>
      <c r="L23" s="162"/>
      <c r="M23" s="163"/>
      <c r="N23" s="164">
        <f t="shared" si="2"/>
        <v>0</v>
      </c>
      <c r="O23" s="39"/>
      <c r="P23" s="39">
        <f t="shared" si="3"/>
        <v>0</v>
      </c>
      <c r="Q23" s="39"/>
      <c r="R23" s="39"/>
      <c r="S23" s="39"/>
      <c r="T23" s="39"/>
      <c r="U23" s="39"/>
      <c r="V23" s="39"/>
      <c r="W23" s="40"/>
      <c r="X23" s="38">
        <v>444</v>
      </c>
      <c r="Y23" s="38" t="s">
        <v>170</v>
      </c>
    </row>
    <row r="24" spans="1:25" ht="13.5">
      <c r="A24" s="38">
        <v>445</v>
      </c>
      <c r="B24" s="38" t="s">
        <v>107</v>
      </c>
      <c r="C24" s="39"/>
      <c r="D24" s="39"/>
      <c r="E24" s="39"/>
      <c r="F24" s="39"/>
      <c r="G24" s="39"/>
      <c r="H24" s="39"/>
      <c r="I24" s="39">
        <f t="shared" si="0"/>
        <v>0</v>
      </c>
      <c r="J24" s="39"/>
      <c r="K24" s="161">
        <f t="shared" si="1"/>
        <v>0</v>
      </c>
      <c r="L24" s="162"/>
      <c r="M24" s="163"/>
      <c r="N24" s="164">
        <f t="shared" si="2"/>
        <v>0</v>
      </c>
      <c r="O24" s="39"/>
      <c r="P24" s="39">
        <f t="shared" si="3"/>
        <v>0</v>
      </c>
      <c r="Q24" s="39"/>
      <c r="R24" s="39"/>
      <c r="S24" s="39"/>
      <c r="T24" s="39"/>
      <c r="U24" s="39"/>
      <c r="V24" s="39"/>
      <c r="W24" s="40"/>
      <c r="X24" s="38">
        <v>445</v>
      </c>
      <c r="Y24" s="38" t="s">
        <v>107</v>
      </c>
    </row>
    <row r="25" spans="1:25" ht="13.5">
      <c r="A25" s="38">
        <v>449</v>
      </c>
      <c r="B25" s="38" t="s">
        <v>171</v>
      </c>
      <c r="C25" s="39"/>
      <c r="D25" s="39"/>
      <c r="E25" s="39"/>
      <c r="F25" s="39"/>
      <c r="G25" s="39"/>
      <c r="H25" s="39"/>
      <c r="I25" s="39">
        <f t="shared" si="0"/>
        <v>0</v>
      </c>
      <c r="J25" s="39"/>
      <c r="K25" s="161">
        <f t="shared" si="1"/>
        <v>0</v>
      </c>
      <c r="L25" s="162"/>
      <c r="M25" s="163"/>
      <c r="N25" s="164">
        <f t="shared" si="2"/>
        <v>0</v>
      </c>
      <c r="O25" s="39"/>
      <c r="P25" s="39">
        <f t="shared" si="3"/>
        <v>0</v>
      </c>
      <c r="Q25" s="39"/>
      <c r="R25" s="39"/>
      <c r="S25" s="39"/>
      <c r="T25" s="39"/>
      <c r="U25" s="39"/>
      <c r="V25" s="39"/>
      <c r="W25" s="40"/>
      <c r="X25" s="38">
        <v>449</v>
      </c>
      <c r="Y25" s="38" t="s">
        <v>171</v>
      </c>
    </row>
    <row r="26" spans="1:25" ht="13.5">
      <c r="A26" s="38">
        <v>455</v>
      </c>
      <c r="B26" s="38" t="s">
        <v>196</v>
      </c>
      <c r="C26" s="39"/>
      <c r="D26" s="39"/>
      <c r="E26" s="39"/>
      <c r="F26" s="39"/>
      <c r="G26" s="39"/>
      <c r="H26" s="39"/>
      <c r="I26" s="39">
        <f>C26+D26+E26+F26+G26+H26</f>
        <v>0</v>
      </c>
      <c r="J26" s="39"/>
      <c r="K26" s="161">
        <f>(I26+J26)-(O26+P26)</f>
        <v>0</v>
      </c>
      <c r="L26" s="162"/>
      <c r="M26" s="163"/>
      <c r="N26" s="164">
        <f>(O26+P26)-(I26+J26)</f>
        <v>0</v>
      </c>
      <c r="O26" s="39"/>
      <c r="P26" s="39">
        <f>Q26+R26+S26+T26+U26+V26</f>
        <v>0</v>
      </c>
      <c r="Q26" s="39"/>
      <c r="R26" s="39"/>
      <c r="S26" s="39"/>
      <c r="T26" s="39"/>
      <c r="U26" s="39"/>
      <c r="V26" s="39"/>
      <c r="W26" s="40"/>
      <c r="X26" s="38">
        <v>455</v>
      </c>
      <c r="Y26" s="38" t="s">
        <v>196</v>
      </c>
    </row>
    <row r="27" spans="1:25" ht="13.5">
      <c r="A27" s="38">
        <v>461</v>
      </c>
      <c r="B27" s="38" t="s">
        <v>193</v>
      </c>
      <c r="C27" s="39"/>
      <c r="D27" s="39"/>
      <c r="E27" s="39"/>
      <c r="F27" s="39"/>
      <c r="G27" s="39"/>
      <c r="H27" s="39"/>
      <c r="I27" s="39">
        <f>C27+D27+E27+F27+G27+H27</f>
        <v>0</v>
      </c>
      <c r="J27" s="39"/>
      <c r="K27" s="161">
        <f>(I27+J27)-(O27+P27)</f>
        <v>0</v>
      </c>
      <c r="L27" s="162"/>
      <c r="M27" s="163"/>
      <c r="N27" s="164">
        <f>(O27+P27)-(I27+J27)</f>
        <v>0</v>
      </c>
      <c r="O27" s="39"/>
      <c r="P27" s="39">
        <f>Q27+R27+S27+T27+U27+V27</f>
        <v>0</v>
      </c>
      <c r="Q27" s="39"/>
      <c r="R27" s="39"/>
      <c r="S27" s="39"/>
      <c r="T27" s="39"/>
      <c r="U27" s="39"/>
      <c r="V27" s="39"/>
      <c r="W27" s="40"/>
      <c r="X27" s="38">
        <v>461</v>
      </c>
      <c r="Y27" s="38" t="s">
        <v>193</v>
      </c>
    </row>
    <row r="28" spans="1:25" ht="13.5">
      <c r="A28" s="38">
        <v>467</v>
      </c>
      <c r="B28" s="38" t="s">
        <v>195</v>
      </c>
      <c r="C28" s="39"/>
      <c r="D28" s="39"/>
      <c r="E28" s="39"/>
      <c r="F28" s="39"/>
      <c r="G28" s="39"/>
      <c r="H28" s="39"/>
      <c r="I28" s="39">
        <f>C28+D28+E28+F28+G28+H28</f>
        <v>0</v>
      </c>
      <c r="J28" s="39"/>
      <c r="K28" s="161">
        <f>(I28+J28)-(O28+P28)</f>
        <v>0</v>
      </c>
      <c r="L28" s="162"/>
      <c r="M28" s="163"/>
      <c r="N28" s="164">
        <f>(O28+P28)-(I28+J28)</f>
        <v>0</v>
      </c>
      <c r="O28" s="39"/>
      <c r="P28" s="39">
        <f>Q28+R28+S28+T28+U28+V28</f>
        <v>0</v>
      </c>
      <c r="Q28" s="39"/>
      <c r="R28" s="39"/>
      <c r="S28" s="39"/>
      <c r="T28" s="39"/>
      <c r="U28" s="39"/>
      <c r="V28" s="39"/>
      <c r="W28" s="40"/>
      <c r="X28" s="38">
        <v>467</v>
      </c>
      <c r="Y28" s="38" t="s">
        <v>195</v>
      </c>
    </row>
    <row r="29" spans="1:25" ht="13.5">
      <c r="A29" s="38">
        <v>468</v>
      </c>
      <c r="B29" s="38" t="s">
        <v>194</v>
      </c>
      <c r="C29" s="39"/>
      <c r="D29" s="39"/>
      <c r="E29" s="39"/>
      <c r="F29" s="39"/>
      <c r="G29" s="39"/>
      <c r="H29" s="39"/>
      <c r="I29" s="39">
        <f>C29+D29+E29+F29+G29+H29</f>
        <v>0</v>
      </c>
      <c r="J29" s="39"/>
      <c r="K29" s="161">
        <f>(I29+J29)-(O29+P29)</f>
        <v>0</v>
      </c>
      <c r="L29" s="162"/>
      <c r="M29" s="163"/>
      <c r="N29" s="164">
        <f>(O29+P29)-(I29+J29)</f>
        <v>0</v>
      </c>
      <c r="O29" s="39"/>
      <c r="P29" s="39">
        <f>Q29+R29+S29+T29+U29+V29</f>
        <v>0</v>
      </c>
      <c r="Q29" s="39"/>
      <c r="R29" s="39"/>
      <c r="S29" s="39"/>
      <c r="T29" s="39"/>
      <c r="U29" s="39"/>
      <c r="V29" s="39"/>
      <c r="W29" s="40"/>
      <c r="X29" s="38">
        <v>468</v>
      </c>
      <c r="Y29" s="38" t="s">
        <v>194</v>
      </c>
    </row>
    <row r="30" spans="1:25" ht="13.5">
      <c r="A30" s="38">
        <v>512</v>
      </c>
      <c r="B30" s="38" t="s">
        <v>172</v>
      </c>
      <c r="C30" s="39"/>
      <c r="D30" s="39"/>
      <c r="E30" s="39"/>
      <c r="F30" s="39"/>
      <c r="G30" s="39"/>
      <c r="H30" s="39"/>
      <c r="I30" s="39">
        <f>C30+D30+E30+F30+G30+H30</f>
        <v>0</v>
      </c>
      <c r="J30" s="39"/>
      <c r="K30" s="161">
        <f>(I30+J30)-(O30+P30)</f>
        <v>0</v>
      </c>
      <c r="L30" s="162"/>
      <c r="M30" s="163"/>
      <c r="N30" s="164">
        <f>(O30+P30)-(I30+J30)</f>
        <v>0</v>
      </c>
      <c r="O30" s="39"/>
      <c r="P30" s="39">
        <f>Q30+R30+S30+T30+U30+V30</f>
        <v>0</v>
      </c>
      <c r="Q30" s="39"/>
      <c r="R30" s="39"/>
      <c r="S30" s="39"/>
      <c r="T30" s="39"/>
      <c r="U30" s="39"/>
      <c r="V30" s="39"/>
      <c r="W30" s="40"/>
      <c r="X30" s="38">
        <v>512</v>
      </c>
      <c r="Y30" s="38" t="s">
        <v>172</v>
      </c>
    </row>
    <row r="31" spans="1:25" ht="13.5">
      <c r="A31" s="38">
        <v>519</v>
      </c>
      <c r="B31" s="38" t="s">
        <v>173</v>
      </c>
      <c r="C31" s="39"/>
      <c r="D31" s="39"/>
      <c r="E31" s="39"/>
      <c r="F31" s="39"/>
      <c r="G31" s="39"/>
      <c r="H31" s="39"/>
      <c r="I31" s="39">
        <f t="shared" si="0"/>
        <v>0</v>
      </c>
      <c r="J31" s="39"/>
      <c r="K31" s="161">
        <f t="shared" si="1"/>
        <v>0</v>
      </c>
      <c r="L31" s="162"/>
      <c r="M31" s="163"/>
      <c r="N31" s="164">
        <f t="shared" si="2"/>
        <v>0</v>
      </c>
      <c r="O31" s="39"/>
      <c r="P31" s="39">
        <f t="shared" si="3"/>
        <v>0</v>
      </c>
      <c r="Q31" s="39"/>
      <c r="R31" s="39"/>
      <c r="S31" s="39"/>
      <c r="T31" s="39"/>
      <c r="U31" s="39"/>
      <c r="V31" s="39"/>
      <c r="W31" s="40"/>
      <c r="X31" s="38">
        <v>519</v>
      </c>
      <c r="Y31" s="38" t="s">
        <v>173</v>
      </c>
    </row>
    <row r="32" spans="1:25" ht="13.5">
      <c r="A32" s="38">
        <v>531</v>
      </c>
      <c r="B32" s="38" t="s">
        <v>30</v>
      </c>
      <c r="C32" s="39"/>
      <c r="D32" s="39"/>
      <c r="E32" s="39"/>
      <c r="F32" s="39"/>
      <c r="G32" s="39"/>
      <c r="H32" s="39"/>
      <c r="I32" s="39">
        <f t="shared" si="0"/>
        <v>0</v>
      </c>
      <c r="J32" s="39"/>
      <c r="K32" s="161">
        <f t="shared" si="1"/>
        <v>0</v>
      </c>
      <c r="L32" s="162"/>
      <c r="M32" s="163"/>
      <c r="N32" s="164">
        <f t="shared" si="2"/>
        <v>0</v>
      </c>
      <c r="O32" s="39"/>
      <c r="P32" s="39">
        <f t="shared" si="3"/>
        <v>0</v>
      </c>
      <c r="Q32" s="39"/>
      <c r="R32" s="39"/>
      <c r="S32" s="39"/>
      <c r="T32" s="39"/>
      <c r="U32" s="39"/>
      <c r="V32" s="39"/>
      <c r="W32" s="40"/>
      <c r="X32" s="38">
        <v>531</v>
      </c>
      <c r="Y32" s="38" t="s">
        <v>30</v>
      </c>
    </row>
    <row r="33" spans="1:25" ht="13.5">
      <c r="A33" s="38">
        <v>581</v>
      </c>
      <c r="B33" s="38" t="s">
        <v>174</v>
      </c>
      <c r="C33" s="39"/>
      <c r="D33" s="39"/>
      <c r="E33" s="39"/>
      <c r="F33" s="39"/>
      <c r="G33" s="39"/>
      <c r="H33" s="39"/>
      <c r="I33" s="39">
        <f t="shared" si="0"/>
        <v>0</v>
      </c>
      <c r="J33" s="39"/>
      <c r="K33" s="161">
        <f t="shared" si="1"/>
        <v>0</v>
      </c>
      <c r="L33" s="162"/>
      <c r="M33" s="163"/>
      <c r="N33" s="164">
        <f t="shared" si="2"/>
        <v>0</v>
      </c>
      <c r="O33" s="39"/>
      <c r="P33" s="39">
        <f t="shared" si="3"/>
        <v>0</v>
      </c>
      <c r="Q33" s="39"/>
      <c r="R33" s="39"/>
      <c r="S33" s="39"/>
      <c r="T33" s="39"/>
      <c r="U33" s="39"/>
      <c r="V33" s="39"/>
      <c r="W33" s="40"/>
      <c r="X33" s="38">
        <v>581</v>
      </c>
      <c r="Y33" s="38" t="s">
        <v>174</v>
      </c>
    </row>
    <row r="34" spans="1:25" ht="13.5">
      <c r="A34" s="38">
        <v>601</v>
      </c>
      <c r="B34" s="38" t="s">
        <v>175</v>
      </c>
      <c r="C34" s="39"/>
      <c r="D34" s="39"/>
      <c r="E34" s="39"/>
      <c r="F34" s="39"/>
      <c r="G34" s="39"/>
      <c r="H34" s="39"/>
      <c r="I34" s="39">
        <f t="shared" si="0"/>
        <v>0</v>
      </c>
      <c r="J34" s="39"/>
      <c r="K34" s="161">
        <f t="shared" si="1"/>
        <v>0</v>
      </c>
      <c r="L34" s="162"/>
      <c r="M34" s="163"/>
      <c r="N34" s="164">
        <f t="shared" si="2"/>
        <v>0</v>
      </c>
      <c r="O34" s="39"/>
      <c r="P34" s="39">
        <f t="shared" si="3"/>
        <v>0</v>
      </c>
      <c r="Q34" s="39"/>
      <c r="R34" s="39"/>
      <c r="S34" s="39"/>
      <c r="T34" s="39"/>
      <c r="U34" s="39"/>
      <c r="V34" s="39"/>
      <c r="W34" s="40"/>
      <c r="X34" s="38">
        <v>601</v>
      </c>
      <c r="Y34" s="38" t="s">
        <v>175</v>
      </c>
    </row>
    <row r="35" spans="1:25" ht="13.5">
      <c r="A35" s="38">
        <v>602</v>
      </c>
      <c r="B35" s="38" t="s">
        <v>176</v>
      </c>
      <c r="C35" s="39"/>
      <c r="D35" s="39"/>
      <c r="E35" s="39"/>
      <c r="F35" s="39"/>
      <c r="G35" s="39"/>
      <c r="H35" s="39"/>
      <c r="I35" s="39">
        <f t="shared" si="0"/>
        <v>0</v>
      </c>
      <c r="J35" s="39"/>
      <c r="K35" s="161">
        <f t="shared" si="1"/>
        <v>0</v>
      </c>
      <c r="L35" s="162"/>
      <c r="M35" s="163"/>
      <c r="N35" s="164">
        <f t="shared" si="2"/>
        <v>0</v>
      </c>
      <c r="O35" s="39"/>
      <c r="P35" s="39">
        <f t="shared" si="3"/>
        <v>0</v>
      </c>
      <c r="Q35" s="39"/>
      <c r="R35" s="39"/>
      <c r="S35" s="39"/>
      <c r="T35" s="39"/>
      <c r="U35" s="39"/>
      <c r="V35" s="39"/>
      <c r="W35" s="40"/>
      <c r="X35" s="38">
        <v>602</v>
      </c>
      <c r="Y35" s="38" t="s">
        <v>176</v>
      </c>
    </row>
    <row r="36" spans="1:25" ht="13.5">
      <c r="A36" s="38">
        <v>605</v>
      </c>
      <c r="B36" s="38" t="s">
        <v>177</v>
      </c>
      <c r="C36" s="39"/>
      <c r="D36" s="39"/>
      <c r="E36" s="39"/>
      <c r="F36" s="39"/>
      <c r="G36" s="39"/>
      <c r="H36" s="39"/>
      <c r="I36" s="39">
        <f t="shared" si="0"/>
        <v>0</v>
      </c>
      <c r="J36" s="39"/>
      <c r="K36" s="161">
        <f t="shared" si="1"/>
        <v>0</v>
      </c>
      <c r="L36" s="162"/>
      <c r="M36" s="163"/>
      <c r="N36" s="164">
        <f t="shared" si="2"/>
        <v>0</v>
      </c>
      <c r="O36" s="39"/>
      <c r="P36" s="39">
        <f t="shared" si="3"/>
        <v>0</v>
      </c>
      <c r="Q36" s="39"/>
      <c r="R36" s="39"/>
      <c r="S36" s="39"/>
      <c r="T36" s="39"/>
      <c r="U36" s="39"/>
      <c r="V36" s="39"/>
      <c r="W36" s="40"/>
      <c r="X36" s="38">
        <v>605</v>
      </c>
      <c r="Y36" s="38" t="s">
        <v>177</v>
      </c>
    </row>
    <row r="37" spans="1:25" ht="13.5">
      <c r="A37" s="38">
        <v>608</v>
      </c>
      <c r="B37" s="38" t="s">
        <v>178</v>
      </c>
      <c r="C37" s="39"/>
      <c r="D37" s="39"/>
      <c r="E37" s="39"/>
      <c r="F37" s="39"/>
      <c r="G37" s="39"/>
      <c r="H37" s="39"/>
      <c r="I37" s="39">
        <f t="shared" si="0"/>
        <v>0</v>
      </c>
      <c r="J37" s="39"/>
      <c r="K37" s="161">
        <f t="shared" si="1"/>
        <v>0</v>
      </c>
      <c r="L37" s="162"/>
      <c r="M37" s="163"/>
      <c r="N37" s="164">
        <f t="shared" si="2"/>
        <v>0</v>
      </c>
      <c r="O37" s="39"/>
      <c r="P37" s="39">
        <f t="shared" si="3"/>
        <v>0</v>
      </c>
      <c r="Q37" s="39"/>
      <c r="R37" s="39"/>
      <c r="S37" s="39"/>
      <c r="T37" s="39"/>
      <c r="U37" s="39"/>
      <c r="V37" s="39"/>
      <c r="W37" s="40"/>
      <c r="X37" s="38">
        <v>608</v>
      </c>
      <c r="Y37" s="38" t="s">
        <v>178</v>
      </c>
    </row>
    <row r="38" spans="1:25" ht="13.5">
      <c r="A38" s="38">
        <v>613</v>
      </c>
      <c r="B38" s="38" t="s">
        <v>179</v>
      </c>
      <c r="C38" s="39"/>
      <c r="D38" s="39"/>
      <c r="E38" s="39"/>
      <c r="F38" s="39"/>
      <c r="G38" s="39"/>
      <c r="H38" s="39"/>
      <c r="I38" s="39">
        <f aca="true" t="shared" si="4" ref="I38:I53">C38+D38+E38+F38+G38+H38</f>
        <v>0</v>
      </c>
      <c r="J38" s="39"/>
      <c r="K38" s="161">
        <f t="shared" si="1"/>
        <v>0</v>
      </c>
      <c r="L38" s="162"/>
      <c r="M38" s="163"/>
      <c r="N38" s="164">
        <f t="shared" si="2"/>
        <v>0</v>
      </c>
      <c r="O38" s="39"/>
      <c r="P38" s="39">
        <f aca="true" t="shared" si="5" ref="P38:P53">Q38+R38+S38+T38+U38+V38</f>
        <v>0</v>
      </c>
      <c r="Q38" s="39"/>
      <c r="R38" s="39"/>
      <c r="S38" s="39"/>
      <c r="T38" s="39"/>
      <c r="U38" s="39"/>
      <c r="V38" s="39"/>
      <c r="W38" s="40"/>
      <c r="X38" s="38">
        <v>613</v>
      </c>
      <c r="Y38" s="38" t="s">
        <v>179</v>
      </c>
    </row>
    <row r="39" spans="1:25" ht="13.5">
      <c r="A39" s="38">
        <v>618</v>
      </c>
      <c r="B39" s="38" t="s">
        <v>180</v>
      </c>
      <c r="C39" s="39"/>
      <c r="D39" s="39"/>
      <c r="E39" s="39"/>
      <c r="F39" s="39"/>
      <c r="G39" s="39"/>
      <c r="H39" s="39"/>
      <c r="I39" s="39">
        <f t="shared" si="4"/>
        <v>0</v>
      </c>
      <c r="J39" s="39"/>
      <c r="K39" s="161">
        <f t="shared" si="1"/>
        <v>0</v>
      </c>
      <c r="L39" s="162"/>
      <c r="M39" s="163"/>
      <c r="N39" s="164">
        <f t="shared" si="2"/>
        <v>0</v>
      </c>
      <c r="O39" s="39"/>
      <c r="P39" s="39">
        <f t="shared" si="5"/>
        <v>0</v>
      </c>
      <c r="Q39" s="39"/>
      <c r="R39" s="39"/>
      <c r="S39" s="39"/>
      <c r="T39" s="39"/>
      <c r="U39" s="39"/>
      <c r="V39" s="39"/>
      <c r="W39" s="40"/>
      <c r="X39" s="38">
        <v>618</v>
      </c>
      <c r="Y39" s="38" t="s">
        <v>180</v>
      </c>
    </row>
    <row r="40" spans="1:25" ht="13.5">
      <c r="A40" s="38">
        <v>628</v>
      </c>
      <c r="B40" s="38" t="s">
        <v>181</v>
      </c>
      <c r="C40" s="39"/>
      <c r="D40" s="39"/>
      <c r="E40" s="39"/>
      <c r="F40" s="39"/>
      <c r="G40" s="39"/>
      <c r="H40" s="39"/>
      <c r="I40" s="39">
        <f t="shared" si="4"/>
        <v>0</v>
      </c>
      <c r="J40" s="39"/>
      <c r="K40" s="161">
        <f t="shared" si="1"/>
        <v>0</v>
      </c>
      <c r="L40" s="162"/>
      <c r="M40" s="163"/>
      <c r="N40" s="164">
        <f t="shared" si="2"/>
        <v>0</v>
      </c>
      <c r="O40" s="39"/>
      <c r="P40" s="39">
        <f t="shared" si="5"/>
        <v>0</v>
      </c>
      <c r="Q40" s="39"/>
      <c r="R40" s="39"/>
      <c r="S40" s="39"/>
      <c r="T40" s="39"/>
      <c r="U40" s="39"/>
      <c r="V40" s="39"/>
      <c r="W40" s="40"/>
      <c r="X40" s="38">
        <v>628</v>
      </c>
      <c r="Y40" s="38" t="s">
        <v>181</v>
      </c>
    </row>
    <row r="41" spans="1:25" ht="13.5">
      <c r="A41" s="38">
        <v>634</v>
      </c>
      <c r="B41" s="38" t="s">
        <v>182</v>
      </c>
      <c r="C41" s="39"/>
      <c r="D41" s="39"/>
      <c r="E41" s="39"/>
      <c r="F41" s="39"/>
      <c r="G41" s="39"/>
      <c r="H41" s="39"/>
      <c r="I41" s="39">
        <f t="shared" si="4"/>
        <v>0</v>
      </c>
      <c r="J41" s="39"/>
      <c r="K41" s="161">
        <f t="shared" si="1"/>
        <v>0</v>
      </c>
      <c r="L41" s="162"/>
      <c r="M41" s="163"/>
      <c r="N41" s="164">
        <f t="shared" si="2"/>
        <v>0</v>
      </c>
      <c r="O41" s="39"/>
      <c r="P41" s="39">
        <f t="shared" si="5"/>
        <v>0</v>
      </c>
      <c r="Q41" s="39"/>
      <c r="R41" s="39"/>
      <c r="S41" s="39"/>
      <c r="T41" s="39"/>
      <c r="U41" s="39"/>
      <c r="V41" s="39"/>
      <c r="W41" s="40"/>
      <c r="X41" s="38">
        <v>634</v>
      </c>
      <c r="Y41" s="38" t="s">
        <v>182</v>
      </c>
    </row>
    <row r="42" spans="1:25" ht="13.5">
      <c r="A42" s="38">
        <v>641</v>
      </c>
      <c r="B42" s="38" t="s">
        <v>124</v>
      </c>
      <c r="C42" s="39"/>
      <c r="D42" s="39"/>
      <c r="E42" s="39"/>
      <c r="F42" s="39"/>
      <c r="G42" s="39"/>
      <c r="H42" s="39"/>
      <c r="I42" s="39">
        <f t="shared" si="4"/>
        <v>0</v>
      </c>
      <c r="J42" s="39"/>
      <c r="K42" s="161">
        <f t="shared" si="1"/>
        <v>0</v>
      </c>
      <c r="L42" s="162"/>
      <c r="M42" s="163"/>
      <c r="N42" s="164">
        <f t="shared" si="2"/>
        <v>0</v>
      </c>
      <c r="O42" s="39"/>
      <c r="P42" s="39">
        <f t="shared" si="5"/>
        <v>0</v>
      </c>
      <c r="Q42" s="39"/>
      <c r="R42" s="39"/>
      <c r="S42" s="39"/>
      <c r="T42" s="39"/>
      <c r="U42" s="39"/>
      <c r="V42" s="39"/>
      <c r="W42" s="40"/>
      <c r="X42" s="38">
        <v>641</v>
      </c>
      <c r="Y42" s="38" t="s">
        <v>124</v>
      </c>
    </row>
    <row r="43" spans="1:25" ht="13.5">
      <c r="A43" s="38">
        <v>644</v>
      </c>
      <c r="B43" s="38" t="s">
        <v>183</v>
      </c>
      <c r="C43" s="39"/>
      <c r="D43" s="39"/>
      <c r="E43" s="39"/>
      <c r="F43" s="39"/>
      <c r="G43" s="39"/>
      <c r="H43" s="39"/>
      <c r="I43" s="39">
        <f t="shared" si="4"/>
        <v>0</v>
      </c>
      <c r="J43" s="39"/>
      <c r="K43" s="161">
        <f t="shared" si="1"/>
        <v>0</v>
      </c>
      <c r="L43" s="162"/>
      <c r="M43" s="163"/>
      <c r="N43" s="164">
        <f t="shared" si="2"/>
        <v>0</v>
      </c>
      <c r="O43" s="39"/>
      <c r="P43" s="39">
        <f t="shared" si="5"/>
        <v>0</v>
      </c>
      <c r="Q43" s="39"/>
      <c r="R43" s="39"/>
      <c r="S43" s="39"/>
      <c r="T43" s="39"/>
      <c r="U43" s="39"/>
      <c r="V43" s="39"/>
      <c r="W43" s="40"/>
      <c r="X43" s="38">
        <v>644</v>
      </c>
      <c r="Y43" s="38" t="s">
        <v>183</v>
      </c>
    </row>
    <row r="44" spans="1:25" ht="13.5">
      <c r="A44" s="38">
        <v>657</v>
      </c>
      <c r="B44" s="38" t="s">
        <v>184</v>
      </c>
      <c r="C44" s="39"/>
      <c r="D44" s="39"/>
      <c r="E44" s="39"/>
      <c r="F44" s="39"/>
      <c r="G44" s="39"/>
      <c r="H44" s="39"/>
      <c r="I44" s="39">
        <f t="shared" si="4"/>
        <v>0</v>
      </c>
      <c r="J44" s="39"/>
      <c r="K44" s="161">
        <f t="shared" si="1"/>
        <v>0</v>
      </c>
      <c r="L44" s="162"/>
      <c r="M44" s="163"/>
      <c r="N44" s="164">
        <f t="shared" si="2"/>
        <v>0</v>
      </c>
      <c r="O44" s="39"/>
      <c r="P44" s="39">
        <f t="shared" si="5"/>
        <v>0</v>
      </c>
      <c r="Q44" s="39"/>
      <c r="R44" s="39"/>
      <c r="S44" s="39"/>
      <c r="T44" s="39"/>
      <c r="U44" s="39"/>
      <c r="V44" s="39"/>
      <c r="W44" s="40"/>
      <c r="X44" s="38">
        <v>657</v>
      </c>
      <c r="Y44" s="38" t="s">
        <v>184</v>
      </c>
    </row>
    <row r="45" spans="1:25" ht="13.5">
      <c r="A45" s="38">
        <v>667</v>
      </c>
      <c r="B45" s="38" t="s">
        <v>185</v>
      </c>
      <c r="C45" s="39"/>
      <c r="D45" s="39"/>
      <c r="E45" s="39"/>
      <c r="F45" s="39"/>
      <c r="G45" s="39"/>
      <c r="H45" s="39"/>
      <c r="I45" s="39">
        <f t="shared" si="4"/>
        <v>0</v>
      </c>
      <c r="J45" s="39"/>
      <c r="K45" s="161">
        <f t="shared" si="1"/>
        <v>0</v>
      </c>
      <c r="L45" s="162"/>
      <c r="M45" s="163"/>
      <c r="N45" s="164">
        <f t="shared" si="2"/>
        <v>0</v>
      </c>
      <c r="O45" s="39"/>
      <c r="P45" s="39">
        <f t="shared" si="5"/>
        <v>0</v>
      </c>
      <c r="Q45" s="39"/>
      <c r="R45" s="39"/>
      <c r="S45" s="39"/>
      <c r="T45" s="39"/>
      <c r="U45" s="39"/>
      <c r="V45" s="39"/>
      <c r="W45" s="40"/>
      <c r="X45" s="38">
        <v>667</v>
      </c>
      <c r="Y45" s="38" t="s">
        <v>185</v>
      </c>
    </row>
    <row r="46" spans="1:25" ht="13.5">
      <c r="A46" s="38">
        <v>669</v>
      </c>
      <c r="B46" s="38" t="s">
        <v>186</v>
      </c>
      <c r="C46" s="39"/>
      <c r="D46" s="39"/>
      <c r="E46" s="39"/>
      <c r="F46" s="39"/>
      <c r="G46" s="39"/>
      <c r="H46" s="39"/>
      <c r="I46" s="39">
        <f t="shared" si="4"/>
        <v>0</v>
      </c>
      <c r="J46" s="39"/>
      <c r="K46" s="161">
        <f t="shared" si="1"/>
        <v>0</v>
      </c>
      <c r="L46" s="162"/>
      <c r="M46" s="163"/>
      <c r="N46" s="164">
        <f t="shared" si="2"/>
        <v>0</v>
      </c>
      <c r="O46" s="39"/>
      <c r="P46" s="39">
        <f t="shared" si="5"/>
        <v>0</v>
      </c>
      <c r="Q46" s="39"/>
      <c r="R46" s="39"/>
      <c r="S46" s="39"/>
      <c r="T46" s="39"/>
      <c r="U46" s="39"/>
      <c r="V46" s="39"/>
      <c r="W46" s="40"/>
      <c r="X46" s="38">
        <v>669</v>
      </c>
      <c r="Y46" s="38" t="s">
        <v>186</v>
      </c>
    </row>
    <row r="47" spans="1:25" ht="13.5">
      <c r="A47" s="38">
        <v>6811</v>
      </c>
      <c r="B47" s="38" t="s">
        <v>187</v>
      </c>
      <c r="C47" s="39"/>
      <c r="D47" s="39"/>
      <c r="E47" s="39"/>
      <c r="F47" s="39"/>
      <c r="G47" s="39"/>
      <c r="H47" s="39"/>
      <c r="I47" s="39">
        <f t="shared" si="4"/>
        <v>0</v>
      </c>
      <c r="J47" s="39"/>
      <c r="K47" s="161">
        <f t="shared" si="1"/>
        <v>0</v>
      </c>
      <c r="L47" s="162"/>
      <c r="M47" s="163"/>
      <c r="N47" s="164">
        <f t="shared" si="2"/>
        <v>0</v>
      </c>
      <c r="O47" s="39"/>
      <c r="P47" s="39">
        <f t="shared" si="5"/>
        <v>0</v>
      </c>
      <c r="Q47" s="39"/>
      <c r="R47" s="39"/>
      <c r="S47" s="39"/>
      <c r="T47" s="39"/>
      <c r="U47" s="39"/>
      <c r="V47" s="39"/>
      <c r="W47" s="40"/>
      <c r="X47" s="38">
        <v>6811</v>
      </c>
      <c r="Y47" s="38" t="s">
        <v>187</v>
      </c>
    </row>
    <row r="48" spans="1:25" ht="13.5">
      <c r="A48" s="38">
        <v>69</v>
      </c>
      <c r="B48" s="38" t="s">
        <v>106</v>
      </c>
      <c r="C48" s="39"/>
      <c r="D48" s="39"/>
      <c r="E48" s="39"/>
      <c r="F48" s="39"/>
      <c r="G48" s="39"/>
      <c r="H48" s="39"/>
      <c r="I48" s="39">
        <f t="shared" si="4"/>
        <v>0</v>
      </c>
      <c r="J48" s="39"/>
      <c r="K48" s="161">
        <f t="shared" si="1"/>
        <v>0</v>
      </c>
      <c r="L48" s="162"/>
      <c r="M48" s="163"/>
      <c r="N48" s="164">
        <f t="shared" si="2"/>
        <v>0</v>
      </c>
      <c r="O48" s="39"/>
      <c r="P48" s="39">
        <f t="shared" si="5"/>
        <v>0</v>
      </c>
      <c r="Q48" s="39"/>
      <c r="R48" s="39"/>
      <c r="S48" s="39"/>
      <c r="T48" s="39"/>
      <c r="U48" s="39"/>
      <c r="V48" s="39"/>
      <c r="W48" s="40"/>
      <c r="X48" s="38">
        <v>69</v>
      </c>
      <c r="Y48" s="38" t="s">
        <v>106</v>
      </c>
    </row>
    <row r="49" spans="1:25" ht="13.5">
      <c r="A49" s="38">
        <v>701</v>
      </c>
      <c r="B49" s="38" t="s">
        <v>188</v>
      </c>
      <c r="C49" s="39"/>
      <c r="D49" s="39"/>
      <c r="E49" s="39"/>
      <c r="F49" s="39"/>
      <c r="G49" s="39"/>
      <c r="H49" s="39"/>
      <c r="I49" s="39">
        <f t="shared" si="4"/>
        <v>0</v>
      </c>
      <c r="J49" s="39"/>
      <c r="K49" s="161">
        <f t="shared" si="1"/>
        <v>0</v>
      </c>
      <c r="L49" s="162"/>
      <c r="M49" s="163"/>
      <c r="N49" s="164">
        <f t="shared" si="2"/>
        <v>0</v>
      </c>
      <c r="O49" s="39"/>
      <c r="P49" s="39">
        <f t="shared" si="5"/>
        <v>0</v>
      </c>
      <c r="Q49" s="39"/>
      <c r="R49" s="39"/>
      <c r="S49" s="39"/>
      <c r="T49" s="39"/>
      <c r="U49" s="39"/>
      <c r="V49" s="39"/>
      <c r="W49" s="40"/>
      <c r="X49" s="38">
        <v>701</v>
      </c>
      <c r="Y49" s="38" t="s">
        <v>188</v>
      </c>
    </row>
    <row r="50" spans="1:25" ht="13.5">
      <c r="A50" s="38">
        <v>767</v>
      </c>
      <c r="B50" s="38" t="s">
        <v>190</v>
      </c>
      <c r="C50" s="39"/>
      <c r="D50" s="39"/>
      <c r="E50" s="39"/>
      <c r="F50" s="39"/>
      <c r="G50" s="39"/>
      <c r="H50" s="39"/>
      <c r="I50" s="39">
        <f t="shared" si="4"/>
        <v>0</v>
      </c>
      <c r="J50" s="39"/>
      <c r="K50" s="161">
        <f t="shared" si="1"/>
        <v>0</v>
      </c>
      <c r="L50" s="162"/>
      <c r="M50" s="163"/>
      <c r="N50" s="164">
        <f t="shared" si="2"/>
        <v>0</v>
      </c>
      <c r="O50" s="39"/>
      <c r="P50" s="39">
        <f t="shared" si="5"/>
        <v>0</v>
      </c>
      <c r="Q50" s="39"/>
      <c r="R50" s="39"/>
      <c r="S50" s="39"/>
      <c r="T50" s="39"/>
      <c r="U50" s="39"/>
      <c r="V50" s="39"/>
      <c r="W50" s="40"/>
      <c r="X50" s="38">
        <v>767</v>
      </c>
      <c r="Y50" s="38" t="s">
        <v>190</v>
      </c>
    </row>
    <row r="51" spans="1:25" ht="13.5">
      <c r="A51" s="38">
        <v>768</v>
      </c>
      <c r="B51" s="38" t="s">
        <v>191</v>
      </c>
      <c r="C51" s="39"/>
      <c r="D51" s="39"/>
      <c r="E51" s="39"/>
      <c r="F51" s="39"/>
      <c r="G51" s="39"/>
      <c r="H51" s="39"/>
      <c r="I51" s="39">
        <f>C51+D51+E51+F51+G51+H51</f>
        <v>0</v>
      </c>
      <c r="J51" s="39"/>
      <c r="K51" s="161">
        <f>(I51+J51)-(O51+P51)</f>
        <v>0</v>
      </c>
      <c r="L51" s="162"/>
      <c r="M51" s="163"/>
      <c r="N51" s="164">
        <f>(O51+P51)-(I51+J51)</f>
        <v>0</v>
      </c>
      <c r="O51" s="39"/>
      <c r="P51" s="39">
        <f>Q51+R51+S51+T51+U51+V51</f>
        <v>0</v>
      </c>
      <c r="Q51" s="39"/>
      <c r="R51" s="39"/>
      <c r="S51" s="39"/>
      <c r="T51" s="39"/>
      <c r="U51" s="39"/>
      <c r="V51" s="39"/>
      <c r="W51" s="40"/>
      <c r="X51" s="38"/>
      <c r="Y51" s="38"/>
    </row>
    <row r="52" spans="1:25" ht="13.5">
      <c r="A52" s="38">
        <v>769</v>
      </c>
      <c r="B52" s="38" t="s">
        <v>189</v>
      </c>
      <c r="C52" s="39"/>
      <c r="D52" s="39"/>
      <c r="E52" s="39"/>
      <c r="F52" s="39"/>
      <c r="G52" s="39"/>
      <c r="H52" s="39"/>
      <c r="I52" s="39">
        <f>C52+D52+E52+F52+G52+H52</f>
        <v>0</v>
      </c>
      <c r="J52" s="39"/>
      <c r="K52" s="161">
        <f>(I52+J52)-(O52+P52)</f>
        <v>0</v>
      </c>
      <c r="L52" s="162"/>
      <c r="M52" s="163"/>
      <c r="N52" s="164">
        <f>(O52+P52)-(I52+J52)</f>
        <v>0</v>
      </c>
      <c r="O52" s="39"/>
      <c r="P52" s="39">
        <f>Q52+R52+S52+T52+U52+V52</f>
        <v>0</v>
      </c>
      <c r="Q52" s="39"/>
      <c r="R52" s="39"/>
      <c r="S52" s="39"/>
      <c r="T52" s="39"/>
      <c r="U52" s="39"/>
      <c r="V52" s="39"/>
      <c r="W52" s="40"/>
      <c r="X52" s="38"/>
      <c r="Y52" s="38"/>
    </row>
    <row r="53" spans="1:25" ht="14.25" thickBot="1">
      <c r="A53" s="38"/>
      <c r="B53" s="38" t="s">
        <v>192</v>
      </c>
      <c r="C53" s="39">
        <f aca="true" t="shared" si="6" ref="C53:H53">SUM(C3:C52)</f>
        <v>0</v>
      </c>
      <c r="D53" s="39">
        <f t="shared" si="6"/>
        <v>0</v>
      </c>
      <c r="E53" s="39">
        <f t="shared" si="6"/>
        <v>0</v>
      </c>
      <c r="F53" s="39">
        <f t="shared" si="6"/>
        <v>0</v>
      </c>
      <c r="G53" s="39">
        <f t="shared" si="6"/>
        <v>0</v>
      </c>
      <c r="H53" s="39">
        <f t="shared" si="6"/>
        <v>0</v>
      </c>
      <c r="I53" s="39">
        <f t="shared" si="4"/>
        <v>0</v>
      </c>
      <c r="J53" s="39">
        <f aca="true" t="shared" si="7" ref="J53:O53">SUM(J3:J52)</f>
        <v>0</v>
      </c>
      <c r="K53" s="39">
        <f t="shared" si="7"/>
        <v>0</v>
      </c>
      <c r="L53" s="41">
        <f t="shared" si="7"/>
        <v>0</v>
      </c>
      <c r="M53" s="42">
        <f t="shared" si="7"/>
        <v>0</v>
      </c>
      <c r="N53" s="39">
        <f t="shared" si="7"/>
        <v>0</v>
      </c>
      <c r="O53" s="39">
        <f t="shared" si="7"/>
        <v>0</v>
      </c>
      <c r="P53" s="39">
        <f t="shared" si="5"/>
        <v>0</v>
      </c>
      <c r="Q53" s="39">
        <f aca="true" t="shared" si="8" ref="Q53:V53">SUM(Q3:Q52)</f>
        <v>0</v>
      </c>
      <c r="R53" s="39">
        <f t="shared" si="8"/>
        <v>0</v>
      </c>
      <c r="S53" s="39">
        <f t="shared" si="8"/>
        <v>0</v>
      </c>
      <c r="T53" s="39">
        <f t="shared" si="8"/>
        <v>0</v>
      </c>
      <c r="U53" s="39">
        <f t="shared" si="8"/>
        <v>0</v>
      </c>
      <c r="V53" s="39">
        <f t="shared" si="8"/>
        <v>0</v>
      </c>
      <c r="W53" s="40"/>
      <c r="X53" s="38"/>
      <c r="Y53" s="38" t="s">
        <v>192</v>
      </c>
    </row>
    <row r="54" spans="3:15" s="43" customFormat="1" ht="12.75">
      <c r="C54" s="44">
        <f>C53-V53</f>
        <v>0</v>
      </c>
      <c r="D54" s="44">
        <f>D53-U53</f>
        <v>0</v>
      </c>
      <c r="E54" s="44">
        <f>E53-T53</f>
        <v>0</v>
      </c>
      <c r="F54" s="44">
        <f>F53-S53</f>
        <v>0</v>
      </c>
      <c r="G54" s="44">
        <f>G53-R53</f>
        <v>0</v>
      </c>
      <c r="H54" s="44">
        <f>H53-Q53</f>
        <v>0</v>
      </c>
      <c r="I54" s="44">
        <f>I53-P53</f>
        <v>0</v>
      </c>
      <c r="J54" s="44">
        <f>J53-O53</f>
        <v>0</v>
      </c>
      <c r="N54" s="45"/>
      <c r="O54" s="44"/>
    </row>
    <row r="55" spans="11:15" ht="13.5">
      <c r="K55" s="46"/>
      <c r="M55" s="44">
        <f>M53-L53</f>
        <v>0</v>
      </c>
      <c r="N55" s="44"/>
      <c r="O55" s="44"/>
    </row>
    <row r="56" spans="9:14" ht="12.75">
      <c r="I56" s="47"/>
      <c r="K56" s="48"/>
      <c r="N56" s="49"/>
    </row>
    <row r="57" spans="9:14" ht="12.75">
      <c r="I57" s="47"/>
      <c r="N57" s="49"/>
    </row>
    <row r="58" spans="9:14" ht="12.75">
      <c r="I58" s="47"/>
      <c r="L58" s="49"/>
      <c r="M58" s="49"/>
      <c r="N58" s="49"/>
    </row>
    <row r="59" ht="12.75">
      <c r="N59" s="49"/>
    </row>
  </sheetData>
  <sheetProtection/>
  <printOptions/>
  <pageMargins left="0.75" right="0.75" top="1" bottom="1" header="0.5" footer="0.5"/>
  <pageSetup horizontalDpi="300" verticalDpi="300" orientation="portrait" paperSize="9" r:id="rId1"/>
  <ignoredErrors>
    <ignoredError sqref="I53:P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L47"/>
  <sheetViews>
    <sheetView zoomScalePageLayoutView="0" workbookViewId="0" topLeftCell="A49">
      <selection activeCell="J15" sqref="J15:K16"/>
    </sheetView>
  </sheetViews>
  <sheetFormatPr defaultColWidth="9.140625" defaultRowHeight="12.75"/>
  <cols>
    <col min="1" max="1" width="6.421875" style="128" customWidth="1"/>
    <col min="2" max="2" width="3.7109375" style="129" customWidth="1"/>
    <col min="3" max="3" width="2.7109375" style="129" customWidth="1"/>
    <col min="4" max="4" width="4.00390625" style="129" customWidth="1"/>
    <col min="5" max="5" width="40.57421875" style="128" customWidth="1"/>
    <col min="6" max="6" width="8.28125" style="128" customWidth="1"/>
    <col min="7" max="7" width="15.7109375" style="130" customWidth="1"/>
    <col min="8" max="8" width="14.7109375" style="130" customWidth="1"/>
    <col min="9" max="9" width="2.7109375" style="128" customWidth="1"/>
    <col min="10" max="16384" width="9.140625" style="128" customWidth="1"/>
  </cols>
  <sheetData>
    <row r="1" spans="2:8" s="54" customFormat="1" ht="17.25" customHeight="1">
      <c r="B1" s="91"/>
      <c r="C1" s="91"/>
      <c r="D1" s="91"/>
      <c r="G1" s="92"/>
      <c r="H1" s="92"/>
    </row>
    <row r="2" spans="2:8" s="96" customFormat="1" ht="18">
      <c r="B2" s="93" t="s">
        <v>225</v>
      </c>
      <c r="C2" s="94"/>
      <c r="D2" s="94"/>
      <c r="E2" s="95"/>
      <c r="H2" s="97"/>
    </row>
    <row r="3" spans="2:8" s="96" customFormat="1" ht="9" customHeight="1">
      <c r="B3" s="93"/>
      <c r="C3" s="94"/>
      <c r="D3" s="94"/>
      <c r="E3" s="95"/>
      <c r="G3" s="97"/>
      <c r="H3" s="97" t="s">
        <v>215</v>
      </c>
    </row>
    <row r="4" spans="2:8" s="98" customFormat="1" ht="18" customHeight="1">
      <c r="B4" s="223" t="s">
        <v>284</v>
      </c>
      <c r="C4" s="223"/>
      <c r="D4" s="223"/>
      <c r="E4" s="223"/>
      <c r="F4" s="223"/>
      <c r="G4" s="223"/>
      <c r="H4" s="223"/>
    </row>
    <row r="5" spans="2:8" s="75" customFormat="1" ht="9.75" customHeight="1">
      <c r="B5" s="99"/>
      <c r="C5" s="99"/>
      <c r="D5" s="99"/>
      <c r="G5" s="100"/>
      <c r="H5" s="97" t="s">
        <v>215</v>
      </c>
    </row>
    <row r="6" spans="2:8" s="75" customFormat="1" ht="12" customHeight="1">
      <c r="B6" s="227" t="s">
        <v>2</v>
      </c>
      <c r="C6" s="229" t="s">
        <v>8</v>
      </c>
      <c r="D6" s="230"/>
      <c r="E6" s="231"/>
      <c r="F6" s="227" t="s">
        <v>9</v>
      </c>
      <c r="G6" s="103" t="s">
        <v>140</v>
      </c>
      <c r="H6" s="103" t="s">
        <v>140</v>
      </c>
    </row>
    <row r="7" spans="2:8" s="75" customFormat="1" ht="12" customHeight="1">
      <c r="B7" s="228"/>
      <c r="C7" s="232"/>
      <c r="D7" s="233"/>
      <c r="E7" s="234"/>
      <c r="F7" s="228"/>
      <c r="G7" s="104" t="s">
        <v>141</v>
      </c>
      <c r="H7" s="105" t="s">
        <v>198</v>
      </c>
    </row>
    <row r="8" spans="2:8" s="110" customFormat="1" ht="24.75" customHeight="1">
      <c r="B8" s="106" t="s">
        <v>3</v>
      </c>
      <c r="C8" s="224" t="s">
        <v>199</v>
      </c>
      <c r="D8" s="225"/>
      <c r="E8" s="226"/>
      <c r="F8" s="108"/>
      <c r="G8" s="109">
        <f>G9+G12+G13+G21+G29+G30+G31</f>
        <v>7751300</v>
      </c>
      <c r="H8" s="109">
        <f>H9+H12+H13+H21+H29+H30+H31</f>
        <v>2184837</v>
      </c>
    </row>
    <row r="9" spans="2:8" s="110" customFormat="1" ht="16.5" customHeight="1">
      <c r="B9" s="111"/>
      <c r="C9" s="107">
        <v>1</v>
      </c>
      <c r="D9" s="102" t="s">
        <v>10</v>
      </c>
      <c r="E9" s="112"/>
      <c r="F9" s="113"/>
      <c r="G9" s="109">
        <f>G10+G11</f>
        <v>360420</v>
      </c>
      <c r="H9" s="109">
        <f>H10+H11</f>
        <v>383391</v>
      </c>
    </row>
    <row r="10" spans="2:8" s="118" customFormat="1" ht="16.5" customHeight="1">
      <c r="B10" s="111"/>
      <c r="C10" s="107"/>
      <c r="D10" s="114" t="s">
        <v>103</v>
      </c>
      <c r="E10" s="115" t="s">
        <v>29</v>
      </c>
      <c r="F10" s="116"/>
      <c r="G10" s="117">
        <v>239652</v>
      </c>
      <c r="H10" s="117">
        <v>117111</v>
      </c>
    </row>
    <row r="11" spans="2:8" s="118" customFormat="1" ht="16.5" customHeight="1">
      <c r="B11" s="119"/>
      <c r="C11" s="107"/>
      <c r="D11" s="114" t="s">
        <v>103</v>
      </c>
      <c r="E11" s="115" t="s">
        <v>30</v>
      </c>
      <c r="F11" s="116"/>
      <c r="G11" s="117">
        <v>120768</v>
      </c>
      <c r="H11" s="117">
        <v>266280</v>
      </c>
    </row>
    <row r="12" spans="2:8" s="110" customFormat="1" ht="16.5" customHeight="1">
      <c r="B12" s="119"/>
      <c r="C12" s="107">
        <v>2</v>
      </c>
      <c r="D12" s="102" t="s">
        <v>200</v>
      </c>
      <c r="E12" s="112"/>
      <c r="F12" s="113"/>
      <c r="G12" s="109"/>
      <c r="H12" s="109"/>
    </row>
    <row r="13" spans="2:8" s="110" customFormat="1" ht="16.5" customHeight="1">
      <c r="B13" s="111"/>
      <c r="C13" s="107">
        <v>3</v>
      </c>
      <c r="D13" s="102" t="s">
        <v>201</v>
      </c>
      <c r="E13" s="112"/>
      <c r="F13" s="113"/>
      <c r="G13" s="109">
        <f>G14+G15+G16+G17+G18+G19+G20</f>
        <v>7157860</v>
      </c>
      <c r="H13" s="109">
        <f>H14+H15+H16+H17+H18+H19+H20</f>
        <v>1510894</v>
      </c>
    </row>
    <row r="14" spans="2:8" s="118" customFormat="1" ht="16.5" customHeight="1">
      <c r="B14" s="111"/>
      <c r="C14" s="120"/>
      <c r="D14" s="114" t="s">
        <v>103</v>
      </c>
      <c r="E14" s="115" t="s">
        <v>104</v>
      </c>
      <c r="F14" s="116">
        <v>1</v>
      </c>
      <c r="G14" s="117">
        <v>3992005</v>
      </c>
      <c r="H14" s="117">
        <v>1408499</v>
      </c>
    </row>
    <row r="15" spans="2:10" s="118" customFormat="1" ht="16.5" customHeight="1">
      <c r="B15" s="119"/>
      <c r="C15" s="121"/>
      <c r="D15" s="122" t="s">
        <v>103</v>
      </c>
      <c r="E15" s="115" t="s">
        <v>105</v>
      </c>
      <c r="F15" s="116"/>
      <c r="G15" s="117">
        <v>3165855</v>
      </c>
      <c r="H15" s="117">
        <v>78395</v>
      </c>
      <c r="J15" s="182"/>
    </row>
    <row r="16" spans="2:8" s="118" customFormat="1" ht="16.5" customHeight="1">
      <c r="B16" s="119"/>
      <c r="C16" s="121"/>
      <c r="D16" s="122" t="s">
        <v>103</v>
      </c>
      <c r="E16" s="115" t="s">
        <v>106</v>
      </c>
      <c r="F16" s="116"/>
      <c r="G16" s="193"/>
      <c r="H16" s="193">
        <v>24000</v>
      </c>
    </row>
    <row r="17" spans="2:8" s="118" customFormat="1" ht="16.5" customHeight="1">
      <c r="B17" s="119"/>
      <c r="C17" s="121"/>
      <c r="D17" s="122" t="s">
        <v>103</v>
      </c>
      <c r="E17" s="115" t="s">
        <v>107</v>
      </c>
      <c r="F17" s="116"/>
      <c r="G17" s="117"/>
      <c r="H17" s="117"/>
    </row>
    <row r="18" spans="2:8" s="118" customFormat="1" ht="16.5" customHeight="1">
      <c r="B18" s="119"/>
      <c r="C18" s="121"/>
      <c r="D18" s="122" t="s">
        <v>103</v>
      </c>
      <c r="E18" s="115" t="s">
        <v>110</v>
      </c>
      <c r="F18" s="116"/>
      <c r="G18" s="117"/>
      <c r="H18" s="117"/>
    </row>
    <row r="19" spans="2:8" s="118" customFormat="1" ht="16.5" customHeight="1">
      <c r="B19" s="119"/>
      <c r="C19" s="121"/>
      <c r="D19" s="122" t="s">
        <v>103</v>
      </c>
      <c r="E19" s="115"/>
      <c r="F19" s="116"/>
      <c r="G19" s="117"/>
      <c r="H19" s="117"/>
    </row>
    <row r="20" spans="2:8" s="118" customFormat="1" ht="16.5" customHeight="1">
      <c r="B20" s="119"/>
      <c r="C20" s="121"/>
      <c r="D20" s="122" t="s">
        <v>103</v>
      </c>
      <c r="E20" s="115"/>
      <c r="F20" s="116"/>
      <c r="G20" s="117"/>
      <c r="H20" s="117"/>
    </row>
    <row r="21" spans="2:8" s="110" customFormat="1" ht="16.5" customHeight="1">
      <c r="B21" s="119"/>
      <c r="C21" s="107">
        <v>4</v>
      </c>
      <c r="D21" s="102" t="s">
        <v>11</v>
      </c>
      <c r="E21" s="112"/>
      <c r="F21" s="113"/>
      <c r="G21" s="109">
        <f>G22+G23+G24+G25+G26+G27+G28</f>
        <v>233020</v>
      </c>
      <c r="H21" s="109">
        <f>H22+H23+H24+H25+H26+H27+H28</f>
        <v>242252</v>
      </c>
    </row>
    <row r="22" spans="2:8" s="118" customFormat="1" ht="16.5" customHeight="1">
      <c r="B22" s="111"/>
      <c r="C22" s="120"/>
      <c r="D22" s="114" t="s">
        <v>103</v>
      </c>
      <c r="E22" s="115" t="s">
        <v>12</v>
      </c>
      <c r="F22" s="116"/>
      <c r="G22" s="117">
        <f>'Centro 08'!L17</f>
        <v>0</v>
      </c>
      <c r="H22" s="117">
        <f>'Centro 08'!M17</f>
        <v>0</v>
      </c>
    </row>
    <row r="23" spans="2:8" s="118" customFormat="1" ht="16.5" customHeight="1">
      <c r="B23" s="119"/>
      <c r="C23" s="121"/>
      <c r="D23" s="122" t="s">
        <v>103</v>
      </c>
      <c r="E23" s="115" t="s">
        <v>109</v>
      </c>
      <c r="F23" s="116"/>
      <c r="G23" s="117"/>
      <c r="H23" s="117"/>
    </row>
    <row r="24" spans="2:8" s="118" customFormat="1" ht="16.5" customHeight="1">
      <c r="B24" s="119"/>
      <c r="C24" s="121"/>
      <c r="D24" s="122" t="s">
        <v>103</v>
      </c>
      <c r="E24" s="115" t="s">
        <v>13</v>
      </c>
      <c r="F24" s="116"/>
      <c r="G24" s="117"/>
      <c r="H24" s="117"/>
    </row>
    <row r="25" spans="2:8" s="118" customFormat="1" ht="16.5" customHeight="1">
      <c r="B25" s="119"/>
      <c r="C25" s="121"/>
      <c r="D25" s="122" t="s">
        <v>103</v>
      </c>
      <c r="E25" s="115" t="s">
        <v>204</v>
      </c>
      <c r="F25" s="116"/>
      <c r="G25" s="117"/>
      <c r="H25" s="117"/>
    </row>
    <row r="26" spans="2:8" s="118" customFormat="1" ht="16.5" customHeight="1">
      <c r="B26" s="119"/>
      <c r="C26" s="121"/>
      <c r="D26" s="122" t="s">
        <v>103</v>
      </c>
      <c r="E26" s="115" t="s">
        <v>14</v>
      </c>
      <c r="F26" s="116"/>
      <c r="G26" s="117">
        <v>233020</v>
      </c>
      <c r="H26" s="117">
        <v>242252</v>
      </c>
    </row>
    <row r="27" spans="2:8" s="118" customFormat="1" ht="16.5" customHeight="1">
      <c r="B27" s="119"/>
      <c r="C27" s="121"/>
      <c r="D27" s="122" t="s">
        <v>103</v>
      </c>
      <c r="E27" s="115" t="s">
        <v>15</v>
      </c>
      <c r="F27" s="116"/>
      <c r="G27" s="117"/>
      <c r="H27" s="117"/>
    </row>
    <row r="28" spans="2:8" s="118" customFormat="1" ht="16.5" customHeight="1">
      <c r="B28" s="119"/>
      <c r="C28" s="121"/>
      <c r="D28" s="122" t="s">
        <v>103</v>
      </c>
      <c r="E28" s="115"/>
      <c r="F28" s="116"/>
      <c r="G28" s="117"/>
      <c r="H28" s="117"/>
    </row>
    <row r="29" spans="2:8" s="110" customFormat="1" ht="16.5" customHeight="1">
      <c r="B29" s="119"/>
      <c r="C29" s="107">
        <v>5</v>
      </c>
      <c r="D29" s="102" t="s">
        <v>202</v>
      </c>
      <c r="E29" s="112"/>
      <c r="F29" s="113"/>
      <c r="G29" s="109"/>
      <c r="H29" s="109"/>
    </row>
    <row r="30" spans="2:12" s="110" customFormat="1" ht="16.5" customHeight="1">
      <c r="B30" s="111"/>
      <c r="C30" s="107">
        <v>6</v>
      </c>
      <c r="D30" s="102" t="s">
        <v>203</v>
      </c>
      <c r="E30" s="112"/>
      <c r="F30" s="113"/>
      <c r="G30" s="109"/>
      <c r="H30" s="109"/>
      <c r="L30" s="190">
        <f>SUM(G26-G47)</f>
        <v>233020</v>
      </c>
    </row>
    <row r="31" spans="2:8" s="110" customFormat="1" ht="16.5" customHeight="1">
      <c r="B31" s="111"/>
      <c r="C31" s="107">
        <v>7</v>
      </c>
      <c r="D31" s="102" t="s">
        <v>16</v>
      </c>
      <c r="E31" s="112"/>
      <c r="F31" s="113"/>
      <c r="G31" s="109">
        <f>G32+G33</f>
        <v>0</v>
      </c>
      <c r="H31" s="109">
        <f>H32+H33</f>
        <v>48300</v>
      </c>
    </row>
    <row r="32" spans="2:8" s="110" customFormat="1" ht="16.5" customHeight="1">
      <c r="B32" s="111"/>
      <c r="C32" s="107"/>
      <c r="D32" s="114" t="s">
        <v>103</v>
      </c>
      <c r="E32" s="112" t="s">
        <v>205</v>
      </c>
      <c r="F32" s="113"/>
      <c r="G32" s="109"/>
      <c r="H32" s="109">
        <v>48300</v>
      </c>
    </row>
    <row r="33" spans="2:8" s="110" customFormat="1" ht="16.5" customHeight="1">
      <c r="B33" s="111"/>
      <c r="C33" s="107"/>
      <c r="D33" s="114" t="s">
        <v>103</v>
      </c>
      <c r="E33" s="112"/>
      <c r="F33" s="113"/>
      <c r="G33" s="109"/>
      <c r="H33" s="109"/>
    </row>
    <row r="34" spans="2:8" s="110" customFormat="1" ht="24.75" customHeight="1">
      <c r="B34" s="123" t="s">
        <v>4</v>
      </c>
      <c r="C34" s="224" t="s">
        <v>17</v>
      </c>
      <c r="D34" s="225"/>
      <c r="E34" s="226"/>
      <c r="F34" s="113"/>
      <c r="G34" s="109">
        <f>G35+G36+G41+G42+G43+G44</f>
        <v>500043</v>
      </c>
      <c r="H34" s="109">
        <f>H35+H36+H41+H42+H43+H44</f>
        <v>625054</v>
      </c>
    </row>
    <row r="35" spans="2:8" s="110" customFormat="1" ht="16.5" customHeight="1">
      <c r="B35" s="111"/>
      <c r="C35" s="107">
        <v>1</v>
      </c>
      <c r="D35" s="102" t="s">
        <v>18</v>
      </c>
      <c r="E35" s="112"/>
      <c r="F35" s="113"/>
      <c r="G35" s="109"/>
      <c r="H35" s="109"/>
    </row>
    <row r="36" spans="2:8" s="110" customFormat="1" ht="16.5" customHeight="1">
      <c r="B36" s="111"/>
      <c r="C36" s="107">
        <v>2</v>
      </c>
      <c r="D36" s="102" t="s">
        <v>19</v>
      </c>
      <c r="E36" s="124"/>
      <c r="F36" s="113">
        <v>2</v>
      </c>
      <c r="G36" s="109">
        <f>G37+G38+G39+G40</f>
        <v>500043</v>
      </c>
      <c r="H36" s="109">
        <f>H37+H38+H39+H40</f>
        <v>625054</v>
      </c>
    </row>
    <row r="37" spans="2:8" s="118" customFormat="1" ht="16.5" customHeight="1">
      <c r="B37" s="111"/>
      <c r="C37" s="120"/>
      <c r="D37" s="114" t="s">
        <v>103</v>
      </c>
      <c r="E37" s="115" t="s">
        <v>24</v>
      </c>
      <c r="F37" s="116"/>
      <c r="G37" s="117">
        <f>'Centro 08'!L8</f>
        <v>0</v>
      </c>
      <c r="H37" s="117">
        <f>'Centro 08'!M8</f>
        <v>0</v>
      </c>
    </row>
    <row r="38" spans="2:8" s="118" customFormat="1" ht="16.5" customHeight="1">
      <c r="B38" s="119"/>
      <c r="C38" s="121"/>
      <c r="D38" s="122" t="s">
        <v>103</v>
      </c>
      <c r="E38" s="115" t="s">
        <v>5</v>
      </c>
      <c r="F38" s="116"/>
      <c r="G38" s="117">
        <f>'Centro 08'!L9+'Centro 08'!L13</f>
        <v>0</v>
      </c>
      <c r="H38" s="117">
        <f>'Centro 08'!M9+'Centro 08'!M13</f>
        <v>0</v>
      </c>
    </row>
    <row r="39" spans="2:8" s="118" customFormat="1" ht="16.5" customHeight="1">
      <c r="B39" s="119"/>
      <c r="C39" s="121"/>
      <c r="D39" s="122" t="s">
        <v>103</v>
      </c>
      <c r="E39" s="115" t="s">
        <v>108</v>
      </c>
      <c r="F39" s="116"/>
      <c r="G39" s="117"/>
      <c r="H39" s="117"/>
    </row>
    <row r="40" spans="2:8" s="118" customFormat="1" ht="16.5" customHeight="1">
      <c r="B40" s="119"/>
      <c r="C40" s="121"/>
      <c r="D40" s="122" t="s">
        <v>103</v>
      </c>
      <c r="E40" s="115" t="s">
        <v>117</v>
      </c>
      <c r="F40" s="116"/>
      <c r="G40" s="117">
        <v>500043</v>
      </c>
      <c r="H40" s="117">
        <v>625054</v>
      </c>
    </row>
    <row r="41" spans="2:8" s="110" customFormat="1" ht="16.5" customHeight="1">
      <c r="B41" s="119"/>
      <c r="C41" s="107">
        <v>3</v>
      </c>
      <c r="D41" s="102" t="s">
        <v>20</v>
      </c>
      <c r="E41" s="112"/>
      <c r="F41" s="113"/>
      <c r="G41" s="109"/>
      <c r="H41" s="109"/>
    </row>
    <row r="42" spans="2:8" s="110" customFormat="1" ht="16.5" customHeight="1">
      <c r="B42" s="111"/>
      <c r="C42" s="107">
        <v>4</v>
      </c>
      <c r="D42" s="102" t="s">
        <v>21</v>
      </c>
      <c r="E42" s="112"/>
      <c r="F42" s="113"/>
      <c r="G42" s="109"/>
      <c r="H42" s="109"/>
    </row>
    <row r="43" spans="2:8" s="110" customFormat="1" ht="16.5" customHeight="1">
      <c r="B43" s="111"/>
      <c r="C43" s="107">
        <v>5</v>
      </c>
      <c r="D43" s="102" t="s">
        <v>22</v>
      </c>
      <c r="E43" s="112"/>
      <c r="F43" s="113"/>
      <c r="G43" s="109"/>
      <c r="H43" s="109"/>
    </row>
    <row r="44" spans="2:8" s="110" customFormat="1" ht="16.5" customHeight="1">
      <c r="B44" s="111"/>
      <c r="C44" s="107">
        <v>6</v>
      </c>
      <c r="D44" s="102" t="s">
        <v>23</v>
      </c>
      <c r="E44" s="112"/>
      <c r="F44" s="113"/>
      <c r="G44" s="109"/>
      <c r="H44" s="109"/>
    </row>
    <row r="45" spans="2:8" s="110" customFormat="1" ht="30" customHeight="1">
      <c r="B45" s="113"/>
      <c r="C45" s="224" t="s">
        <v>54</v>
      </c>
      <c r="D45" s="225"/>
      <c r="E45" s="226"/>
      <c r="F45" s="113"/>
      <c r="G45" s="109">
        <f>G8+G34</f>
        <v>8251343</v>
      </c>
      <c r="H45" s="109">
        <f>H8+H34</f>
        <v>2809891</v>
      </c>
    </row>
    <row r="46" spans="2:8" s="110" customFormat="1" ht="9.75" customHeight="1">
      <c r="B46" s="125"/>
      <c r="C46" s="125"/>
      <c r="D46" s="125"/>
      <c r="E46" s="125"/>
      <c r="F46" s="126"/>
      <c r="G46" s="127"/>
      <c r="H46" s="127"/>
    </row>
    <row r="47" spans="2:8" s="110" customFormat="1" ht="15.75" customHeight="1">
      <c r="B47" s="125"/>
      <c r="C47" s="125"/>
      <c r="D47" s="125"/>
      <c r="E47" s="125"/>
      <c r="F47" s="126"/>
      <c r="G47" s="127">
        <f>G45-Pasivet!G45</f>
        <v>0</v>
      </c>
      <c r="H47" s="127">
        <f>H45-Pasivet!H45</f>
        <v>0</v>
      </c>
    </row>
  </sheetData>
  <sheetProtection/>
  <mergeCells count="7"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6"/>
  <sheetViews>
    <sheetView zoomScalePageLayoutView="0" workbookViewId="0" topLeftCell="A43">
      <selection activeCell="B4" sqref="B4:H45"/>
    </sheetView>
  </sheetViews>
  <sheetFormatPr defaultColWidth="9.140625" defaultRowHeight="12.75"/>
  <cols>
    <col min="1" max="1" width="10.00390625" style="128" customWidth="1"/>
    <col min="2" max="2" width="3.7109375" style="129" customWidth="1"/>
    <col min="3" max="3" width="2.7109375" style="129" customWidth="1"/>
    <col min="4" max="4" width="4.00390625" style="129" customWidth="1"/>
    <col min="5" max="5" width="40.57421875" style="128" customWidth="1"/>
    <col min="6" max="6" width="8.28125" style="128" customWidth="1"/>
    <col min="7" max="8" width="14.7109375" style="130" customWidth="1"/>
    <col min="9" max="9" width="3.7109375" style="128" customWidth="1"/>
    <col min="10" max="16384" width="9.140625" style="128" customWidth="1"/>
  </cols>
  <sheetData>
    <row r="2" spans="2:8" s="96" customFormat="1" ht="18">
      <c r="B2" s="93" t="s">
        <v>225</v>
      </c>
      <c r="C2" s="94"/>
      <c r="D2" s="94"/>
      <c r="E2" s="95"/>
      <c r="H2" s="97"/>
    </row>
    <row r="3" spans="2:8" s="96" customFormat="1" ht="11.25" customHeight="1">
      <c r="B3" s="93"/>
      <c r="C3" s="94"/>
      <c r="D3" s="94"/>
      <c r="E3" s="95"/>
      <c r="G3" s="97"/>
      <c r="H3" s="97" t="s">
        <v>215</v>
      </c>
    </row>
    <row r="4" spans="2:8" s="98" customFormat="1" ht="18" customHeight="1">
      <c r="B4" s="223" t="s">
        <v>284</v>
      </c>
      <c r="C4" s="223"/>
      <c r="D4" s="223"/>
      <c r="E4" s="223"/>
      <c r="F4" s="223"/>
      <c r="G4" s="223"/>
      <c r="H4" s="223"/>
    </row>
    <row r="5" spans="2:8" s="75" customFormat="1" ht="13.5" customHeight="1">
      <c r="B5" s="99"/>
      <c r="C5" s="99"/>
      <c r="D5" s="99"/>
      <c r="G5" s="100"/>
      <c r="H5" s="97" t="s">
        <v>215</v>
      </c>
    </row>
    <row r="6" spans="2:8" s="98" customFormat="1" ht="15.75" customHeight="1">
      <c r="B6" s="227" t="s">
        <v>2</v>
      </c>
      <c r="C6" s="229" t="s">
        <v>49</v>
      </c>
      <c r="D6" s="230"/>
      <c r="E6" s="231"/>
      <c r="F6" s="227" t="s">
        <v>9</v>
      </c>
      <c r="G6" s="103" t="s">
        <v>140</v>
      </c>
      <c r="H6" s="103" t="s">
        <v>140</v>
      </c>
    </row>
    <row r="7" spans="2:8" s="98" customFormat="1" ht="15.75" customHeight="1">
      <c r="B7" s="228"/>
      <c r="C7" s="232"/>
      <c r="D7" s="233"/>
      <c r="E7" s="234"/>
      <c r="F7" s="228"/>
      <c r="G7" s="104" t="s">
        <v>141</v>
      </c>
      <c r="H7" s="105" t="s">
        <v>198</v>
      </c>
    </row>
    <row r="8" spans="2:8" s="110" customFormat="1" ht="24.75" customHeight="1">
      <c r="B8" s="123" t="s">
        <v>3</v>
      </c>
      <c r="C8" s="224" t="s">
        <v>50</v>
      </c>
      <c r="D8" s="225"/>
      <c r="E8" s="226"/>
      <c r="F8" s="113"/>
      <c r="G8" s="109">
        <f>G9+G10+G13+G24+G25</f>
        <v>8654349</v>
      </c>
      <c r="H8" s="109">
        <f>H9+H10+H13+H24+H25</f>
        <v>4154962</v>
      </c>
    </row>
    <row r="9" spans="2:8" s="110" customFormat="1" ht="15.75" customHeight="1">
      <c r="B9" s="111"/>
      <c r="C9" s="107">
        <v>1</v>
      </c>
      <c r="D9" s="102" t="s">
        <v>25</v>
      </c>
      <c r="E9" s="112"/>
      <c r="F9" s="113"/>
      <c r="G9" s="109"/>
      <c r="H9" s="109"/>
    </row>
    <row r="10" spans="2:8" s="110" customFormat="1" ht="15.75" customHeight="1">
      <c r="B10" s="111"/>
      <c r="C10" s="107">
        <v>2</v>
      </c>
      <c r="D10" s="102" t="s">
        <v>26</v>
      </c>
      <c r="E10" s="112"/>
      <c r="F10" s="113"/>
      <c r="G10" s="109">
        <f>G11+G12</f>
        <v>0</v>
      </c>
      <c r="H10" s="109">
        <f>H11+H12</f>
        <v>0</v>
      </c>
    </row>
    <row r="11" spans="2:8" s="118" customFormat="1" ht="15.75" customHeight="1">
      <c r="B11" s="111"/>
      <c r="C11" s="120"/>
      <c r="D11" s="114" t="s">
        <v>103</v>
      </c>
      <c r="E11" s="115" t="s">
        <v>111</v>
      </c>
      <c r="F11" s="116"/>
      <c r="G11" s="117"/>
      <c r="H11" s="117"/>
    </row>
    <row r="12" spans="2:8" s="118" customFormat="1" ht="15.75" customHeight="1">
      <c r="B12" s="119"/>
      <c r="C12" s="121"/>
      <c r="D12" s="122" t="s">
        <v>103</v>
      </c>
      <c r="E12" s="115" t="s">
        <v>206</v>
      </c>
      <c r="F12" s="116"/>
      <c r="G12" s="117">
        <f>'Centro 08'!M27</f>
        <v>0</v>
      </c>
      <c r="H12" s="117">
        <f>'Centro 08'!N27</f>
        <v>0</v>
      </c>
    </row>
    <row r="13" spans="2:8" s="110" customFormat="1" ht="15.75" customHeight="1">
      <c r="B13" s="119"/>
      <c r="C13" s="107">
        <v>3</v>
      </c>
      <c r="D13" s="102" t="s">
        <v>27</v>
      </c>
      <c r="E13" s="112"/>
      <c r="F13" s="113"/>
      <c r="G13" s="109">
        <f>G14+G15+G16+G17+G18+G19+G20+G21+G22+G23</f>
        <v>8654349</v>
      </c>
      <c r="H13" s="109">
        <f>H14+H15+H16+H17+H18+H19+H20+H21+H22+H23</f>
        <v>4154962</v>
      </c>
    </row>
    <row r="14" spans="2:8" s="118" customFormat="1" ht="15.75" customHeight="1">
      <c r="B14" s="111"/>
      <c r="C14" s="120"/>
      <c r="D14" s="114" t="s">
        <v>103</v>
      </c>
      <c r="E14" s="115" t="s">
        <v>33</v>
      </c>
      <c r="F14" s="116">
        <v>3</v>
      </c>
      <c r="G14" s="117">
        <v>8374009</v>
      </c>
      <c r="H14" s="117">
        <v>4094736</v>
      </c>
    </row>
    <row r="15" spans="2:8" s="118" customFormat="1" ht="15.75" customHeight="1">
      <c r="B15" s="119"/>
      <c r="C15" s="121"/>
      <c r="D15" s="122" t="s">
        <v>103</v>
      </c>
      <c r="E15" s="115" t="s">
        <v>64</v>
      </c>
      <c r="F15" s="116"/>
      <c r="G15" s="117">
        <v>112082</v>
      </c>
      <c r="H15" s="117"/>
    </row>
    <row r="16" spans="2:8" s="118" customFormat="1" ht="15.75" customHeight="1">
      <c r="B16" s="119"/>
      <c r="C16" s="121"/>
      <c r="D16" s="122" t="s">
        <v>103</v>
      </c>
      <c r="E16" s="115" t="s">
        <v>112</v>
      </c>
      <c r="F16" s="116"/>
      <c r="G16" s="117">
        <v>22320</v>
      </c>
      <c r="H16" s="117">
        <v>5580</v>
      </c>
    </row>
    <row r="17" spans="2:8" s="118" customFormat="1" ht="15.75" customHeight="1">
      <c r="B17" s="119"/>
      <c r="C17" s="121"/>
      <c r="D17" s="122" t="s">
        <v>103</v>
      </c>
      <c r="E17" s="115" t="s">
        <v>113</v>
      </c>
      <c r="F17" s="116"/>
      <c r="G17" s="117">
        <v>8000</v>
      </c>
      <c r="H17" s="117">
        <v>9000</v>
      </c>
    </row>
    <row r="18" spans="2:8" s="118" customFormat="1" ht="15.75" customHeight="1">
      <c r="B18" s="119"/>
      <c r="C18" s="121"/>
      <c r="D18" s="122" t="s">
        <v>103</v>
      </c>
      <c r="E18" s="115" t="s">
        <v>114</v>
      </c>
      <c r="F18" s="116"/>
      <c r="G18" s="117">
        <v>102172</v>
      </c>
      <c r="H18" s="117"/>
    </row>
    <row r="19" spans="2:8" s="118" customFormat="1" ht="15.75" customHeight="1">
      <c r="B19" s="119"/>
      <c r="C19" s="121"/>
      <c r="D19" s="122" t="s">
        <v>103</v>
      </c>
      <c r="E19" s="115" t="s">
        <v>115</v>
      </c>
      <c r="F19" s="116"/>
      <c r="G19" s="117">
        <v>11562</v>
      </c>
      <c r="H19" s="117">
        <v>32776</v>
      </c>
    </row>
    <row r="20" spans="2:8" s="118" customFormat="1" ht="15.75" customHeight="1">
      <c r="B20" s="119"/>
      <c r="C20" s="121"/>
      <c r="D20" s="122" t="s">
        <v>103</v>
      </c>
      <c r="E20" s="115" t="s">
        <v>116</v>
      </c>
      <c r="F20" s="116"/>
      <c r="G20" s="117">
        <v>24204</v>
      </c>
      <c r="H20" s="117">
        <v>12870</v>
      </c>
    </row>
    <row r="21" spans="2:8" s="118" customFormat="1" ht="15.75" customHeight="1">
      <c r="B21" s="119"/>
      <c r="C21" s="121"/>
      <c r="D21" s="122" t="s">
        <v>103</v>
      </c>
      <c r="E21" s="115" t="s">
        <v>110</v>
      </c>
      <c r="F21" s="116"/>
      <c r="G21" s="117"/>
      <c r="H21" s="117"/>
    </row>
    <row r="22" spans="2:8" s="118" customFormat="1" ht="15.75" customHeight="1">
      <c r="B22" s="119"/>
      <c r="C22" s="121"/>
      <c r="D22" s="122" t="s">
        <v>103</v>
      </c>
      <c r="E22" s="115" t="s">
        <v>119</v>
      </c>
      <c r="F22" s="116"/>
      <c r="G22" s="117"/>
      <c r="H22" s="117"/>
    </row>
    <row r="23" spans="2:8" s="118" customFormat="1" ht="15.75" customHeight="1">
      <c r="B23" s="119"/>
      <c r="C23" s="121"/>
      <c r="D23" s="122" t="s">
        <v>103</v>
      </c>
      <c r="E23" s="115" t="s">
        <v>118</v>
      </c>
      <c r="F23" s="116"/>
      <c r="G23" s="117">
        <f>'Centro 08'!M28</f>
        <v>0</v>
      </c>
      <c r="H23" s="117">
        <f>'Centro 08'!N28</f>
        <v>0</v>
      </c>
    </row>
    <row r="24" spans="2:8" s="110" customFormat="1" ht="15.75" customHeight="1">
      <c r="B24" s="119"/>
      <c r="C24" s="107">
        <v>4</v>
      </c>
      <c r="D24" s="102" t="s">
        <v>28</v>
      </c>
      <c r="E24" s="112"/>
      <c r="F24" s="113">
        <v>4</v>
      </c>
      <c r="G24" s="109"/>
      <c r="H24" s="109"/>
    </row>
    <row r="25" spans="2:8" s="110" customFormat="1" ht="15.75" customHeight="1">
      <c r="B25" s="111"/>
      <c r="C25" s="107">
        <v>5</v>
      </c>
      <c r="D25" s="102" t="s">
        <v>207</v>
      </c>
      <c r="E25" s="112"/>
      <c r="F25" s="113"/>
      <c r="G25" s="109"/>
      <c r="H25" s="109"/>
    </row>
    <row r="26" spans="2:8" s="110" customFormat="1" ht="24.75" customHeight="1">
      <c r="B26" s="123" t="s">
        <v>4</v>
      </c>
      <c r="C26" s="224" t="s">
        <v>51</v>
      </c>
      <c r="D26" s="225"/>
      <c r="E26" s="226"/>
      <c r="F26" s="113"/>
      <c r="G26" s="109">
        <f>G27+G30+G31+G32</f>
        <v>0</v>
      </c>
      <c r="H26" s="109">
        <f>H27+H30+H31+H32</f>
        <v>0</v>
      </c>
    </row>
    <row r="27" spans="2:8" s="110" customFormat="1" ht="15.75" customHeight="1">
      <c r="B27" s="111"/>
      <c r="C27" s="107">
        <v>1</v>
      </c>
      <c r="D27" s="102" t="s">
        <v>34</v>
      </c>
      <c r="E27" s="124"/>
      <c r="F27" s="113"/>
      <c r="G27" s="109">
        <f>G28+G29</f>
        <v>0</v>
      </c>
      <c r="H27" s="109">
        <f>H28+H29</f>
        <v>0</v>
      </c>
    </row>
    <row r="28" spans="2:8" s="118" customFormat="1" ht="15.75" customHeight="1">
      <c r="B28" s="111"/>
      <c r="C28" s="120"/>
      <c r="D28" s="114" t="s">
        <v>103</v>
      </c>
      <c r="E28" s="115" t="s">
        <v>35</v>
      </c>
      <c r="F28" s="116"/>
      <c r="G28" s="117"/>
      <c r="H28" s="117"/>
    </row>
    <row r="29" spans="2:8" s="118" customFormat="1" ht="15.75" customHeight="1">
      <c r="B29" s="119"/>
      <c r="C29" s="121"/>
      <c r="D29" s="122" t="s">
        <v>103</v>
      </c>
      <c r="E29" s="115" t="s">
        <v>31</v>
      </c>
      <c r="F29" s="116"/>
      <c r="G29" s="117"/>
      <c r="H29" s="117"/>
    </row>
    <row r="30" spans="2:8" s="110" customFormat="1" ht="15.75" customHeight="1">
      <c r="B30" s="119"/>
      <c r="C30" s="107">
        <v>2</v>
      </c>
      <c r="D30" s="102" t="s">
        <v>36</v>
      </c>
      <c r="E30" s="112"/>
      <c r="F30" s="113"/>
      <c r="G30" s="109">
        <f>'Centro 08'!M29</f>
        <v>0</v>
      </c>
      <c r="H30" s="109">
        <f>'Centro 08'!N29</f>
        <v>0</v>
      </c>
    </row>
    <row r="31" spans="2:8" s="110" customFormat="1" ht="15.75" customHeight="1">
      <c r="B31" s="111"/>
      <c r="C31" s="107">
        <v>3</v>
      </c>
      <c r="D31" s="102" t="s">
        <v>28</v>
      </c>
      <c r="E31" s="112"/>
      <c r="F31" s="113"/>
      <c r="G31" s="109"/>
      <c r="H31" s="109"/>
    </row>
    <row r="32" spans="2:8" s="110" customFormat="1" ht="15.75" customHeight="1">
      <c r="B32" s="111"/>
      <c r="C32" s="107">
        <v>4</v>
      </c>
      <c r="D32" s="102" t="s">
        <v>37</v>
      </c>
      <c r="E32" s="112"/>
      <c r="F32" s="113"/>
      <c r="G32" s="109"/>
      <c r="H32" s="109"/>
    </row>
    <row r="33" spans="2:8" s="110" customFormat="1" ht="24.75" customHeight="1">
      <c r="B33" s="111"/>
      <c r="C33" s="224" t="s">
        <v>53</v>
      </c>
      <c r="D33" s="225"/>
      <c r="E33" s="226"/>
      <c r="F33" s="113"/>
      <c r="G33" s="109">
        <f>G8+G26</f>
        <v>8654349</v>
      </c>
      <c r="H33" s="109">
        <f>H8+H26</f>
        <v>4154962</v>
      </c>
    </row>
    <row r="34" spans="2:8" s="110" customFormat="1" ht="21.75" customHeight="1">
      <c r="B34" s="123" t="s">
        <v>38</v>
      </c>
      <c r="C34" s="224" t="s">
        <v>39</v>
      </c>
      <c r="D34" s="225"/>
      <c r="E34" s="226"/>
      <c r="F34" s="113"/>
      <c r="G34" s="109">
        <f>G35+G36+G37+G38+G39+G40+G41+G42+G43+G44</f>
        <v>-403006</v>
      </c>
      <c r="H34" s="109">
        <f>H35+H36+H37+H38+H39+H40+H41+H42+H43+H44</f>
        <v>-1345071</v>
      </c>
    </row>
    <row r="35" spans="2:8" s="110" customFormat="1" ht="15.75" customHeight="1">
      <c r="B35" s="111"/>
      <c r="C35" s="107">
        <v>1</v>
      </c>
      <c r="D35" s="102" t="s">
        <v>40</v>
      </c>
      <c r="E35" s="112"/>
      <c r="F35" s="113"/>
      <c r="G35" s="109"/>
      <c r="H35" s="109"/>
    </row>
    <row r="36" spans="2:8" s="110" customFormat="1" ht="15.75" customHeight="1">
      <c r="B36" s="111"/>
      <c r="C36" s="131">
        <v>2</v>
      </c>
      <c r="D36" s="102" t="s">
        <v>41</v>
      </c>
      <c r="E36" s="112"/>
      <c r="F36" s="113"/>
      <c r="G36" s="109"/>
      <c r="H36" s="109"/>
    </row>
    <row r="37" spans="2:8" s="110" customFormat="1" ht="15.75" customHeight="1">
      <c r="B37" s="111"/>
      <c r="C37" s="107">
        <v>3</v>
      </c>
      <c r="D37" s="102" t="s">
        <v>42</v>
      </c>
      <c r="E37" s="112"/>
      <c r="F37" s="113"/>
      <c r="G37" s="109">
        <v>100000</v>
      </c>
      <c r="H37" s="109">
        <v>100000</v>
      </c>
    </row>
    <row r="38" spans="2:8" s="110" customFormat="1" ht="15.75" customHeight="1">
      <c r="B38" s="111"/>
      <c r="C38" s="131">
        <v>4</v>
      </c>
      <c r="D38" s="102" t="s">
        <v>43</v>
      </c>
      <c r="E38" s="112"/>
      <c r="F38" s="113"/>
      <c r="G38" s="109"/>
      <c r="H38" s="109"/>
    </row>
    <row r="39" spans="2:8" s="110" customFormat="1" ht="15.75" customHeight="1">
      <c r="B39" s="111"/>
      <c r="C39" s="107">
        <v>5</v>
      </c>
      <c r="D39" s="102" t="s">
        <v>120</v>
      </c>
      <c r="E39" s="112"/>
      <c r="F39" s="113"/>
      <c r="G39" s="109"/>
      <c r="H39" s="109"/>
    </row>
    <row r="40" spans="2:8" s="110" customFormat="1" ht="15.75" customHeight="1">
      <c r="B40" s="111"/>
      <c r="C40" s="131">
        <v>6</v>
      </c>
      <c r="D40" s="102" t="s">
        <v>44</v>
      </c>
      <c r="E40" s="112"/>
      <c r="F40" s="113"/>
      <c r="G40" s="109"/>
      <c r="H40" s="109"/>
    </row>
    <row r="41" spans="2:8" s="110" customFormat="1" ht="15.75" customHeight="1">
      <c r="B41" s="111"/>
      <c r="C41" s="107">
        <v>7</v>
      </c>
      <c r="D41" s="102" t="s">
        <v>45</v>
      </c>
      <c r="E41" s="112"/>
      <c r="F41" s="113"/>
      <c r="G41" s="109">
        <f>'Centro 08'!M4</f>
        <v>0</v>
      </c>
      <c r="H41" s="109">
        <f>'Centro 08'!N4</f>
        <v>0</v>
      </c>
    </row>
    <row r="42" spans="2:8" s="110" customFormat="1" ht="15.75" customHeight="1">
      <c r="B42" s="111"/>
      <c r="C42" s="131">
        <v>8</v>
      </c>
      <c r="D42" s="102" t="s">
        <v>46</v>
      </c>
      <c r="E42" s="112"/>
      <c r="F42" s="113"/>
      <c r="G42" s="109">
        <f>'Centro 08'!M5</f>
        <v>0</v>
      </c>
      <c r="H42" s="109">
        <f>'Centro 08'!N5</f>
        <v>0</v>
      </c>
    </row>
    <row r="43" spans="2:8" s="110" customFormat="1" ht="15.75" customHeight="1">
      <c r="B43" s="111"/>
      <c r="C43" s="107">
        <v>9</v>
      </c>
      <c r="D43" s="102" t="s">
        <v>47</v>
      </c>
      <c r="E43" s="112"/>
      <c r="F43" s="113"/>
      <c r="G43" s="109">
        <v>-1445071</v>
      </c>
      <c r="H43" s="109">
        <v>-1478729</v>
      </c>
    </row>
    <row r="44" spans="2:10" s="110" customFormat="1" ht="15.75" customHeight="1">
      <c r="B44" s="111"/>
      <c r="C44" s="131">
        <v>10</v>
      </c>
      <c r="D44" s="102" t="s">
        <v>48</v>
      </c>
      <c r="E44" s="112"/>
      <c r="F44" s="113"/>
      <c r="G44" s="109">
        <v>942065</v>
      </c>
      <c r="H44" s="109">
        <v>33658</v>
      </c>
      <c r="J44" s="182"/>
    </row>
    <row r="45" spans="2:8" s="110" customFormat="1" ht="24.75" customHeight="1">
      <c r="B45" s="111"/>
      <c r="C45" s="224" t="s">
        <v>52</v>
      </c>
      <c r="D45" s="225"/>
      <c r="E45" s="226"/>
      <c r="F45" s="113"/>
      <c r="G45" s="109">
        <f>G33+G34</f>
        <v>8251343</v>
      </c>
      <c r="H45" s="109">
        <f>H33+H34</f>
        <v>2809891</v>
      </c>
    </row>
    <row r="46" spans="2:8" s="110" customFormat="1" ht="15.75" customHeight="1">
      <c r="B46" s="125"/>
      <c r="C46" s="125"/>
      <c r="D46" s="132"/>
      <c r="E46" s="126"/>
      <c r="F46" s="126"/>
      <c r="G46" s="127"/>
      <c r="H46" s="127"/>
    </row>
    <row r="47" spans="2:8" s="110" customFormat="1" ht="15.75" customHeight="1">
      <c r="B47" s="125"/>
      <c r="C47" s="125"/>
      <c r="D47" s="132"/>
      <c r="E47" s="126"/>
      <c r="F47" s="126"/>
      <c r="G47" s="127"/>
      <c r="H47" s="127"/>
    </row>
    <row r="48" spans="2:8" s="110" customFormat="1" ht="15.75" customHeight="1">
      <c r="B48" s="125"/>
      <c r="C48" s="125"/>
      <c r="D48" s="132"/>
      <c r="E48" s="126"/>
      <c r="F48" s="126"/>
      <c r="G48" s="127"/>
      <c r="H48" s="127"/>
    </row>
    <row r="49" spans="2:8" s="110" customFormat="1" ht="15.75" customHeight="1">
      <c r="B49" s="125"/>
      <c r="C49" s="125"/>
      <c r="D49" s="132"/>
      <c r="E49" s="126"/>
      <c r="F49" s="126"/>
      <c r="G49" s="127"/>
      <c r="H49" s="127"/>
    </row>
    <row r="50" spans="2:8" s="110" customFormat="1" ht="15.75" customHeight="1">
      <c r="B50" s="125"/>
      <c r="C50" s="125"/>
      <c r="D50" s="132"/>
      <c r="E50" s="126"/>
      <c r="F50" s="126"/>
      <c r="G50" s="127"/>
      <c r="H50" s="127"/>
    </row>
    <row r="51" spans="2:8" s="110" customFormat="1" ht="15.75" customHeight="1">
      <c r="B51" s="125"/>
      <c r="C51" s="125"/>
      <c r="D51" s="132"/>
      <c r="E51" s="126"/>
      <c r="F51" s="126"/>
      <c r="G51" s="127"/>
      <c r="H51" s="127"/>
    </row>
    <row r="52" spans="2:8" s="110" customFormat="1" ht="15.75" customHeight="1">
      <c r="B52" s="125"/>
      <c r="C52" s="125"/>
      <c r="D52" s="132"/>
      <c r="E52" s="126"/>
      <c r="F52" s="126"/>
      <c r="G52" s="127"/>
      <c r="H52" s="127"/>
    </row>
    <row r="53" spans="2:8" s="110" customFormat="1" ht="15.75" customHeight="1">
      <c r="B53" s="125"/>
      <c r="C53" s="125"/>
      <c r="D53" s="132"/>
      <c r="E53" s="126"/>
      <c r="F53" s="126"/>
      <c r="G53" s="127"/>
      <c r="H53" s="127"/>
    </row>
    <row r="54" spans="2:8" s="110" customFormat="1" ht="15.75" customHeight="1">
      <c r="B54" s="125"/>
      <c r="C54" s="125"/>
      <c r="D54" s="132"/>
      <c r="E54" s="126"/>
      <c r="F54" s="126"/>
      <c r="G54" s="127"/>
      <c r="H54" s="127"/>
    </row>
    <row r="55" spans="2:8" s="110" customFormat="1" ht="15.75" customHeight="1">
      <c r="B55" s="125"/>
      <c r="C55" s="125"/>
      <c r="D55" s="125"/>
      <c r="E55" s="125"/>
      <c r="F55" s="126"/>
      <c r="G55" s="127"/>
      <c r="H55" s="127"/>
    </row>
    <row r="56" spans="2:8" ht="12.75">
      <c r="B56" s="133"/>
      <c r="C56" s="133"/>
      <c r="D56" s="134"/>
      <c r="E56" s="135"/>
      <c r="F56" s="135"/>
      <c r="G56" s="136"/>
      <c r="H56" s="136"/>
    </row>
  </sheetData>
  <sheetProtection/>
  <mergeCells count="9">
    <mergeCell ref="B4:H4"/>
    <mergeCell ref="C33:E33"/>
    <mergeCell ref="C8:E8"/>
    <mergeCell ref="F6:F7"/>
    <mergeCell ref="C34:E34"/>
    <mergeCell ref="C45:E45"/>
    <mergeCell ref="B6:B7"/>
    <mergeCell ref="C6:E7"/>
    <mergeCell ref="C26:E26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45"/>
  <sheetViews>
    <sheetView zoomScalePageLayoutView="0" workbookViewId="0" topLeftCell="A29">
      <selection activeCell="G45" sqref="G45"/>
    </sheetView>
  </sheetViews>
  <sheetFormatPr defaultColWidth="9.140625" defaultRowHeight="12.75"/>
  <cols>
    <col min="1" max="1" width="3.140625" style="75" customWidth="1"/>
    <col min="2" max="2" width="3.7109375" style="99" customWidth="1"/>
    <col min="3" max="3" width="5.28125" style="99" customWidth="1"/>
    <col min="4" max="4" width="2.7109375" style="99" customWidth="1"/>
    <col min="5" max="5" width="48.8515625" style="75" customWidth="1"/>
    <col min="6" max="6" width="13.8515625" style="100" customWidth="1"/>
    <col min="7" max="7" width="13.421875" style="100" customWidth="1"/>
    <col min="8" max="8" width="4.57421875" style="75" customWidth="1"/>
    <col min="9" max="9" width="9.140625" style="75" customWidth="1"/>
    <col min="10" max="10" width="18.00390625" style="140" customWidth="1"/>
    <col min="11" max="11" width="13.57421875" style="75" customWidth="1"/>
    <col min="12" max="16384" width="9.140625" style="75" customWidth="1"/>
  </cols>
  <sheetData>
    <row r="2" spans="2:10" s="98" customFormat="1" ht="18">
      <c r="B2" s="93"/>
      <c r="C2" s="93" t="s">
        <v>225</v>
      </c>
      <c r="D2" s="94"/>
      <c r="E2" s="95"/>
      <c r="F2" s="96"/>
      <c r="G2" s="97" t="s">
        <v>215</v>
      </c>
      <c r="H2" s="96"/>
      <c r="I2" s="96"/>
      <c r="J2" s="138"/>
    </row>
    <row r="3" spans="2:10" s="98" customFormat="1" ht="7.5" customHeight="1">
      <c r="B3" s="93"/>
      <c r="C3" s="93"/>
      <c r="D3" s="94"/>
      <c r="E3" s="95"/>
      <c r="F3" s="97"/>
      <c r="G3" s="137"/>
      <c r="H3" s="96"/>
      <c r="I3" s="96"/>
      <c r="J3" s="138"/>
    </row>
    <row r="4" spans="2:10" s="98" customFormat="1" ht="29.25" customHeight="1">
      <c r="B4" s="235" t="s">
        <v>283</v>
      </c>
      <c r="C4" s="235"/>
      <c r="D4" s="235"/>
      <c r="E4" s="235"/>
      <c r="F4" s="235"/>
      <c r="G4" s="235"/>
      <c r="H4" s="96"/>
      <c r="I4" s="96"/>
      <c r="J4" s="138"/>
    </row>
    <row r="5" spans="2:10" s="98" customFormat="1" ht="18.75" customHeight="1">
      <c r="B5" s="252" t="s">
        <v>138</v>
      </c>
      <c r="C5" s="252"/>
      <c r="D5" s="252"/>
      <c r="E5" s="252"/>
      <c r="F5" s="252"/>
      <c r="G5" s="252"/>
      <c r="H5" s="139"/>
      <c r="I5" s="139"/>
      <c r="J5" s="138"/>
    </row>
    <row r="6" ht="16.5" customHeight="1">
      <c r="G6" s="97" t="s">
        <v>215</v>
      </c>
    </row>
    <row r="7" spans="2:10" s="98" customFormat="1" ht="15.75" customHeight="1">
      <c r="B7" s="245" t="s">
        <v>2</v>
      </c>
      <c r="C7" s="239" t="s">
        <v>139</v>
      </c>
      <c r="D7" s="240"/>
      <c r="E7" s="241"/>
      <c r="F7" s="141" t="s">
        <v>140</v>
      </c>
      <c r="G7" s="141" t="s">
        <v>140</v>
      </c>
      <c r="H7" s="110"/>
      <c r="I7" s="110"/>
      <c r="J7" s="138"/>
    </row>
    <row r="8" spans="2:10" s="98" customFormat="1" ht="15.75" customHeight="1">
      <c r="B8" s="246"/>
      <c r="C8" s="242"/>
      <c r="D8" s="243"/>
      <c r="E8" s="244"/>
      <c r="F8" s="142" t="s">
        <v>141</v>
      </c>
      <c r="G8" s="143" t="s">
        <v>198</v>
      </c>
      <c r="H8" s="110"/>
      <c r="I8" s="110"/>
      <c r="J8" s="138" t="s">
        <v>92</v>
      </c>
    </row>
    <row r="9" spans="2:10" s="98" customFormat="1" ht="24.75" customHeight="1">
      <c r="B9" s="144">
        <v>1</v>
      </c>
      <c r="C9" s="247" t="s">
        <v>55</v>
      </c>
      <c r="D9" s="248"/>
      <c r="E9" s="249"/>
      <c r="F9" s="146">
        <v>10645628</v>
      </c>
      <c r="G9" s="146">
        <v>9043548</v>
      </c>
      <c r="J9" s="138">
        <v>701.705</v>
      </c>
    </row>
    <row r="10" spans="2:10" s="98" customFormat="1" ht="22.5" customHeight="1">
      <c r="B10" s="144">
        <v>2</v>
      </c>
      <c r="C10" s="247" t="s">
        <v>56</v>
      </c>
      <c r="D10" s="248"/>
      <c r="E10" s="249"/>
      <c r="F10" s="146"/>
      <c r="G10" s="146">
        <v>98530</v>
      </c>
      <c r="J10" s="138" t="s">
        <v>121</v>
      </c>
    </row>
    <row r="11" spans="2:10" s="98" customFormat="1" ht="20.25" customHeight="1">
      <c r="B11" s="101">
        <v>3</v>
      </c>
      <c r="C11" s="247" t="s">
        <v>208</v>
      </c>
      <c r="D11" s="248"/>
      <c r="E11" s="249"/>
      <c r="F11" s="147"/>
      <c r="G11" s="147"/>
      <c r="J11" s="138">
        <v>71</v>
      </c>
    </row>
    <row r="12" spans="2:10" s="98" customFormat="1" ht="19.5" customHeight="1">
      <c r="B12" s="101">
        <v>4</v>
      </c>
      <c r="C12" s="247" t="s">
        <v>122</v>
      </c>
      <c r="D12" s="248"/>
      <c r="E12" s="249"/>
      <c r="F12" s="147">
        <v>2302215</v>
      </c>
      <c r="G12" s="147">
        <v>3964545</v>
      </c>
      <c r="J12" s="138" t="s">
        <v>129</v>
      </c>
    </row>
    <row r="13" spans="2:14" s="98" customFormat="1" ht="20.25" customHeight="1">
      <c r="B13" s="101">
        <v>5</v>
      </c>
      <c r="C13" s="247" t="s">
        <v>123</v>
      </c>
      <c r="D13" s="248"/>
      <c r="E13" s="249"/>
      <c r="F13" s="147">
        <f>F14+F15</f>
        <v>1118425</v>
      </c>
      <c r="G13" s="147">
        <f>G14+G15</f>
        <v>1865350</v>
      </c>
      <c r="J13" s="138">
        <v>641.648</v>
      </c>
      <c r="M13" s="109"/>
      <c r="N13" s="98">
        <v>9125255</v>
      </c>
    </row>
    <row r="14" spans="2:14" s="98" customFormat="1" ht="19.5" customHeight="1">
      <c r="B14" s="101"/>
      <c r="C14" s="145"/>
      <c r="D14" s="250" t="s">
        <v>124</v>
      </c>
      <c r="E14" s="251"/>
      <c r="F14" s="148">
        <v>1072857</v>
      </c>
      <c r="G14" s="148">
        <v>1593340</v>
      </c>
      <c r="H14" s="118"/>
      <c r="I14" s="118"/>
      <c r="J14" s="138">
        <v>641</v>
      </c>
      <c r="K14" s="98">
        <v>9142078</v>
      </c>
      <c r="N14" s="98">
        <v>-8959059</v>
      </c>
    </row>
    <row r="15" spans="2:11" s="98" customFormat="1" ht="19.5" customHeight="1">
      <c r="B15" s="101"/>
      <c r="C15" s="145"/>
      <c r="D15" s="250" t="s">
        <v>125</v>
      </c>
      <c r="E15" s="251"/>
      <c r="F15" s="148">
        <v>45568</v>
      </c>
      <c r="G15" s="148">
        <v>272010</v>
      </c>
      <c r="H15" s="118"/>
      <c r="I15" s="118"/>
      <c r="J15" s="138">
        <v>644</v>
      </c>
      <c r="K15" s="187">
        <v>-9043548</v>
      </c>
    </row>
    <row r="16" spans="2:11" s="98" customFormat="1" ht="21" customHeight="1">
      <c r="B16" s="144">
        <v>6</v>
      </c>
      <c r="C16" s="247" t="s">
        <v>126</v>
      </c>
      <c r="D16" s="248"/>
      <c r="E16" s="249"/>
      <c r="F16" s="146">
        <v>125011</v>
      </c>
      <c r="G16" s="146"/>
      <c r="J16" s="138" t="s">
        <v>130</v>
      </c>
      <c r="K16" s="98">
        <v>-57000</v>
      </c>
    </row>
    <row r="17" spans="2:12" s="98" customFormat="1" ht="19.5" customHeight="1">
      <c r="B17" s="144">
        <v>7</v>
      </c>
      <c r="C17" s="247" t="s">
        <v>127</v>
      </c>
      <c r="D17" s="248"/>
      <c r="E17" s="249"/>
      <c r="F17" s="206">
        <v>5946876</v>
      </c>
      <c r="G17" s="146">
        <v>3295360</v>
      </c>
      <c r="J17" s="138">
        <v>61.63</v>
      </c>
      <c r="K17" s="98">
        <f>SUM(K14:K16)</f>
        <v>41530</v>
      </c>
      <c r="L17" s="182" t="s">
        <v>228</v>
      </c>
    </row>
    <row r="18" spans="2:10" s="98" customFormat="1" ht="32.25" customHeight="1">
      <c r="B18" s="144">
        <v>8</v>
      </c>
      <c r="C18" s="224" t="s">
        <v>128</v>
      </c>
      <c r="D18" s="225"/>
      <c r="E18" s="226"/>
      <c r="F18" s="149">
        <f>F12+F13+F16+F17</f>
        <v>9492527</v>
      </c>
      <c r="G18" s="149">
        <f>G12+G13+G16+G17</f>
        <v>9125255</v>
      </c>
      <c r="H18" s="110"/>
      <c r="I18" s="110"/>
      <c r="J18" s="138"/>
    </row>
    <row r="19" spans="2:10" s="98" customFormat="1" ht="33.75" customHeight="1">
      <c r="B19" s="144">
        <v>9</v>
      </c>
      <c r="C19" s="236" t="s">
        <v>131</v>
      </c>
      <c r="D19" s="237"/>
      <c r="E19" s="238"/>
      <c r="F19" s="149">
        <f>(F9+F10+F11)-F18</f>
        <v>1153101</v>
      </c>
      <c r="G19" s="149">
        <f>(G9+G10+G11)-G18</f>
        <v>16823</v>
      </c>
      <c r="H19" s="110"/>
      <c r="I19" s="110"/>
      <c r="J19" s="138"/>
    </row>
    <row r="20" spans="2:10" s="98" customFormat="1" ht="24.75" customHeight="1">
      <c r="B20" s="144">
        <v>10</v>
      </c>
      <c r="C20" s="247" t="s">
        <v>57</v>
      </c>
      <c r="D20" s="248"/>
      <c r="E20" s="249"/>
      <c r="F20" s="146"/>
      <c r="G20" s="146"/>
      <c r="J20" s="138">
        <v>761.661</v>
      </c>
    </row>
    <row r="21" spans="2:10" s="98" customFormat="1" ht="24.75" customHeight="1">
      <c r="B21" s="144">
        <v>11</v>
      </c>
      <c r="C21" s="247" t="s">
        <v>132</v>
      </c>
      <c r="D21" s="248"/>
      <c r="E21" s="249"/>
      <c r="F21" s="146"/>
      <c r="G21" s="146"/>
      <c r="J21" s="138">
        <v>762.662</v>
      </c>
    </row>
    <row r="22" spans="2:10" s="98" customFormat="1" ht="19.5" customHeight="1">
      <c r="B22" s="144">
        <v>12</v>
      </c>
      <c r="C22" s="247" t="s">
        <v>58</v>
      </c>
      <c r="D22" s="248"/>
      <c r="E22" s="249"/>
      <c r="F22" s="146">
        <f>F23+F24+F25+F26</f>
        <v>-84864</v>
      </c>
      <c r="G22" s="146">
        <f>G23+G24+G25+G26</f>
        <v>16835</v>
      </c>
      <c r="J22" s="138"/>
    </row>
    <row r="23" spans="2:10" s="98" customFormat="1" ht="17.25" customHeight="1">
      <c r="B23" s="144"/>
      <c r="C23" s="150">
        <v>121</v>
      </c>
      <c r="D23" s="250" t="s">
        <v>59</v>
      </c>
      <c r="E23" s="251"/>
      <c r="F23" s="151"/>
      <c r="G23" s="151"/>
      <c r="H23" s="118"/>
      <c r="I23" s="118"/>
      <c r="J23" s="138" t="s">
        <v>134</v>
      </c>
    </row>
    <row r="24" spans="2:10" s="98" customFormat="1" ht="18" customHeight="1">
      <c r="B24" s="144"/>
      <c r="C24" s="145">
        <v>122</v>
      </c>
      <c r="D24" s="250" t="s">
        <v>133</v>
      </c>
      <c r="E24" s="251"/>
      <c r="F24" s="149">
        <v>11352</v>
      </c>
      <c r="G24" s="149"/>
      <c r="H24" s="118"/>
      <c r="I24" s="118"/>
      <c r="J24" s="138">
        <v>767.667</v>
      </c>
    </row>
    <row r="25" spans="2:10" s="98" customFormat="1" ht="18" customHeight="1">
      <c r="B25" s="144"/>
      <c r="C25" s="145">
        <v>123</v>
      </c>
      <c r="D25" s="250" t="s">
        <v>60</v>
      </c>
      <c r="E25" s="251"/>
      <c r="F25" s="151">
        <v>-96216</v>
      </c>
      <c r="G25" s="151">
        <v>16835</v>
      </c>
      <c r="H25" s="118"/>
      <c r="I25" s="118"/>
      <c r="J25" s="138">
        <v>769.669</v>
      </c>
    </row>
    <row r="26" spans="2:11" s="98" customFormat="1" ht="19.5" customHeight="1">
      <c r="B26" s="144"/>
      <c r="C26" s="145">
        <v>124</v>
      </c>
      <c r="D26" s="250" t="s">
        <v>61</v>
      </c>
      <c r="E26" s="251"/>
      <c r="F26" s="151"/>
      <c r="G26" s="151"/>
      <c r="H26" s="118"/>
      <c r="I26" s="118"/>
      <c r="J26" s="138">
        <v>768.668</v>
      </c>
      <c r="K26" s="152" t="s">
        <v>197</v>
      </c>
    </row>
    <row r="27" spans="2:10" s="98" customFormat="1" ht="29.25" customHeight="1">
      <c r="B27" s="144">
        <v>13</v>
      </c>
      <c r="C27" s="236" t="s">
        <v>62</v>
      </c>
      <c r="D27" s="237"/>
      <c r="E27" s="238"/>
      <c r="F27" s="149">
        <f>SUM(F22)</f>
        <v>-84864</v>
      </c>
      <c r="G27" s="149">
        <f>SUM(G22)</f>
        <v>16835</v>
      </c>
      <c r="H27" s="110"/>
      <c r="I27" s="110"/>
      <c r="J27" s="138"/>
    </row>
    <row r="28" spans="2:10" s="98" customFormat="1" ht="24" customHeight="1">
      <c r="B28" s="144">
        <v>14</v>
      </c>
      <c r="C28" s="236" t="s">
        <v>136</v>
      </c>
      <c r="D28" s="237"/>
      <c r="E28" s="238"/>
      <c r="F28" s="149">
        <f>F19+F27</f>
        <v>1068237</v>
      </c>
      <c r="G28" s="149">
        <f>G19+G27</f>
        <v>33658</v>
      </c>
      <c r="H28" s="110"/>
      <c r="I28" s="110"/>
      <c r="J28" s="138"/>
    </row>
    <row r="29" spans="2:10" s="98" customFormat="1" ht="21" customHeight="1">
      <c r="B29" s="144">
        <v>15</v>
      </c>
      <c r="C29" s="247" t="s">
        <v>63</v>
      </c>
      <c r="D29" s="248"/>
      <c r="E29" s="249"/>
      <c r="F29" s="146">
        <v>126172</v>
      </c>
      <c r="G29" s="146">
        <f>'Centro 08'!P48</f>
        <v>0</v>
      </c>
      <c r="J29" s="138">
        <v>69</v>
      </c>
    </row>
    <row r="30" spans="2:10" s="98" customFormat="1" ht="25.5" customHeight="1">
      <c r="B30" s="144">
        <v>16</v>
      </c>
      <c r="C30" s="236" t="s">
        <v>137</v>
      </c>
      <c r="D30" s="237"/>
      <c r="E30" s="238"/>
      <c r="F30" s="149">
        <f>F28-F29</f>
        <v>942065</v>
      </c>
      <c r="G30" s="149">
        <f>G28-G29</f>
        <v>33658</v>
      </c>
      <c r="H30" s="110"/>
      <c r="I30" s="110"/>
      <c r="J30" s="138"/>
    </row>
    <row r="31" spans="2:13" s="98" customFormat="1" ht="24.75" customHeight="1">
      <c r="B31" s="144">
        <v>17</v>
      </c>
      <c r="C31" s="247" t="s">
        <v>135</v>
      </c>
      <c r="D31" s="248"/>
      <c r="E31" s="249"/>
      <c r="F31" s="146"/>
      <c r="G31" s="146"/>
      <c r="I31" s="184"/>
      <c r="J31" s="185"/>
      <c r="K31" s="186"/>
      <c r="L31" s="186"/>
      <c r="M31" s="186"/>
    </row>
    <row r="32" spans="2:10" s="98" customFormat="1" ht="15.75" customHeight="1">
      <c r="B32" s="153"/>
      <c r="C32" s="153"/>
      <c r="D32" s="153"/>
      <c r="E32" s="154"/>
      <c r="F32" s="155"/>
      <c r="G32" s="155"/>
      <c r="I32" s="182"/>
      <c r="J32" s="165"/>
    </row>
    <row r="33" spans="2:10" s="98" customFormat="1" ht="15.75" customHeight="1">
      <c r="B33" s="153"/>
      <c r="C33" s="153"/>
      <c r="D33" s="153"/>
      <c r="E33" s="154"/>
      <c r="F33" s="155">
        <f>'Centro 08'!M7</f>
        <v>0</v>
      </c>
      <c r="G33" s="155"/>
      <c r="J33" s="165">
        <v>17890</v>
      </c>
    </row>
    <row r="34" spans="2:10" s="98" customFormat="1" ht="15.75" customHeight="1">
      <c r="B34" s="153"/>
      <c r="C34" s="153"/>
      <c r="D34" s="153"/>
      <c r="E34" s="154"/>
      <c r="F34" s="155"/>
      <c r="G34" s="155"/>
      <c r="J34" s="138"/>
    </row>
    <row r="35" spans="2:10" s="98" customFormat="1" ht="15.75" customHeight="1">
      <c r="B35" s="153"/>
      <c r="E35" s="154"/>
      <c r="F35" s="155"/>
      <c r="G35" s="154"/>
      <c r="J35" s="138"/>
    </row>
    <row r="36" spans="2:10" s="98" customFormat="1" ht="15.75" customHeight="1">
      <c r="B36" s="153"/>
      <c r="C36" s="153"/>
      <c r="E36" s="156"/>
      <c r="F36" s="155"/>
      <c r="G36" s="183"/>
      <c r="J36" s="165"/>
    </row>
    <row r="37" spans="2:10" s="98" customFormat="1" ht="15.75" customHeight="1">
      <c r="B37" s="153"/>
      <c r="C37" s="153"/>
      <c r="D37" s="153"/>
      <c r="E37" s="154"/>
      <c r="F37" s="155"/>
      <c r="G37" s="183"/>
      <c r="J37" s="138"/>
    </row>
    <row r="38" spans="2:10" s="98" customFormat="1" ht="15.75" customHeight="1">
      <c r="B38" s="153"/>
      <c r="C38" s="153"/>
      <c r="D38" s="153"/>
      <c r="E38" s="154"/>
      <c r="F38" s="155"/>
      <c r="G38" s="155"/>
      <c r="J38" s="138"/>
    </row>
    <row r="39" spans="2:10" s="98" customFormat="1" ht="15.75" customHeight="1">
      <c r="B39" s="153"/>
      <c r="C39" s="153"/>
      <c r="D39" s="153"/>
      <c r="E39" s="154"/>
      <c r="F39" s="155"/>
      <c r="G39" s="155"/>
      <c r="J39" s="138"/>
    </row>
    <row r="40" spans="2:10" s="98" customFormat="1" ht="15.75" customHeight="1">
      <c r="B40" s="153"/>
      <c r="C40" s="153"/>
      <c r="D40" s="153"/>
      <c r="E40" s="154"/>
      <c r="F40" s="155"/>
      <c r="G40" s="155"/>
      <c r="J40" s="138"/>
    </row>
    <row r="41" spans="2:10" s="98" customFormat="1" ht="15.75" customHeight="1">
      <c r="B41" s="153"/>
      <c r="C41" s="153"/>
      <c r="D41" s="153"/>
      <c r="E41" s="188"/>
      <c r="F41" s="155"/>
      <c r="G41" s="155"/>
      <c r="J41" s="138"/>
    </row>
    <row r="42" spans="2:7" ht="12.75">
      <c r="B42" s="157"/>
      <c r="C42" s="157"/>
      <c r="D42" s="157"/>
      <c r="E42" s="189"/>
      <c r="F42" s="158"/>
      <c r="G42" s="158"/>
    </row>
    <row r="43" ht="12.75">
      <c r="E43" s="207"/>
    </row>
    <row r="44" ht="12.75">
      <c r="E44" s="189"/>
    </row>
    <row r="45" ht="12.75">
      <c r="E45" s="189"/>
    </row>
  </sheetData>
  <sheetProtection/>
  <mergeCells count="27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9">
      <selection activeCell="A4" sqref="A4:G21"/>
    </sheetView>
  </sheetViews>
  <sheetFormatPr defaultColWidth="17.7109375" defaultRowHeight="12.75"/>
  <cols>
    <col min="1" max="1" width="2.8515625" style="0" customWidth="1"/>
    <col min="2" max="2" width="32.421875" style="0" customWidth="1"/>
    <col min="3" max="3" width="14.421875" style="0" customWidth="1"/>
    <col min="4" max="4" width="11.140625" style="0" customWidth="1"/>
    <col min="5" max="5" width="12.7109375" style="0" customWidth="1"/>
    <col min="6" max="6" width="14.140625" style="0" customWidth="1"/>
    <col min="7" max="7" width="12.140625" style="0" customWidth="1"/>
    <col min="8" max="8" width="2.7109375" style="0" customWidth="1"/>
  </cols>
  <sheetData>
    <row r="2" spans="2:7" ht="15">
      <c r="B2" s="93" t="s">
        <v>225</v>
      </c>
      <c r="F2" s="96"/>
      <c r="G2" s="181"/>
    </row>
    <row r="3" ht="14.25" customHeight="1">
      <c r="G3" s="181" t="s">
        <v>215</v>
      </c>
    </row>
    <row r="4" spans="1:7" ht="25.5" customHeight="1">
      <c r="A4" s="253" t="s">
        <v>293</v>
      </c>
      <c r="B4" s="253"/>
      <c r="C4" s="253"/>
      <c r="D4" s="253"/>
      <c r="E4" s="253"/>
      <c r="F4" s="253"/>
      <c r="G4" s="253"/>
    </row>
    <row r="5" ht="6.75" customHeight="1"/>
    <row r="6" spans="2:7" ht="12.75" customHeight="1">
      <c r="B6" s="20" t="s">
        <v>70</v>
      </c>
      <c r="F6" s="7"/>
      <c r="G6" s="181" t="s">
        <v>215</v>
      </c>
    </row>
    <row r="7" ht="6.75" customHeight="1" thickBot="1"/>
    <row r="8" spans="1:7" s="8" customFormat="1" ht="24.75" customHeight="1" thickTop="1">
      <c r="A8" s="179"/>
      <c r="B8" s="24"/>
      <c r="C8" s="24" t="s">
        <v>42</v>
      </c>
      <c r="D8" s="24" t="s">
        <v>43</v>
      </c>
      <c r="E8" s="25" t="s">
        <v>71</v>
      </c>
      <c r="F8" s="24" t="s">
        <v>72</v>
      </c>
      <c r="G8" s="26" t="s">
        <v>66</v>
      </c>
    </row>
    <row r="9" spans="1:7" s="13" customFormat="1" ht="30" customHeight="1">
      <c r="A9" s="50" t="s">
        <v>3</v>
      </c>
      <c r="B9" s="51" t="s">
        <v>227</v>
      </c>
      <c r="C9" s="11">
        <v>100000</v>
      </c>
      <c r="D9" s="11"/>
      <c r="E9" s="11"/>
      <c r="F9" s="15">
        <v>-1478729</v>
      </c>
      <c r="G9" s="12">
        <f>SUM(C9:F9)</f>
        <v>-1378729</v>
      </c>
    </row>
    <row r="10" spans="1:7" s="13" customFormat="1" ht="25.5" customHeight="1">
      <c r="A10" s="9" t="s">
        <v>209</v>
      </c>
      <c r="B10" s="10" t="s">
        <v>67</v>
      </c>
      <c r="C10" s="11"/>
      <c r="D10" s="11"/>
      <c r="E10" s="11"/>
      <c r="F10" s="11"/>
      <c r="G10" s="12">
        <f aca="true" t="shared" si="0" ref="G10:G17">SUM(C10:F10)</f>
        <v>0</v>
      </c>
    </row>
    <row r="11" spans="1:7" s="13" customFormat="1" ht="19.5" customHeight="1">
      <c r="A11" s="50" t="s">
        <v>210</v>
      </c>
      <c r="B11" s="51" t="s">
        <v>65</v>
      </c>
      <c r="C11" s="11"/>
      <c r="D11" s="11"/>
      <c r="E11" s="11"/>
      <c r="F11" s="11"/>
      <c r="G11" s="12">
        <f t="shared" si="0"/>
        <v>0</v>
      </c>
    </row>
    <row r="12" spans="1:7" s="13" customFormat="1" ht="26.25" customHeight="1">
      <c r="A12" s="17">
        <v>1</v>
      </c>
      <c r="B12" s="14" t="s">
        <v>69</v>
      </c>
      <c r="C12" s="15"/>
      <c r="D12" s="15"/>
      <c r="E12" s="15"/>
      <c r="F12" s="15">
        <v>33658</v>
      </c>
      <c r="G12" s="12">
        <f t="shared" si="0"/>
        <v>33658</v>
      </c>
    </row>
    <row r="13" spans="1:7" s="13" customFormat="1" ht="19.5" customHeight="1">
      <c r="A13" s="17">
        <v>2</v>
      </c>
      <c r="B13" s="14" t="s">
        <v>68</v>
      </c>
      <c r="C13" s="15"/>
      <c r="D13" s="15"/>
      <c r="E13" s="15"/>
      <c r="F13" s="15"/>
      <c r="G13" s="12">
        <f t="shared" si="0"/>
        <v>0</v>
      </c>
    </row>
    <row r="14" spans="1:7" s="13" customFormat="1" ht="19.5" customHeight="1">
      <c r="A14" s="17">
        <v>3</v>
      </c>
      <c r="B14" s="14" t="s">
        <v>73</v>
      </c>
      <c r="C14" s="15"/>
      <c r="D14" s="15"/>
      <c r="E14" s="15"/>
      <c r="F14" s="15"/>
      <c r="G14" s="12">
        <f t="shared" si="0"/>
        <v>0</v>
      </c>
    </row>
    <row r="15" spans="1:7" s="13" customFormat="1" ht="19.5" customHeight="1">
      <c r="A15" s="17">
        <v>4</v>
      </c>
      <c r="B15" s="14" t="s">
        <v>74</v>
      </c>
      <c r="C15" s="15"/>
      <c r="D15" s="15"/>
      <c r="E15" s="15"/>
      <c r="F15" s="15"/>
      <c r="G15" s="12">
        <f t="shared" si="0"/>
        <v>0</v>
      </c>
    </row>
    <row r="16" spans="1:7" s="13" customFormat="1" ht="30" customHeight="1">
      <c r="A16" s="50" t="s">
        <v>4</v>
      </c>
      <c r="B16" s="51" t="s">
        <v>291</v>
      </c>
      <c r="C16" s="15"/>
      <c r="D16" s="15"/>
      <c r="E16" s="15"/>
      <c r="F16" s="15"/>
      <c r="G16" s="16">
        <f>SUM(G9:G15)</f>
        <v>-1345071</v>
      </c>
    </row>
    <row r="17" spans="1:7" s="13" customFormat="1" ht="27.75" customHeight="1">
      <c r="A17" s="9">
        <v>1</v>
      </c>
      <c r="B17" s="14" t="s">
        <v>69</v>
      </c>
      <c r="C17" s="15"/>
      <c r="D17" s="15"/>
      <c r="E17" s="15"/>
      <c r="F17" s="15">
        <v>942065</v>
      </c>
      <c r="G17" s="12">
        <f t="shared" si="0"/>
        <v>942065</v>
      </c>
    </row>
    <row r="18" spans="1:7" s="13" customFormat="1" ht="24" customHeight="1">
      <c r="A18" s="9">
        <v>2</v>
      </c>
      <c r="B18" s="14" t="s">
        <v>68</v>
      </c>
      <c r="C18" s="15"/>
      <c r="D18" s="15"/>
      <c r="E18" s="15"/>
      <c r="F18" s="15"/>
      <c r="G18" s="16"/>
    </row>
    <row r="19" spans="1:7" s="13" customFormat="1" ht="27" customHeight="1">
      <c r="A19" s="9">
        <v>3</v>
      </c>
      <c r="B19" s="14" t="s">
        <v>75</v>
      </c>
      <c r="C19" s="15"/>
      <c r="D19" s="15"/>
      <c r="E19" s="15"/>
      <c r="F19" s="15"/>
      <c r="G19" s="16"/>
    </row>
    <row r="20" spans="1:7" s="13" customFormat="1" ht="27" customHeight="1">
      <c r="A20" s="9">
        <v>4</v>
      </c>
      <c r="B20" s="14" t="s">
        <v>211</v>
      </c>
      <c r="C20" s="15"/>
      <c r="D20" s="15"/>
      <c r="E20" s="15"/>
      <c r="F20" s="15"/>
      <c r="G20" s="16"/>
    </row>
    <row r="21" spans="1:7" s="13" customFormat="1" ht="40.5" customHeight="1" thickBot="1">
      <c r="A21" s="52" t="s">
        <v>38</v>
      </c>
      <c r="B21" s="53" t="s">
        <v>292</v>
      </c>
      <c r="C21" s="18">
        <f>SUM(C9:C20)</f>
        <v>100000</v>
      </c>
      <c r="D21" s="18">
        <f>SUM(D16:D20)</f>
        <v>0</v>
      </c>
      <c r="E21" s="18">
        <f>SUM(E16:E20)</f>
        <v>0</v>
      </c>
      <c r="F21" s="18">
        <f>SUM(F9:F20)</f>
        <v>-503006</v>
      </c>
      <c r="G21" s="19">
        <f>SUM(G16:G20)</f>
        <v>-403006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G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48"/>
  <sheetViews>
    <sheetView zoomScalePageLayoutView="0" workbookViewId="0" topLeftCell="A22">
      <selection activeCell="F41" sqref="F41"/>
    </sheetView>
  </sheetViews>
  <sheetFormatPr defaultColWidth="9.140625" defaultRowHeight="12.75"/>
  <cols>
    <col min="1" max="1" width="9.57421875" style="90" customWidth="1"/>
    <col min="2" max="3" width="9.140625" style="90" customWidth="1"/>
    <col min="4" max="4" width="9.28125" style="90" customWidth="1"/>
    <col min="5" max="5" width="11.421875" style="90" customWidth="1"/>
    <col min="6" max="6" width="12.8515625" style="90" customWidth="1"/>
    <col min="7" max="7" width="5.421875" style="90" customWidth="1"/>
    <col min="8" max="9" width="9.140625" style="90" customWidth="1"/>
    <col min="10" max="10" width="3.140625" style="90" customWidth="1"/>
    <col min="11" max="11" width="6.8515625" style="90" customWidth="1"/>
    <col min="12" max="12" width="6.00390625" style="90" customWidth="1"/>
    <col min="13" max="16384" width="9.140625" style="90" customWidth="1"/>
  </cols>
  <sheetData>
    <row r="1" s="54" customFormat="1" ht="6.75" customHeight="1"/>
    <row r="2" spans="2:11" s="54" customFormat="1" ht="12.75">
      <c r="B2" s="55"/>
      <c r="C2" s="56"/>
      <c r="D2" s="56"/>
      <c r="E2" s="56"/>
      <c r="F2" s="56"/>
      <c r="G2" s="56"/>
      <c r="H2" s="56"/>
      <c r="I2" s="56"/>
      <c r="J2" s="56"/>
      <c r="K2" s="57"/>
    </row>
    <row r="3" spans="2:11" s="64" customFormat="1" ht="21" customHeight="1">
      <c r="B3" s="58"/>
      <c r="C3" s="59" t="s">
        <v>212</v>
      </c>
      <c r="D3" s="59"/>
      <c r="E3" s="59"/>
      <c r="F3" s="166" t="s">
        <v>229</v>
      </c>
      <c r="G3" s="61"/>
      <c r="H3" s="62"/>
      <c r="I3" s="60"/>
      <c r="J3" s="59"/>
      <c r="K3" s="63"/>
    </row>
    <row r="4" spans="2:11" s="64" customFormat="1" ht="13.5" customHeight="1">
      <c r="B4" s="58"/>
      <c r="C4" s="59" t="s">
        <v>93</v>
      </c>
      <c r="D4" s="59"/>
      <c r="E4" s="59"/>
      <c r="F4" s="195" t="s">
        <v>278</v>
      </c>
      <c r="G4" s="65"/>
      <c r="H4" s="66"/>
      <c r="I4" s="67"/>
      <c r="J4" s="67"/>
      <c r="K4" s="63"/>
    </row>
    <row r="5" spans="2:11" s="64" customFormat="1" ht="13.5" customHeight="1">
      <c r="B5" s="58"/>
      <c r="C5" s="59" t="s">
        <v>6</v>
      </c>
      <c r="D5" s="59"/>
      <c r="E5" s="59"/>
      <c r="F5" s="177" t="s">
        <v>277</v>
      </c>
      <c r="G5" s="60"/>
      <c r="H5" s="60"/>
      <c r="I5" s="60"/>
      <c r="J5" s="60"/>
      <c r="K5" s="63"/>
    </row>
    <row r="6" spans="2:11" s="64" customFormat="1" ht="13.5" customHeight="1">
      <c r="B6" s="58"/>
      <c r="C6" s="59"/>
      <c r="D6" s="59"/>
      <c r="E6" s="59"/>
      <c r="F6" s="59" t="s">
        <v>224</v>
      </c>
      <c r="G6" s="59"/>
      <c r="H6" s="69"/>
      <c r="I6" s="69"/>
      <c r="J6" s="67"/>
      <c r="K6" s="63"/>
    </row>
    <row r="7" spans="2:11" s="64" customFormat="1" ht="13.5" customHeight="1">
      <c r="B7" s="58"/>
      <c r="C7" s="59" t="s">
        <v>0</v>
      </c>
      <c r="D7" s="59"/>
      <c r="E7" s="59"/>
      <c r="F7" s="194">
        <v>39924</v>
      </c>
      <c r="G7" s="70"/>
      <c r="H7" s="59"/>
      <c r="I7" s="59"/>
      <c r="J7" s="59"/>
      <c r="K7" s="63"/>
    </row>
    <row r="8" spans="2:11" s="64" customFormat="1" ht="13.5" customHeight="1">
      <c r="B8" s="58"/>
      <c r="C8" s="59" t="s">
        <v>1</v>
      </c>
      <c r="D8" s="59"/>
      <c r="E8" s="59"/>
      <c r="F8" s="178"/>
      <c r="G8" s="71"/>
      <c r="H8" s="59"/>
      <c r="I8" s="59"/>
      <c r="J8" s="59"/>
      <c r="K8" s="63"/>
    </row>
    <row r="9" spans="2:11" s="64" customFormat="1" ht="13.5" customHeight="1">
      <c r="B9" s="58"/>
      <c r="C9" s="59"/>
      <c r="D9" s="59"/>
      <c r="E9" s="59"/>
      <c r="F9" s="59"/>
      <c r="G9" s="59"/>
      <c r="H9" s="59"/>
      <c r="I9" s="59"/>
      <c r="J9" s="59"/>
      <c r="K9" s="63"/>
    </row>
    <row r="10" spans="2:11" s="64" customFormat="1" ht="13.5" customHeight="1">
      <c r="B10" s="58"/>
      <c r="C10" s="59" t="s">
        <v>32</v>
      </c>
      <c r="D10" s="59"/>
      <c r="E10" s="59"/>
      <c r="F10" s="176" t="s">
        <v>279</v>
      </c>
      <c r="G10" s="60"/>
      <c r="H10" s="60"/>
      <c r="I10" s="60"/>
      <c r="J10" s="60"/>
      <c r="K10" s="63"/>
    </row>
    <row r="11" spans="2:11" s="64" customFormat="1" ht="13.5" customHeight="1">
      <c r="B11" s="58"/>
      <c r="C11" s="59"/>
      <c r="D11" s="59"/>
      <c r="E11" s="59"/>
      <c r="F11" s="68"/>
      <c r="G11" s="68"/>
      <c r="H11" s="68"/>
      <c r="I11" s="68"/>
      <c r="J11" s="68"/>
      <c r="K11" s="63"/>
    </row>
    <row r="12" spans="2:11" s="64" customFormat="1" ht="13.5" customHeight="1">
      <c r="B12" s="58"/>
      <c r="C12" s="59"/>
      <c r="D12" s="59"/>
      <c r="E12" s="59"/>
      <c r="F12" s="68"/>
      <c r="G12" s="68"/>
      <c r="H12" s="68"/>
      <c r="I12" s="68"/>
      <c r="J12" s="68"/>
      <c r="K12" s="63"/>
    </row>
    <row r="13" spans="2:11" s="75" customFormat="1" ht="12.75">
      <c r="B13" s="72"/>
      <c r="C13" s="73"/>
      <c r="D13" s="73"/>
      <c r="E13" s="73"/>
      <c r="F13" s="73"/>
      <c r="G13" s="73"/>
      <c r="H13" s="73"/>
      <c r="I13" s="73"/>
      <c r="J13" s="73"/>
      <c r="K13" s="74"/>
    </row>
    <row r="14" spans="2:11" s="75" customFormat="1" ht="12.75">
      <c r="B14" s="72"/>
      <c r="C14" s="73"/>
      <c r="D14" s="73"/>
      <c r="E14" s="73"/>
      <c r="F14" s="73"/>
      <c r="G14" s="73"/>
      <c r="H14" s="73"/>
      <c r="I14" s="73"/>
      <c r="J14" s="73"/>
      <c r="K14" s="74"/>
    </row>
    <row r="15" spans="2:11" s="75" customFormat="1" ht="12.75">
      <c r="B15" s="72"/>
      <c r="C15" s="73"/>
      <c r="D15" s="73"/>
      <c r="E15" s="73"/>
      <c r="F15" s="73"/>
      <c r="G15" s="73"/>
      <c r="H15" s="73"/>
      <c r="I15" s="73"/>
      <c r="J15" s="73"/>
      <c r="K15" s="74"/>
    </row>
    <row r="16" spans="2:11" s="75" customFormat="1" ht="12.75">
      <c r="B16" s="72"/>
      <c r="C16" s="73"/>
      <c r="D16" s="73"/>
      <c r="E16" s="73"/>
      <c r="F16" s="73"/>
      <c r="G16" s="73"/>
      <c r="H16" s="73"/>
      <c r="I16" s="73"/>
      <c r="J16" s="73"/>
      <c r="K16" s="74"/>
    </row>
    <row r="17" spans="2:11" s="75" customFormat="1" ht="12.75">
      <c r="B17" s="72"/>
      <c r="C17" s="73"/>
      <c r="D17" s="73"/>
      <c r="E17" s="73"/>
      <c r="F17" s="73"/>
      <c r="G17" s="73"/>
      <c r="H17" s="73"/>
      <c r="I17" s="73"/>
      <c r="J17" s="73"/>
      <c r="K17" s="74"/>
    </row>
    <row r="18" spans="2:11" s="75" customFormat="1" ht="12.75">
      <c r="B18" s="72"/>
      <c r="C18" s="73"/>
      <c r="D18" s="73"/>
      <c r="E18" s="73"/>
      <c r="F18" s="73"/>
      <c r="G18" s="73"/>
      <c r="H18" s="73"/>
      <c r="I18" s="73"/>
      <c r="J18" s="73"/>
      <c r="K18" s="74"/>
    </row>
    <row r="19" spans="2:11" s="75" customFormat="1" ht="12.75">
      <c r="B19" s="72"/>
      <c r="C19" s="73"/>
      <c r="D19" s="73"/>
      <c r="E19" s="73"/>
      <c r="F19" s="73"/>
      <c r="G19" s="73"/>
      <c r="H19" s="73"/>
      <c r="I19" s="73"/>
      <c r="J19" s="73"/>
      <c r="K19" s="74"/>
    </row>
    <row r="20" spans="2:11" s="75" customFormat="1" ht="12.75">
      <c r="B20" s="72"/>
      <c r="C20" s="73"/>
      <c r="D20" s="73"/>
      <c r="E20" s="73"/>
      <c r="F20" s="73"/>
      <c r="G20" s="73"/>
      <c r="H20" s="73"/>
      <c r="I20" s="73"/>
      <c r="J20" s="73"/>
      <c r="K20" s="74"/>
    </row>
    <row r="21" spans="2:11" s="75" customFormat="1" ht="12.75">
      <c r="B21" s="72"/>
      <c r="D21" s="73"/>
      <c r="E21" s="73"/>
      <c r="F21" s="73"/>
      <c r="G21" s="73"/>
      <c r="H21" s="73"/>
      <c r="I21" s="73"/>
      <c r="J21" s="73"/>
      <c r="K21" s="74"/>
    </row>
    <row r="22" spans="2:11" s="75" customFormat="1" ht="12.75">
      <c r="B22" s="72"/>
      <c r="C22" s="73"/>
      <c r="D22" s="73"/>
      <c r="E22" s="73"/>
      <c r="F22" s="73"/>
      <c r="G22" s="73"/>
      <c r="H22" s="73"/>
      <c r="I22" s="73"/>
      <c r="J22" s="73"/>
      <c r="K22" s="74"/>
    </row>
    <row r="23" spans="2:11" s="75" customFormat="1" ht="12.75">
      <c r="B23" s="72"/>
      <c r="C23" s="73"/>
      <c r="D23" s="73"/>
      <c r="E23" s="73"/>
      <c r="F23" s="73"/>
      <c r="G23" s="73"/>
      <c r="H23" s="73"/>
      <c r="I23" s="73"/>
      <c r="J23" s="73"/>
      <c r="K23" s="74"/>
    </row>
    <row r="24" spans="2:11" s="75" customFormat="1" ht="12.75">
      <c r="B24" s="72"/>
      <c r="C24" s="73"/>
      <c r="D24" s="73"/>
      <c r="E24" s="73"/>
      <c r="F24" s="73"/>
      <c r="G24" s="73"/>
      <c r="H24" s="73"/>
      <c r="I24" s="73"/>
      <c r="J24" s="73"/>
      <c r="K24" s="74"/>
    </row>
    <row r="25" spans="2:11" s="76" customFormat="1" ht="33.75">
      <c r="B25" s="256" t="s">
        <v>7</v>
      </c>
      <c r="C25" s="257"/>
      <c r="D25" s="257"/>
      <c r="E25" s="257"/>
      <c r="F25" s="257"/>
      <c r="G25" s="257"/>
      <c r="H25" s="257"/>
      <c r="I25" s="257"/>
      <c r="J25" s="257"/>
      <c r="K25" s="258"/>
    </row>
    <row r="26" spans="2:11" s="75" customFormat="1" ht="12.75">
      <c r="B26" s="77"/>
      <c r="C26" s="259" t="s">
        <v>76</v>
      </c>
      <c r="D26" s="259"/>
      <c r="E26" s="259"/>
      <c r="F26" s="259"/>
      <c r="G26" s="259"/>
      <c r="H26" s="259"/>
      <c r="I26" s="259"/>
      <c r="J26" s="259"/>
      <c r="K26" s="74"/>
    </row>
    <row r="27" spans="2:11" s="75" customFormat="1" ht="12.75">
      <c r="B27" s="72"/>
      <c r="C27" s="259" t="s">
        <v>77</v>
      </c>
      <c r="D27" s="259"/>
      <c r="E27" s="259"/>
      <c r="F27" s="259"/>
      <c r="G27" s="259"/>
      <c r="H27" s="259"/>
      <c r="I27" s="259"/>
      <c r="J27" s="259"/>
      <c r="K27" s="74"/>
    </row>
    <row r="28" spans="2:11" s="75" customFormat="1" ht="12.75">
      <c r="B28" s="72"/>
      <c r="C28" s="73"/>
      <c r="D28" s="73"/>
      <c r="E28" s="73"/>
      <c r="F28" s="73"/>
      <c r="G28" s="73"/>
      <c r="H28" s="73"/>
      <c r="I28" s="73"/>
      <c r="J28" s="73"/>
      <c r="K28" s="74"/>
    </row>
    <row r="29" spans="2:11" s="75" customFormat="1" ht="12.75">
      <c r="B29" s="72"/>
      <c r="C29" s="73"/>
      <c r="D29" s="73"/>
      <c r="E29" s="73"/>
      <c r="F29" s="73"/>
      <c r="G29" s="73"/>
      <c r="H29" s="73"/>
      <c r="I29" s="73"/>
      <c r="J29" s="73"/>
      <c r="K29" s="74"/>
    </row>
    <row r="30" spans="2:11" s="81" customFormat="1" ht="33.75">
      <c r="B30" s="72"/>
      <c r="C30" s="73"/>
      <c r="D30" s="73"/>
      <c r="E30" s="73"/>
      <c r="F30" s="78" t="s">
        <v>285</v>
      </c>
      <c r="G30" s="79"/>
      <c r="H30" s="79"/>
      <c r="I30" s="79"/>
      <c r="J30" s="79"/>
      <c r="K30" s="80"/>
    </row>
    <row r="31" spans="2:11" s="81" customFormat="1" ht="12.75">
      <c r="B31" s="82"/>
      <c r="C31" s="79"/>
      <c r="D31" s="79"/>
      <c r="E31" s="79"/>
      <c r="F31" s="79"/>
      <c r="G31" s="79"/>
      <c r="H31" s="79"/>
      <c r="I31" s="79"/>
      <c r="J31" s="79"/>
      <c r="K31" s="80"/>
    </row>
    <row r="32" spans="2:11" s="81" customFormat="1" ht="12.75">
      <c r="B32" s="82"/>
      <c r="C32" s="79"/>
      <c r="D32" s="79"/>
      <c r="E32" s="79"/>
      <c r="F32" s="79"/>
      <c r="G32" s="79"/>
      <c r="H32" s="79"/>
      <c r="I32" s="79"/>
      <c r="J32" s="79"/>
      <c r="K32" s="80"/>
    </row>
    <row r="33" spans="2:11" s="81" customFormat="1" ht="12.75">
      <c r="B33" s="82"/>
      <c r="C33" s="79"/>
      <c r="D33" s="79"/>
      <c r="E33" s="79"/>
      <c r="F33" s="79"/>
      <c r="G33" s="79"/>
      <c r="H33" s="79"/>
      <c r="I33" s="79"/>
      <c r="J33" s="79"/>
      <c r="K33" s="80"/>
    </row>
    <row r="34" spans="2:11" s="81" customFormat="1" ht="12.75">
      <c r="B34" s="82"/>
      <c r="C34" s="79"/>
      <c r="D34" s="79"/>
      <c r="E34" s="79"/>
      <c r="F34" s="79"/>
      <c r="G34" s="79"/>
      <c r="H34" s="79"/>
      <c r="I34" s="79"/>
      <c r="J34" s="79"/>
      <c r="K34" s="80"/>
    </row>
    <row r="35" spans="2:11" s="81" customFormat="1" ht="12.75">
      <c r="B35" s="82"/>
      <c r="C35" s="79"/>
      <c r="D35" s="79"/>
      <c r="E35" s="79"/>
      <c r="F35" s="79"/>
      <c r="G35" s="79"/>
      <c r="H35" s="79"/>
      <c r="I35" s="79"/>
      <c r="J35" s="79"/>
      <c r="K35" s="80"/>
    </row>
    <row r="36" spans="2:11" s="81" customFormat="1" ht="9" customHeight="1">
      <c r="B36" s="82"/>
      <c r="C36" s="79"/>
      <c r="D36" s="79"/>
      <c r="E36" s="79"/>
      <c r="F36" s="79"/>
      <c r="G36" s="79"/>
      <c r="H36" s="79"/>
      <c r="I36" s="79"/>
      <c r="J36" s="79"/>
      <c r="K36" s="80"/>
    </row>
    <row r="37" spans="2:11" s="81" customFormat="1" ht="12.75">
      <c r="B37" s="82"/>
      <c r="C37" s="79"/>
      <c r="D37" s="79"/>
      <c r="E37" s="79"/>
      <c r="F37" s="79"/>
      <c r="G37" s="79"/>
      <c r="H37" s="79"/>
      <c r="I37" s="79"/>
      <c r="J37" s="79"/>
      <c r="K37" s="80"/>
    </row>
    <row r="38" spans="2:11" s="81" customFormat="1" ht="12.75">
      <c r="B38" s="82"/>
      <c r="C38" s="79"/>
      <c r="D38" s="79"/>
      <c r="E38" s="79"/>
      <c r="F38" s="79"/>
      <c r="G38" s="79"/>
      <c r="H38" s="79"/>
      <c r="I38" s="79"/>
      <c r="J38" s="79"/>
      <c r="K38" s="80"/>
    </row>
    <row r="39" spans="2:11" s="64" customFormat="1" ht="12.75" customHeight="1">
      <c r="B39" s="58"/>
      <c r="C39" s="59" t="s">
        <v>99</v>
      </c>
      <c r="D39" s="59"/>
      <c r="E39" s="59"/>
      <c r="F39" s="59"/>
      <c r="G39" s="59"/>
      <c r="H39" s="255" t="s">
        <v>213</v>
      </c>
      <c r="I39" s="255"/>
      <c r="J39" s="59"/>
      <c r="K39" s="63"/>
    </row>
    <row r="40" spans="2:11" s="64" customFormat="1" ht="12.75" customHeight="1">
      <c r="B40" s="58"/>
      <c r="C40" s="59" t="s">
        <v>100</v>
      </c>
      <c r="D40" s="59"/>
      <c r="E40" s="59"/>
      <c r="F40" s="59"/>
      <c r="G40" s="59"/>
      <c r="H40" s="254" t="s">
        <v>214</v>
      </c>
      <c r="I40" s="254"/>
      <c r="J40" s="59"/>
      <c r="K40" s="63"/>
    </row>
    <row r="41" spans="2:11" s="64" customFormat="1" ht="12.75" customHeight="1">
      <c r="B41" s="58"/>
      <c r="C41" s="59" t="s">
        <v>94</v>
      </c>
      <c r="D41" s="59"/>
      <c r="E41" s="59"/>
      <c r="F41" s="59"/>
      <c r="G41" s="59"/>
      <c r="H41" s="254" t="s">
        <v>101</v>
      </c>
      <c r="I41" s="254"/>
      <c r="J41" s="59"/>
      <c r="K41" s="63"/>
    </row>
    <row r="42" spans="2:11" s="64" customFormat="1" ht="12.75" customHeight="1">
      <c r="B42" s="58"/>
      <c r="C42" s="59" t="s">
        <v>95</v>
      </c>
      <c r="D42" s="59"/>
      <c r="E42" s="59"/>
      <c r="F42" s="59"/>
      <c r="G42" s="59"/>
      <c r="H42" s="254" t="s">
        <v>101</v>
      </c>
      <c r="I42" s="254"/>
      <c r="J42" s="59"/>
      <c r="K42" s="63"/>
    </row>
    <row r="43" spans="2:11" s="75" customFormat="1" ht="12.75">
      <c r="B43" s="72"/>
      <c r="C43" s="73"/>
      <c r="D43" s="73"/>
      <c r="E43" s="73"/>
      <c r="F43" s="73"/>
      <c r="G43" s="73"/>
      <c r="H43" s="73"/>
      <c r="I43" s="73"/>
      <c r="J43" s="73"/>
      <c r="K43" s="74"/>
    </row>
    <row r="44" spans="2:11" s="86" customFormat="1" ht="12.75" customHeight="1">
      <c r="B44" s="83"/>
      <c r="C44" s="59" t="s">
        <v>102</v>
      </c>
      <c r="D44" s="59"/>
      <c r="E44" s="59"/>
      <c r="F44" s="59"/>
      <c r="G44" s="71" t="s">
        <v>96</v>
      </c>
      <c r="H44" s="255" t="s">
        <v>286</v>
      </c>
      <c r="I44" s="255"/>
      <c r="J44" s="84"/>
      <c r="K44" s="85"/>
    </row>
    <row r="45" spans="2:11" s="86" customFormat="1" ht="12.75" customHeight="1">
      <c r="B45" s="83"/>
      <c r="C45" s="59"/>
      <c r="D45" s="59"/>
      <c r="E45" s="59"/>
      <c r="F45" s="59"/>
      <c r="G45" s="71" t="s">
        <v>97</v>
      </c>
      <c r="H45" s="254" t="s">
        <v>287</v>
      </c>
      <c r="I45" s="254"/>
      <c r="J45" s="84"/>
      <c r="K45" s="85"/>
    </row>
    <row r="46" spans="2:11" s="86" customFormat="1" ht="7.5" customHeight="1">
      <c r="B46" s="83"/>
      <c r="C46" s="59"/>
      <c r="D46" s="59"/>
      <c r="E46" s="59"/>
      <c r="F46" s="59"/>
      <c r="G46" s="71"/>
      <c r="H46" s="71"/>
      <c r="I46" s="71"/>
      <c r="J46" s="84"/>
      <c r="K46" s="85"/>
    </row>
    <row r="47" spans="2:11" s="86" customFormat="1" ht="12.75" customHeight="1">
      <c r="B47" s="83"/>
      <c r="C47" s="59" t="s">
        <v>98</v>
      </c>
      <c r="D47" s="59"/>
      <c r="E47" s="59"/>
      <c r="F47" s="71"/>
      <c r="G47" s="59"/>
      <c r="H47" s="60"/>
      <c r="I47" s="60"/>
      <c r="J47" s="84"/>
      <c r="K47" s="85"/>
    </row>
    <row r="48" spans="2:11" ht="22.5" customHeight="1">
      <c r="B48" s="87"/>
      <c r="C48" s="88"/>
      <c r="D48" s="88"/>
      <c r="E48" s="88"/>
      <c r="F48" s="88"/>
      <c r="G48" s="88"/>
      <c r="H48" s="88"/>
      <c r="I48" s="88"/>
      <c r="J48" s="88"/>
      <c r="K48" s="89"/>
    </row>
    <row r="49" ht="6.75" customHeight="1"/>
  </sheetData>
  <sheetProtection/>
  <mergeCells count="9">
    <mergeCell ref="H45:I45"/>
    <mergeCell ref="H40:I40"/>
    <mergeCell ref="H41:I41"/>
    <mergeCell ref="H42:I42"/>
    <mergeCell ref="H44:I44"/>
    <mergeCell ref="B25:K25"/>
    <mergeCell ref="C26:J26"/>
    <mergeCell ref="C27:J27"/>
    <mergeCell ref="H39:I39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E83"/>
  <sheetViews>
    <sheetView zoomScalePageLayoutView="0" workbookViewId="0" topLeftCell="A23">
      <selection activeCell="B45" sqref="B45:D64"/>
    </sheetView>
  </sheetViews>
  <sheetFormatPr defaultColWidth="9.140625" defaultRowHeight="12.75"/>
  <cols>
    <col min="1" max="1" width="5.7109375" style="0" customWidth="1"/>
    <col min="2" max="2" width="31.28125" style="0" customWidth="1"/>
    <col min="3" max="3" width="16.7109375" style="0" customWidth="1"/>
    <col min="4" max="4" width="15.7109375" style="0" customWidth="1"/>
    <col min="5" max="5" width="11.421875" style="0" customWidth="1"/>
    <col min="6" max="6" width="10.140625" style="0" customWidth="1"/>
    <col min="7" max="7" width="11.140625" style="0" customWidth="1"/>
    <col min="8" max="8" width="11.7109375" style="0" customWidth="1"/>
    <col min="9" max="10" width="8.7109375" style="0" customWidth="1"/>
    <col min="11" max="11" width="10.7109375" style="0" customWidth="1"/>
    <col min="12" max="12" width="2.140625" style="0" customWidth="1"/>
    <col min="13" max="13" width="9.421875" style="0" customWidth="1"/>
  </cols>
  <sheetData>
    <row r="5" spans="2:4" ht="21" customHeight="1">
      <c r="B5" s="197" t="s">
        <v>231</v>
      </c>
      <c r="C5" s="209" t="s">
        <v>287</v>
      </c>
      <c r="D5" s="198" t="s">
        <v>230</v>
      </c>
    </row>
    <row r="6" spans="2:4" ht="18" customHeight="1">
      <c r="B6" s="199" t="s">
        <v>232</v>
      </c>
      <c r="C6" s="210">
        <v>222562.85799999922</v>
      </c>
      <c r="D6" s="210">
        <v>222562.85799999922</v>
      </c>
    </row>
    <row r="7" spans="2:4" ht="16.5" customHeight="1">
      <c r="B7" s="199" t="s">
        <v>233</v>
      </c>
      <c r="C7" s="210"/>
      <c r="D7" s="210">
        <v>37100.4</v>
      </c>
    </row>
    <row r="8" spans="2:4" ht="18" customHeight="1">
      <c r="B8" s="199" t="s">
        <v>234</v>
      </c>
      <c r="C8" s="210">
        <v>148400</v>
      </c>
      <c r="D8" s="210">
        <v>148400.41</v>
      </c>
    </row>
    <row r="9" spans="2:4" ht="15" customHeight="1">
      <c r="B9" s="199" t="s">
        <v>235</v>
      </c>
      <c r="C9" s="210">
        <v>62590</v>
      </c>
      <c r="D9" s="210">
        <v>63235.36199999988</v>
      </c>
    </row>
    <row r="10" spans="2:4" ht="16.5" customHeight="1">
      <c r="B10" s="199" t="s">
        <v>236</v>
      </c>
      <c r="C10" s="210">
        <v>434351</v>
      </c>
      <c r="D10" s="210">
        <v>415150.8</v>
      </c>
    </row>
    <row r="11" spans="2:4" ht="15.75" customHeight="1">
      <c r="B11" s="199" t="s">
        <v>237</v>
      </c>
      <c r="C11" s="210">
        <v>100000</v>
      </c>
      <c r="D11" s="210">
        <v>100000</v>
      </c>
    </row>
    <row r="12" spans="2:4" ht="17.25" customHeight="1">
      <c r="B12" s="199" t="s">
        <v>238</v>
      </c>
      <c r="C12" s="210">
        <v>84000</v>
      </c>
      <c r="D12" s="210">
        <v>42000</v>
      </c>
    </row>
    <row r="13" spans="2:4" ht="15.75" customHeight="1">
      <c r="B13" s="199" t="s">
        <v>239</v>
      </c>
      <c r="C13" s="210">
        <v>380050</v>
      </c>
      <c r="D13" s="210">
        <v>380050</v>
      </c>
    </row>
    <row r="14" spans="2:4" ht="15.75" customHeight="1">
      <c r="B14" s="200" t="s">
        <v>295</v>
      </c>
      <c r="C14" s="210">
        <v>2361660</v>
      </c>
      <c r="D14" s="210"/>
    </row>
    <row r="15" spans="2:4" ht="17.25" customHeight="1">
      <c r="B15" s="200" t="s">
        <v>294</v>
      </c>
      <c r="C15" s="210">
        <v>198390</v>
      </c>
      <c r="D15" s="211"/>
    </row>
    <row r="16" spans="2:4" ht="23.25" customHeight="1" thickBot="1">
      <c r="B16" s="221" t="s">
        <v>280</v>
      </c>
      <c r="C16" s="222">
        <f>SUM(C6:C15)</f>
        <v>3992003.857999999</v>
      </c>
      <c r="D16" s="212">
        <f>SUM(D6:D15)</f>
        <v>1408499.8299999991</v>
      </c>
    </row>
    <row r="17" spans="2:4" ht="18.75" customHeight="1" thickTop="1">
      <c r="B17" s="201"/>
      <c r="C17" s="191"/>
      <c r="D17" s="202"/>
    </row>
    <row r="18" ht="21" customHeight="1">
      <c r="D18" s="196"/>
    </row>
    <row r="19" spans="2:4" ht="22.5" customHeight="1">
      <c r="B19" s="203" t="s">
        <v>282</v>
      </c>
      <c r="C19" s="209" t="s">
        <v>287</v>
      </c>
      <c r="D19" s="198" t="s">
        <v>230</v>
      </c>
    </row>
    <row r="20" spans="2:4" ht="15" customHeight="1">
      <c r="B20" s="199" t="s">
        <v>240</v>
      </c>
      <c r="C20" s="210">
        <v>1755923</v>
      </c>
      <c r="D20" s="210">
        <v>1093522.68</v>
      </c>
    </row>
    <row r="21" spans="2:4" ht="15" customHeight="1">
      <c r="B21" s="199" t="s">
        <v>241</v>
      </c>
      <c r="C21" s="210">
        <v>1087170</v>
      </c>
      <c r="D21" s="210">
        <v>1225170.415</v>
      </c>
    </row>
    <row r="22" spans="2:4" ht="15" customHeight="1">
      <c r="B22" s="200" t="s">
        <v>296</v>
      </c>
      <c r="C22" s="210">
        <v>1903310</v>
      </c>
      <c r="D22" s="210"/>
    </row>
    <row r="23" spans="2:4" ht="13.5" customHeight="1">
      <c r="B23" s="200" t="s">
        <v>297</v>
      </c>
      <c r="C23" s="210">
        <v>158726</v>
      </c>
      <c r="D23" s="210"/>
    </row>
    <row r="24" spans="2:4" ht="16.5" customHeight="1">
      <c r="B24" s="200" t="s">
        <v>298</v>
      </c>
      <c r="C24" s="210">
        <v>45000</v>
      </c>
      <c r="D24" s="210"/>
    </row>
    <row r="25" spans="2:4" ht="14.25" customHeight="1">
      <c r="B25" s="199" t="s">
        <v>242</v>
      </c>
      <c r="C25" s="210"/>
      <c r="D25" s="210">
        <v>37200</v>
      </c>
    </row>
    <row r="26" spans="2:4" ht="12.75" customHeight="1">
      <c r="B26" s="199" t="s">
        <v>243</v>
      </c>
      <c r="C26" s="210">
        <v>326976</v>
      </c>
      <c r="D26" s="210">
        <v>326976</v>
      </c>
    </row>
    <row r="27" spans="2:4" ht="14.25" customHeight="1">
      <c r="B27" s="199" t="s">
        <v>223</v>
      </c>
      <c r="C27" s="210">
        <v>174000</v>
      </c>
      <c r="D27" s="210">
        <v>50000</v>
      </c>
    </row>
    <row r="28" spans="2:4" ht="15" customHeight="1">
      <c r="B28" s="199" t="s">
        <v>244</v>
      </c>
      <c r="C28" s="210"/>
      <c r="D28" s="210">
        <v>-49089.6</v>
      </c>
    </row>
    <row r="29" spans="2:4" ht="16.5" customHeight="1">
      <c r="B29" s="200" t="s">
        <v>299</v>
      </c>
      <c r="C29" s="210">
        <v>555061</v>
      </c>
      <c r="D29" s="210"/>
    </row>
    <row r="30" spans="2:4" ht="14.25" customHeight="1">
      <c r="B30" s="200" t="s">
        <v>300</v>
      </c>
      <c r="C30" s="210">
        <v>442205</v>
      </c>
      <c r="D30" s="210"/>
    </row>
    <row r="31" spans="2:4" ht="14.25" customHeight="1">
      <c r="B31" s="200" t="s">
        <v>301</v>
      </c>
      <c r="C31" s="210">
        <v>350000</v>
      </c>
      <c r="D31" s="210"/>
    </row>
    <row r="32" spans="2:4" ht="18" customHeight="1">
      <c r="B32" s="199" t="s">
        <v>245</v>
      </c>
      <c r="C32" s="210"/>
      <c r="D32" s="210">
        <v>57961.6</v>
      </c>
    </row>
    <row r="33" spans="2:4" ht="15.75" customHeight="1">
      <c r="B33" s="199" t="s">
        <v>246</v>
      </c>
      <c r="C33" s="210"/>
      <c r="D33" s="210">
        <v>100000</v>
      </c>
    </row>
    <row r="34" spans="2:4" ht="14.25" customHeight="1">
      <c r="B34" s="199" t="s">
        <v>247</v>
      </c>
      <c r="C34" s="210"/>
      <c r="D34" s="210">
        <v>94430.5</v>
      </c>
    </row>
    <row r="35" spans="2:4" ht="17.25" customHeight="1">
      <c r="B35" s="199" t="s">
        <v>248</v>
      </c>
      <c r="C35" s="210">
        <v>18000</v>
      </c>
      <c r="D35" s="210">
        <v>18000</v>
      </c>
    </row>
    <row r="36" spans="2:4" ht="18" customHeight="1">
      <c r="B36" s="199" t="s">
        <v>249</v>
      </c>
      <c r="C36" s="210"/>
      <c r="D36" s="210">
        <v>110880</v>
      </c>
    </row>
    <row r="37" spans="2:4" ht="15" customHeight="1">
      <c r="B37" s="199" t="s">
        <v>250</v>
      </c>
      <c r="C37" s="210"/>
      <c r="D37" s="210">
        <v>-19480</v>
      </c>
    </row>
    <row r="38" spans="2:4" ht="17.25" customHeight="1">
      <c r="B38" s="199" t="s">
        <v>251</v>
      </c>
      <c r="C38" s="210">
        <v>36000</v>
      </c>
      <c r="D38" s="210">
        <v>36000</v>
      </c>
    </row>
    <row r="39" spans="2:4" ht="17.25" customHeight="1">
      <c r="B39" s="199" t="s">
        <v>252</v>
      </c>
      <c r="C39" s="210">
        <v>602323</v>
      </c>
      <c r="D39" s="210">
        <v>602323.2</v>
      </c>
    </row>
    <row r="40" spans="2:4" ht="15.75" customHeight="1">
      <c r="B40" s="199" t="s">
        <v>253</v>
      </c>
      <c r="C40" s="210"/>
      <c r="D40" s="210">
        <v>34645.6</v>
      </c>
    </row>
    <row r="41" spans="2:4" ht="15" customHeight="1">
      <c r="B41" s="199" t="s">
        <v>254</v>
      </c>
      <c r="C41" s="210"/>
      <c r="D41" s="210">
        <v>166195.81</v>
      </c>
    </row>
    <row r="42" spans="2:4" ht="15.75" customHeight="1">
      <c r="B42" s="199" t="s">
        <v>255</v>
      </c>
      <c r="C42" s="210">
        <v>919314</v>
      </c>
      <c r="D42" s="210">
        <v>210000</v>
      </c>
    </row>
    <row r="43" spans="2:4" ht="21.75" customHeight="1" thickBot="1">
      <c r="B43" s="204" t="s">
        <v>281</v>
      </c>
      <c r="C43" s="212">
        <f>SUM(C20:C42)</f>
        <v>8374008</v>
      </c>
      <c r="D43" s="213">
        <f>SUM(D20:D42)</f>
        <v>4094736.205</v>
      </c>
    </row>
    <row r="44" spans="2:4" ht="24.75" customHeight="1" thickTop="1">
      <c r="B44" s="215"/>
      <c r="C44" s="216"/>
      <c r="D44" s="217"/>
    </row>
    <row r="45" spans="2:4" ht="24.75" customHeight="1">
      <c r="B45" s="203" t="s">
        <v>307</v>
      </c>
      <c r="C45" s="209" t="s">
        <v>287</v>
      </c>
      <c r="D45" s="198" t="s">
        <v>230</v>
      </c>
    </row>
    <row r="46" spans="2:5" ht="20.25" customHeight="1">
      <c r="B46" s="199" t="s">
        <v>127</v>
      </c>
      <c r="C46" s="211">
        <v>157680</v>
      </c>
      <c r="D46" s="211"/>
      <c r="E46" s="205"/>
    </row>
    <row r="47" spans="2:5" ht="21" customHeight="1">
      <c r="B47" s="199" t="s">
        <v>256</v>
      </c>
      <c r="C47" s="210"/>
      <c r="D47" s="210">
        <v>19614</v>
      </c>
      <c r="E47" s="205"/>
    </row>
    <row r="48" spans="2:5" ht="18.75" customHeight="1">
      <c r="B48" s="199" t="s">
        <v>257</v>
      </c>
      <c r="C48" s="210">
        <v>235314</v>
      </c>
      <c r="D48" s="210">
        <v>34671.08</v>
      </c>
      <c r="E48" s="205"/>
    </row>
    <row r="49" spans="2:5" ht="17.25" customHeight="1">
      <c r="B49" s="199" t="s">
        <v>258</v>
      </c>
      <c r="C49" s="210">
        <v>305681</v>
      </c>
      <c r="D49" s="210">
        <v>911536</v>
      </c>
      <c r="E49" s="205"/>
    </row>
    <row r="50" spans="2:5" ht="20.25" customHeight="1">
      <c r="B50" s="199" t="s">
        <v>259</v>
      </c>
      <c r="C50" s="210"/>
      <c r="D50" s="210">
        <v>236830.5</v>
      </c>
      <c r="E50" s="205"/>
    </row>
    <row r="51" spans="2:5" ht="18.75" customHeight="1">
      <c r="B51" s="200" t="s">
        <v>303</v>
      </c>
      <c r="C51" s="210">
        <v>852000</v>
      </c>
      <c r="D51" s="210"/>
      <c r="E51" s="205"/>
    </row>
    <row r="52" spans="2:5" ht="19.5" customHeight="1">
      <c r="B52" s="200" t="s">
        <v>302</v>
      </c>
      <c r="C52" s="210">
        <v>3227220</v>
      </c>
      <c r="D52" s="210">
        <v>396204.67</v>
      </c>
      <c r="E52" s="205"/>
    </row>
    <row r="53" spans="2:5" ht="17.25" customHeight="1">
      <c r="B53" s="199" t="s">
        <v>260</v>
      </c>
      <c r="C53" s="210"/>
      <c r="D53" s="210">
        <v>60000</v>
      </c>
      <c r="E53" s="205"/>
    </row>
    <row r="54" spans="2:5" ht="22.5" customHeight="1">
      <c r="B54" s="200" t="s">
        <v>305</v>
      </c>
      <c r="C54" s="210">
        <v>119200</v>
      </c>
      <c r="D54" s="210">
        <v>186830</v>
      </c>
      <c r="E54" s="205"/>
    </row>
    <row r="55" spans="2:5" ht="20.25" customHeight="1">
      <c r="B55" s="199" t="s">
        <v>261</v>
      </c>
      <c r="C55" s="210">
        <v>70000</v>
      </c>
      <c r="D55" s="210">
        <v>568500</v>
      </c>
      <c r="E55" s="205"/>
    </row>
    <row r="56" spans="2:5" ht="20.25" customHeight="1">
      <c r="B56" s="199" t="s">
        <v>262</v>
      </c>
      <c r="C56" s="210">
        <v>337394</v>
      </c>
      <c r="D56" s="210">
        <v>538147</v>
      </c>
      <c r="E56" s="205"/>
    </row>
    <row r="57" spans="2:5" ht="18.75" customHeight="1">
      <c r="B57" s="199" t="s">
        <v>263</v>
      </c>
      <c r="C57" s="210">
        <v>120664</v>
      </c>
      <c r="D57" s="210">
        <v>70009.67</v>
      </c>
      <c r="E57" s="205"/>
    </row>
    <row r="58" spans="2:5" ht="18.75" customHeight="1">
      <c r="B58" s="199" t="s">
        <v>264</v>
      </c>
      <c r="C58" s="210"/>
      <c r="D58" s="210">
        <v>6793.7</v>
      </c>
      <c r="E58" s="205"/>
    </row>
    <row r="59" spans="2:5" ht="18" customHeight="1">
      <c r="B59" s="200" t="s">
        <v>304</v>
      </c>
      <c r="C59" s="210">
        <v>350000</v>
      </c>
      <c r="D59" s="210"/>
      <c r="E59" s="205"/>
    </row>
    <row r="60" spans="2:5" ht="21" customHeight="1">
      <c r="B60" s="199" t="s">
        <v>181</v>
      </c>
      <c r="C60" s="210">
        <v>30811</v>
      </c>
      <c r="D60" s="210">
        <v>44627.325</v>
      </c>
      <c r="E60" s="205"/>
    </row>
    <row r="61" spans="2:5" ht="18" customHeight="1">
      <c r="B61" s="199" t="s">
        <v>265</v>
      </c>
      <c r="C61" s="210"/>
      <c r="D61" s="210">
        <v>15280</v>
      </c>
      <c r="E61" s="205"/>
    </row>
    <row r="62" spans="2:5" ht="21" customHeight="1">
      <c r="B62" s="199" t="s">
        <v>266</v>
      </c>
      <c r="C62" s="210">
        <v>31826</v>
      </c>
      <c r="D62" s="210">
        <v>40120</v>
      </c>
      <c r="E62" s="205"/>
    </row>
    <row r="63" spans="2:5" ht="19.5" customHeight="1">
      <c r="B63" s="200" t="s">
        <v>306</v>
      </c>
      <c r="C63" s="210">
        <v>109086</v>
      </c>
      <c r="D63" s="210">
        <v>166196</v>
      </c>
      <c r="E63" s="205"/>
    </row>
    <row r="64" spans="2:5" ht="26.25" customHeight="1" thickBot="1">
      <c r="B64" s="204" t="s">
        <v>281</v>
      </c>
      <c r="C64" s="222">
        <f>SUM(C46:C63)</f>
        <v>5946876</v>
      </c>
      <c r="D64" s="212">
        <f>SUM(D47:D63)</f>
        <v>3295359.9450000003</v>
      </c>
      <c r="E64" s="205"/>
    </row>
    <row r="65" spans="2:5" ht="13.5" thickTop="1">
      <c r="B65" s="192"/>
      <c r="C65" s="214"/>
      <c r="D65" s="205"/>
      <c r="E65" s="205"/>
    </row>
    <row r="66" spans="2:5" ht="12.75">
      <c r="B66" s="192"/>
      <c r="C66" s="214"/>
      <c r="D66" s="205"/>
      <c r="E66" s="205"/>
    </row>
    <row r="67" spans="3:5" ht="12.75">
      <c r="C67" s="205"/>
      <c r="D67" s="205"/>
      <c r="E67" s="205"/>
    </row>
    <row r="68" spans="2:5" ht="27" customHeight="1">
      <c r="B68" s="219" t="s">
        <v>308</v>
      </c>
      <c r="C68" s="198" t="s">
        <v>287</v>
      </c>
      <c r="D68" s="198" t="s">
        <v>230</v>
      </c>
      <c r="E68" s="205"/>
    </row>
    <row r="69" spans="2:5" ht="18" customHeight="1">
      <c r="B69" s="199" t="s">
        <v>267</v>
      </c>
      <c r="C69" s="210">
        <v>1854</v>
      </c>
      <c r="D69" s="210">
        <v>19815.2</v>
      </c>
      <c r="E69" s="205"/>
    </row>
    <row r="70" spans="2:5" ht="16.5" customHeight="1">
      <c r="B70" s="199" t="s">
        <v>268</v>
      </c>
      <c r="C70" s="218">
        <v>5900</v>
      </c>
      <c r="D70" s="218"/>
      <c r="E70" s="205"/>
    </row>
    <row r="71" spans="2:5" ht="18" customHeight="1">
      <c r="B71" s="199" t="s">
        <v>269</v>
      </c>
      <c r="C71" s="210"/>
      <c r="D71" s="210">
        <v>85861.04</v>
      </c>
      <c r="E71" s="205"/>
    </row>
    <row r="72" spans="2:5" ht="16.5" customHeight="1">
      <c r="B72" s="199" t="s">
        <v>270</v>
      </c>
      <c r="C72" s="210">
        <v>828</v>
      </c>
      <c r="D72" s="210">
        <v>1514.9</v>
      </c>
      <c r="E72" s="205"/>
    </row>
    <row r="73" spans="2:5" ht="17.25" customHeight="1">
      <c r="B73" s="199" t="s">
        <v>271</v>
      </c>
      <c r="C73" s="218">
        <v>5140</v>
      </c>
      <c r="D73" s="218"/>
      <c r="E73" s="205"/>
    </row>
    <row r="74" spans="2:5" ht="17.25" customHeight="1">
      <c r="B74" s="199" t="s">
        <v>272</v>
      </c>
      <c r="C74" s="218">
        <v>-703</v>
      </c>
      <c r="D74" s="218"/>
      <c r="E74" s="205"/>
    </row>
    <row r="75" spans="2:5" ht="16.5" customHeight="1">
      <c r="B75" s="199" t="s">
        <v>273</v>
      </c>
      <c r="C75" s="210">
        <v>3018</v>
      </c>
      <c r="D75" s="210">
        <v>10185.718000000417</v>
      </c>
      <c r="E75" s="205"/>
    </row>
    <row r="76" spans="2:5" ht="18" customHeight="1">
      <c r="B76" s="199" t="s">
        <v>270</v>
      </c>
      <c r="C76" s="210">
        <v>223615</v>
      </c>
      <c r="D76" s="210">
        <v>437.1254999999702</v>
      </c>
      <c r="E76" s="205"/>
    </row>
    <row r="77" spans="2:5" ht="20.25" customHeight="1">
      <c r="B77" s="199" t="s">
        <v>274</v>
      </c>
      <c r="C77" s="210">
        <v>8513</v>
      </c>
      <c r="D77" s="210">
        <v>109330.64</v>
      </c>
      <c r="E77" s="205"/>
    </row>
    <row r="78" spans="2:5" ht="17.25" customHeight="1">
      <c r="B78" s="199" t="s">
        <v>275</v>
      </c>
      <c r="C78" s="210">
        <v>112255</v>
      </c>
      <c r="D78" s="210">
        <v>156948.87</v>
      </c>
      <c r="E78" s="205"/>
    </row>
    <row r="79" spans="2:5" ht="19.5" customHeight="1">
      <c r="B79" s="219" t="s">
        <v>309</v>
      </c>
      <c r="C79" s="220">
        <f>SUM(C69:C78)</f>
        <v>360420</v>
      </c>
      <c r="D79" s="220">
        <f>SUM(D69:D78)</f>
        <v>384093.49350000033</v>
      </c>
      <c r="E79" s="205"/>
    </row>
    <row r="80" spans="3:5" ht="12.75">
      <c r="C80" s="205"/>
      <c r="D80" s="205"/>
      <c r="E80" s="205"/>
    </row>
    <row r="81" spans="3:5" ht="12.75">
      <c r="C81" s="205"/>
      <c r="D81" s="205"/>
      <c r="E81" s="205"/>
    </row>
    <row r="82" spans="3:5" ht="12.75">
      <c r="C82" s="205"/>
      <c r="D82" s="205"/>
      <c r="E82" s="205"/>
    </row>
    <row r="83" spans="3:5" ht="12.75">
      <c r="C83" s="205"/>
      <c r="D83" s="205"/>
      <c r="E83" s="205"/>
    </row>
  </sheetData>
  <sheetProtection/>
  <printOptions horizontalCentered="1" verticalCentered="1"/>
  <pageMargins left="0.32" right="0" top="0" bottom="0" header="0.33" footer="0.511811023622047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F60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1.8515625" style="0" customWidth="1"/>
    <col min="2" max="2" width="5.140625" style="0" customWidth="1"/>
    <col min="3" max="3" width="8.7109375" style="0" customWidth="1"/>
    <col min="4" max="4" width="46.140625" style="0" customWidth="1"/>
    <col min="5" max="5" width="12.421875" style="0" customWidth="1"/>
    <col min="6" max="6" width="11.7109375" style="0" customWidth="1"/>
  </cols>
  <sheetData>
    <row r="3" spans="2:6" ht="25.5" customHeight="1">
      <c r="B3" s="2"/>
      <c r="C3" s="93" t="s">
        <v>225</v>
      </c>
      <c r="D3" s="94"/>
      <c r="E3" s="94"/>
      <c r="F3" s="95"/>
    </row>
    <row r="4" spans="2:6" ht="12.75">
      <c r="B4" s="2"/>
      <c r="C4" s="2"/>
      <c r="D4" s="2"/>
      <c r="E4" s="2"/>
      <c r="F4" s="2" t="s">
        <v>101</v>
      </c>
    </row>
    <row r="5" spans="2:6" s="6" customFormat="1" ht="23.25" customHeight="1">
      <c r="B5" s="260" t="s">
        <v>288</v>
      </c>
      <c r="C5" s="261"/>
      <c r="D5" s="261"/>
      <c r="E5" s="261"/>
      <c r="F5" s="261"/>
    </row>
    <row r="6" spans="2:6" ht="12.75">
      <c r="B6" s="91"/>
      <c r="C6" s="91"/>
      <c r="D6" s="91"/>
      <c r="E6" s="92"/>
      <c r="F6" s="2" t="s">
        <v>101</v>
      </c>
    </row>
    <row r="7" spans="2:6" ht="12.75">
      <c r="B7" s="245" t="s">
        <v>2</v>
      </c>
      <c r="C7" s="239" t="s">
        <v>216</v>
      </c>
      <c r="D7" s="241"/>
      <c r="E7" s="171" t="s">
        <v>140</v>
      </c>
      <c r="F7" s="141" t="s">
        <v>140</v>
      </c>
    </row>
    <row r="8" spans="2:6" ht="12.75">
      <c r="B8" s="246"/>
      <c r="C8" s="242"/>
      <c r="D8" s="244"/>
      <c r="E8" s="143" t="s">
        <v>141</v>
      </c>
      <c r="F8" s="143" t="s">
        <v>198</v>
      </c>
    </row>
    <row r="9" spans="2:6" ht="21" customHeight="1">
      <c r="B9" s="159"/>
      <c r="C9" s="236" t="s">
        <v>217</v>
      </c>
      <c r="D9" s="238"/>
      <c r="E9" s="160"/>
      <c r="F9" s="172"/>
    </row>
    <row r="10" spans="2:6" ht="12.75">
      <c r="B10" s="159"/>
      <c r="C10" s="173"/>
      <c r="D10" s="174" t="s">
        <v>218</v>
      </c>
      <c r="E10" s="160">
        <v>10122516</v>
      </c>
      <c r="F10" s="160">
        <v>10261444</v>
      </c>
    </row>
    <row r="11" spans="2:6" ht="12.75">
      <c r="B11" s="159"/>
      <c r="C11" s="173"/>
      <c r="D11" s="180" t="s">
        <v>276</v>
      </c>
      <c r="E11" s="160">
        <v>-3893493</v>
      </c>
      <c r="F11" s="160">
        <v>-8074439</v>
      </c>
    </row>
    <row r="12" spans="2:6" ht="12.75">
      <c r="B12" s="159"/>
      <c r="C12" s="173"/>
      <c r="D12" s="174" t="s">
        <v>222</v>
      </c>
      <c r="E12" s="160">
        <v>-3064851</v>
      </c>
      <c r="F12" s="160"/>
    </row>
    <row r="13" spans="2:6" ht="12.75">
      <c r="B13" s="159"/>
      <c r="C13" s="173"/>
      <c r="D13" s="174" t="s">
        <v>78</v>
      </c>
      <c r="E13" s="160"/>
      <c r="F13" s="160"/>
    </row>
    <row r="14" spans="2:6" ht="12.75">
      <c r="B14" s="159"/>
      <c r="C14" s="173"/>
      <c r="D14" s="208" t="s">
        <v>289</v>
      </c>
      <c r="E14" s="160">
        <v>-1901777</v>
      </c>
      <c r="F14" s="160">
        <v>-383391</v>
      </c>
    </row>
    <row r="15" spans="2:6" ht="12.75">
      <c r="B15" s="159"/>
      <c r="C15" s="173"/>
      <c r="D15" s="180" t="s">
        <v>226</v>
      </c>
      <c r="E15" s="160">
        <v>-887823</v>
      </c>
      <c r="F15" s="160">
        <v>-2151466</v>
      </c>
    </row>
    <row r="16" spans="2:6" ht="12.75">
      <c r="B16" s="159"/>
      <c r="C16" s="173"/>
      <c r="D16" s="208" t="s">
        <v>257</v>
      </c>
      <c r="E16" s="160"/>
      <c r="F16" s="160"/>
    </row>
    <row r="17" spans="2:6" ht="12.75">
      <c r="B17" s="159"/>
      <c r="C17" s="173"/>
      <c r="D17" s="175" t="s">
        <v>219</v>
      </c>
      <c r="E17" s="160">
        <f>SUM(E10:E16)</f>
        <v>374572</v>
      </c>
      <c r="F17" s="160">
        <f>SUM(F10:F16)</f>
        <v>-347852</v>
      </c>
    </row>
    <row r="18" spans="2:6" ht="23.25" customHeight="1">
      <c r="B18" s="159"/>
      <c r="C18" s="236" t="s">
        <v>79</v>
      </c>
      <c r="D18" s="238"/>
      <c r="E18" s="160"/>
      <c r="F18" s="160"/>
    </row>
    <row r="19" spans="2:6" ht="12.75">
      <c r="B19" s="159"/>
      <c r="C19" s="173"/>
      <c r="D19" s="174" t="s">
        <v>220</v>
      </c>
      <c r="E19" s="160"/>
      <c r="F19" s="160"/>
    </row>
    <row r="20" spans="2:6" ht="12.75">
      <c r="B20" s="159"/>
      <c r="C20" s="173"/>
      <c r="D20" s="174" t="s">
        <v>80</v>
      </c>
      <c r="E20" s="160"/>
      <c r="F20" s="160"/>
    </row>
    <row r="21" spans="2:6" ht="12.75">
      <c r="B21" s="159"/>
      <c r="C21" s="173"/>
      <c r="D21" s="174" t="s">
        <v>81</v>
      </c>
      <c r="E21" s="160"/>
      <c r="F21" s="160"/>
    </row>
    <row r="22" spans="2:6" ht="12.75">
      <c r="B22" s="159"/>
      <c r="C22" s="173"/>
      <c r="D22" s="174" t="s">
        <v>82</v>
      </c>
      <c r="E22" s="160"/>
      <c r="F22" s="160"/>
    </row>
    <row r="23" spans="2:6" ht="12.75">
      <c r="B23" s="159"/>
      <c r="C23" s="173"/>
      <c r="D23" s="174" t="s">
        <v>83</v>
      </c>
      <c r="E23" s="160"/>
      <c r="F23" s="160"/>
    </row>
    <row r="24" spans="2:6" ht="12.75">
      <c r="B24" s="159"/>
      <c r="C24" s="173"/>
      <c r="D24" s="175" t="s">
        <v>84</v>
      </c>
      <c r="E24" s="160"/>
      <c r="F24" s="160"/>
    </row>
    <row r="25" spans="2:6" ht="24.75" customHeight="1">
      <c r="B25" s="159"/>
      <c r="C25" s="236" t="s">
        <v>85</v>
      </c>
      <c r="D25" s="238"/>
      <c r="E25" s="160"/>
      <c r="F25" s="160"/>
    </row>
    <row r="26" spans="2:6" ht="12.75">
      <c r="B26" s="159"/>
      <c r="C26" s="173"/>
      <c r="D26" s="174" t="s">
        <v>91</v>
      </c>
      <c r="E26" s="160"/>
      <c r="F26" s="160"/>
    </row>
    <row r="27" spans="2:6" ht="12.75">
      <c r="B27" s="159"/>
      <c r="C27" s="173"/>
      <c r="D27" s="174" t="s">
        <v>86</v>
      </c>
      <c r="E27" s="160"/>
      <c r="F27" s="160"/>
    </row>
    <row r="28" spans="2:6" ht="12.75">
      <c r="B28" s="159"/>
      <c r="C28" s="173"/>
      <c r="D28" s="208" t="s">
        <v>290</v>
      </c>
      <c r="E28" s="160">
        <v>14152</v>
      </c>
      <c r="F28" s="160"/>
    </row>
    <row r="29" spans="2:6" ht="12.75">
      <c r="B29" s="159"/>
      <c r="C29" s="173"/>
      <c r="D29" s="174" t="s">
        <v>87</v>
      </c>
      <c r="E29" s="160"/>
      <c r="F29" s="160"/>
    </row>
    <row r="30" spans="2:6" ht="12.75">
      <c r="B30" s="159"/>
      <c r="C30" s="173"/>
      <c r="D30" s="175" t="s">
        <v>221</v>
      </c>
      <c r="E30" s="160"/>
      <c r="F30" s="160"/>
    </row>
    <row r="31" spans="2:6" ht="18" customHeight="1">
      <c r="B31" s="159"/>
      <c r="C31" s="236" t="s">
        <v>88</v>
      </c>
      <c r="D31" s="238"/>
      <c r="E31" s="160"/>
      <c r="F31" s="160"/>
    </row>
    <row r="32" spans="2:6" ht="19.5" customHeight="1">
      <c r="B32" s="159"/>
      <c r="C32" s="236" t="s">
        <v>89</v>
      </c>
      <c r="D32" s="238"/>
      <c r="E32" s="160">
        <v>383391</v>
      </c>
      <c r="F32" s="160">
        <v>731243</v>
      </c>
    </row>
    <row r="33" spans="2:6" ht="19.5" customHeight="1">
      <c r="B33" s="159"/>
      <c r="C33" s="236" t="s">
        <v>90</v>
      </c>
      <c r="D33" s="238"/>
      <c r="E33" s="160">
        <f>SUM(E17-E22-E28)</f>
        <v>360420</v>
      </c>
      <c r="F33" s="160">
        <v>383391</v>
      </c>
    </row>
    <row r="34" spans="2:6" ht="12.75">
      <c r="B34" s="167"/>
      <c r="C34" s="167"/>
      <c r="D34" s="167"/>
      <c r="E34" s="168"/>
      <c r="F34" s="168"/>
    </row>
    <row r="35" spans="2:6" ht="12.75">
      <c r="B35" s="167"/>
      <c r="C35" s="167"/>
      <c r="D35" s="167"/>
      <c r="E35" s="168"/>
      <c r="F35" s="168"/>
    </row>
    <row r="36" spans="2:6" ht="12.75">
      <c r="B36" s="167"/>
      <c r="C36" s="167"/>
      <c r="D36" s="167"/>
      <c r="E36" s="168"/>
      <c r="F36" s="168"/>
    </row>
    <row r="37" spans="2:6" ht="12.75">
      <c r="B37" s="167"/>
      <c r="C37" s="167"/>
      <c r="D37" s="167"/>
      <c r="E37" s="168"/>
      <c r="F37" s="168"/>
    </row>
    <row r="38" spans="2:6" ht="12.75">
      <c r="B38" s="167"/>
      <c r="C38" s="167"/>
      <c r="D38" s="167"/>
      <c r="E38" s="168"/>
      <c r="F38" s="168"/>
    </row>
    <row r="39" spans="2:6" ht="12.75">
      <c r="B39" s="167"/>
      <c r="C39" s="167"/>
      <c r="D39" s="167"/>
      <c r="E39" s="168"/>
      <c r="F39" s="168"/>
    </row>
    <row r="40" spans="2:6" ht="12.75">
      <c r="B40" s="169"/>
      <c r="C40" s="169"/>
      <c r="D40" s="169"/>
      <c r="E40" s="170"/>
      <c r="F40" s="170"/>
    </row>
    <row r="41" spans="2:6" ht="12.75">
      <c r="B41" s="91"/>
      <c r="C41" s="91"/>
      <c r="D41" s="91"/>
      <c r="E41" s="92"/>
      <c r="F41" s="92"/>
    </row>
    <row r="42" spans="2:6" ht="12.75">
      <c r="B42" s="91"/>
      <c r="C42" s="91"/>
      <c r="D42" s="91"/>
      <c r="E42" s="92"/>
      <c r="F42" s="92"/>
    </row>
    <row r="43" spans="2:6" ht="12.75">
      <c r="B43" s="91"/>
      <c r="C43" s="91"/>
      <c r="D43" s="91"/>
      <c r="E43" s="92"/>
      <c r="F43" s="92"/>
    </row>
    <row r="44" spans="2:6" ht="12.75">
      <c r="B44" s="91"/>
      <c r="C44" s="91"/>
      <c r="D44" s="91"/>
      <c r="E44" s="92"/>
      <c r="F44" s="92"/>
    </row>
    <row r="45" spans="2:6" ht="12.75">
      <c r="B45" s="91"/>
      <c r="C45" s="91"/>
      <c r="D45" s="91"/>
      <c r="E45" s="92"/>
      <c r="F45" s="92"/>
    </row>
    <row r="46" spans="2:6" ht="12.75">
      <c r="B46" s="91"/>
      <c r="C46" s="91"/>
      <c r="D46" s="91"/>
      <c r="E46" s="92"/>
      <c r="F46" s="92"/>
    </row>
    <row r="47" spans="2:6" ht="12.75">
      <c r="B47" s="91"/>
      <c r="C47" s="91"/>
      <c r="D47" s="91"/>
      <c r="E47" s="92"/>
      <c r="F47" s="92"/>
    </row>
    <row r="48" spans="2:6" ht="12.75">
      <c r="B48" s="91"/>
      <c r="C48" s="91"/>
      <c r="D48" s="91"/>
      <c r="E48" s="92"/>
      <c r="F48" s="92"/>
    </row>
    <row r="49" spans="2:6" ht="12.75">
      <c r="B49" s="91"/>
      <c r="C49" s="91"/>
      <c r="D49" s="91"/>
      <c r="E49" s="92"/>
      <c r="F49" s="92"/>
    </row>
    <row r="50" spans="2:6" ht="12.75">
      <c r="B50" s="91"/>
      <c r="C50" s="91"/>
      <c r="D50" s="91"/>
      <c r="E50" s="92"/>
      <c r="F50" s="92"/>
    </row>
    <row r="51" spans="2:6" ht="12.75">
      <c r="B51" s="91"/>
      <c r="C51" s="91"/>
      <c r="D51" s="91"/>
      <c r="E51" s="92"/>
      <c r="F51" s="92"/>
    </row>
    <row r="52" spans="2:6" ht="12.75">
      <c r="B52" s="91"/>
      <c r="C52" s="91"/>
      <c r="D52" s="91"/>
      <c r="E52" s="92"/>
      <c r="F52" s="92"/>
    </row>
    <row r="53" spans="2:6" s="22" customFormat="1" ht="12.75">
      <c r="B53" s="91"/>
      <c r="C53" s="91"/>
      <c r="D53" s="91"/>
      <c r="E53" s="92"/>
      <c r="F53" s="92"/>
    </row>
    <row r="54" spans="2:6" s="22" customFormat="1" ht="12.75">
      <c r="B54" s="91"/>
      <c r="C54" s="91"/>
      <c r="D54" s="91"/>
      <c r="E54" s="92"/>
      <c r="F54" s="92"/>
    </row>
    <row r="55" spans="2:6" s="22" customFormat="1" ht="12.75">
      <c r="B55" s="91"/>
      <c r="C55" s="91"/>
      <c r="D55" s="91"/>
      <c r="E55" s="92"/>
      <c r="F55" s="92"/>
    </row>
    <row r="56" spans="2:6" s="22" customFormat="1" ht="15">
      <c r="B56" s="21"/>
      <c r="C56" s="5"/>
      <c r="D56" s="5"/>
      <c r="E56" s="5"/>
      <c r="F56" s="5"/>
    </row>
    <row r="57" spans="2:6" ht="15.75">
      <c r="B57" s="1"/>
      <c r="C57" s="23"/>
      <c r="D57" s="23"/>
      <c r="E57" s="23"/>
      <c r="F57" s="23"/>
    </row>
    <row r="58" spans="2:6" ht="12.75">
      <c r="B58" s="1"/>
      <c r="C58" s="2"/>
      <c r="D58" s="2"/>
      <c r="E58" s="2"/>
      <c r="F58" s="2"/>
    </row>
    <row r="59" spans="2:6" ht="12.75">
      <c r="B59" s="1"/>
      <c r="C59" s="2"/>
      <c r="D59" s="2"/>
      <c r="E59" s="2"/>
      <c r="F59" s="2"/>
    </row>
    <row r="60" spans="2:6" ht="12.75">
      <c r="B60" s="3"/>
      <c r="C60" s="4"/>
      <c r="D60" s="4"/>
      <c r="E60" s="4"/>
      <c r="F60" s="4"/>
    </row>
  </sheetData>
  <sheetProtection/>
  <mergeCells count="9">
    <mergeCell ref="C33:D33"/>
    <mergeCell ref="C25:D25"/>
    <mergeCell ref="C31:D31"/>
    <mergeCell ref="C9:D9"/>
    <mergeCell ref="C18:D18"/>
    <mergeCell ref="B5:F5"/>
    <mergeCell ref="B7:B8"/>
    <mergeCell ref="C7:D8"/>
    <mergeCell ref="C32:D32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kristi</cp:lastModifiedBy>
  <cp:lastPrinted>2012-03-16T12:44:13Z</cp:lastPrinted>
  <dcterms:created xsi:type="dcterms:W3CDTF">2002-02-16T18:16:52Z</dcterms:created>
  <dcterms:modified xsi:type="dcterms:W3CDTF">2012-03-26T08:31:02Z</dcterms:modified>
  <cp:category/>
  <cp:version/>
  <cp:contentType/>
  <cp:contentStatus/>
</cp:coreProperties>
</file>