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3215" windowHeight="7005" activeTab="0"/>
  </bookViews>
  <sheets>
    <sheet name="ARTGRES" sheetId="1" r:id="rId1"/>
    <sheet name="Bilanci " sheetId="2" r:id="rId2"/>
    <sheet name="PASQYRA E TE ARDHURAVE" sheetId="3" r:id="rId3"/>
    <sheet name="Pasqyra e leviz.se kap." sheetId="4" r:id="rId4"/>
    <sheet name="CASH-FLOW" sheetId="5" r:id="rId5"/>
    <sheet name="GJENDJA E AQ" sheetId="6" r:id="rId6"/>
    <sheet name="Pasq.e amortiz." sheetId="7" r:id="rId7"/>
    <sheet name="NR.I Punonj e paga" sheetId="8" r:id="rId8"/>
    <sheet name="Zhdoganime" sheetId="9" r:id="rId9"/>
    <sheet name="TVSH" sheetId="10" r:id="rId10"/>
    <sheet name="shenime sqaruese per shpenz." sheetId="11" r:id="rId11"/>
  </sheets>
  <definedNames/>
  <calcPr fullCalcOnLoad="1"/>
</workbook>
</file>

<file path=xl/sharedStrings.xml><?xml version="1.0" encoding="utf-8"?>
<sst xmlns="http://schemas.openxmlformats.org/spreadsheetml/2006/main" count="539" uniqueCount="330">
  <si>
    <t>Qira</t>
  </si>
  <si>
    <t>Sherbime bankare</t>
  </si>
  <si>
    <t>Viti 2010</t>
  </si>
  <si>
    <t>Viti 2009</t>
  </si>
  <si>
    <t>Kapital aksionar</t>
  </si>
  <si>
    <t xml:space="preserve">Aktive afatgjata materiale </t>
  </si>
  <si>
    <t>Furnitor</t>
  </si>
  <si>
    <t>Detyrime ndaj punonjesve, sigurime etj</t>
  </si>
  <si>
    <t>Aktivet monetare</t>
  </si>
  <si>
    <t>Tvsh e zbritshme</t>
  </si>
  <si>
    <t>Tatim fitimi</t>
  </si>
  <si>
    <t>Fitimi (humbja)e vitit financiar</t>
  </si>
  <si>
    <t>Aktivet afatgjata jo materiale</t>
  </si>
  <si>
    <t>Detyrime te tjera</t>
  </si>
  <si>
    <t>Periudha: 01.01.2010 - 31.12.2010</t>
  </si>
  <si>
    <t>AKTIVET</t>
  </si>
  <si>
    <t>I</t>
  </si>
  <si>
    <t>AKTIVET AFATSHKURTERA</t>
  </si>
  <si>
    <t xml:space="preserve">Llogari e kerkesa te arktueshme </t>
  </si>
  <si>
    <t>Inventari</t>
  </si>
  <si>
    <t>II</t>
  </si>
  <si>
    <t>AKTIVET AFATGJATA</t>
  </si>
  <si>
    <t>Investimet financiare afatgjata</t>
  </si>
  <si>
    <t>Aktive biologjike afatgjata</t>
  </si>
  <si>
    <t>Kapitali aksionar I papaguar</t>
  </si>
  <si>
    <t>TOTALI I AKTIVEVE (I + II)</t>
  </si>
  <si>
    <t>DETYRIMET DHE KAPITALI</t>
  </si>
  <si>
    <t>DETYRIME AFATSHKURTERA</t>
  </si>
  <si>
    <t>DETYRIME AFATGJATA</t>
  </si>
  <si>
    <t>Huate afatgjata</t>
  </si>
  <si>
    <t>Huamarrje te tjera afatgjata</t>
  </si>
  <si>
    <t xml:space="preserve">TOTALI I DETYRIMEVE </t>
  </si>
  <si>
    <t>III</t>
  </si>
  <si>
    <t>KAPITALI</t>
  </si>
  <si>
    <t>Kapitali i nenshkruar</t>
  </si>
  <si>
    <t>Kapitali i derdhur</t>
  </si>
  <si>
    <t>Primi I aksionit</t>
  </si>
  <si>
    <t>Provizione afatgjata</t>
  </si>
  <si>
    <t>Rezerva statusore</t>
  </si>
  <si>
    <t>Rezerva ligjore</t>
  </si>
  <si>
    <t>TOTALI I KAPITALIT (III)</t>
  </si>
  <si>
    <t>TOTALI I DETYRIMEVE &amp; KAPITALIT (I, II, III)</t>
  </si>
  <si>
    <t>Perfaqesuesi Ligjor</t>
  </si>
  <si>
    <t xml:space="preserve">PASQYRA E TE ARDHURAVE               </t>
  </si>
  <si>
    <t>Formati 1 - Klasifikimi sipas natyres</t>
  </si>
  <si>
    <t>VITI 2010</t>
  </si>
  <si>
    <t>VITI 2009</t>
  </si>
  <si>
    <t>Shitjet neto (Gjithsej 1 +2+3 )</t>
  </si>
  <si>
    <t>Ndryshimet ne inventarin e produkteve te gatshme dhe te punes ne proces (pakesimet njihen si shpenzime dhe rritjet si pakesim I shpenzimeve,shpenzime negaitve)</t>
  </si>
  <si>
    <t>Puna e kryer nga njesia ekonomike raportuese per qellimet e veta dhe e kapitalizuar</t>
  </si>
  <si>
    <t>Shp.te tjera nga veprim.e shfrytezimit (-)</t>
  </si>
  <si>
    <t>Shpenzime te personelit  dhe sig.shoqerore (-)</t>
  </si>
  <si>
    <t>Renia ne vlere(zhvleresimi) dhe amortizimi (-)</t>
  </si>
  <si>
    <t>Fitim (humbja) nga veprim. e shfrytezimit</t>
  </si>
  <si>
    <t>Te ardhurat dhe shpenzimet financiare nga njesite e kontrolluara</t>
  </si>
  <si>
    <t>Te ardhurat  financiare (+)</t>
  </si>
  <si>
    <t>Fitimi (humbja)para tatimit</t>
  </si>
  <si>
    <t>Fitimi (humbja) neto e vitit financiar</t>
  </si>
  <si>
    <t>Pjesa e fitimit neto per aksioneret e shoq.meme</t>
  </si>
  <si>
    <t>Pjesa e fitimit neto per aksioneret e pakices</t>
  </si>
  <si>
    <t>Nr</t>
  </si>
  <si>
    <t xml:space="preserve">Pershkrimi I elementeve     </t>
  </si>
  <si>
    <t>Fluksi I parave nga veprimtarite e shfrytezimit</t>
  </si>
  <si>
    <t>Paraja neto nga veprimtarite e shfrytezimit</t>
  </si>
  <si>
    <t>Fluksi parave nga veprimtarite investuese</t>
  </si>
  <si>
    <t>Blerjet e kompanise se kontrolluar minus parate e arketuara</t>
  </si>
  <si>
    <t xml:space="preserve">Blerjet e aktiveve afatgjata materiale </t>
  </si>
  <si>
    <t>Paraja neto e perdorur nga veprimtarite investuese</t>
  </si>
  <si>
    <t>Fluksi I parave nga aktivitetet financiare</t>
  </si>
  <si>
    <t>Paraja neto e perdorur nga veprimtarite financiare</t>
  </si>
  <si>
    <t>IV</t>
  </si>
  <si>
    <t>Rritja / (renia) neto e mjeteve monetare</t>
  </si>
  <si>
    <t>Mjete monetare ne fillim te periudhes kontabel</t>
  </si>
  <si>
    <t>V</t>
  </si>
  <si>
    <t>Mjete monetare ne fund te periudhes kontabel</t>
  </si>
  <si>
    <t xml:space="preserve">                                         GJENDJA DHE NDRYSHIMET AKTIVEVE AFATGJATA  ME VLEREN BRUTO</t>
  </si>
  <si>
    <t>GJENDJA NE CELJE TE USHTRIMIT</t>
  </si>
  <si>
    <t>Shtesa Gjate Ushtrimit</t>
  </si>
  <si>
    <t>Pakesimi gjate ushtrimit</t>
  </si>
  <si>
    <t>GJENDJA NE MBYLLJE TE USHTRIMIT</t>
  </si>
  <si>
    <t>KONTRIBUTE NE KAPITAL</t>
  </si>
  <si>
    <t>BLERE DHE KRIJUAR</t>
  </si>
  <si>
    <t>SHTESA TE TJERA</t>
  </si>
  <si>
    <t>RIVLERESIME</t>
  </si>
  <si>
    <t>GJITHSEJ</t>
  </si>
  <si>
    <t>SHITJE</t>
  </si>
  <si>
    <t>NXJERRE JASHTE PERDORIMIT</t>
  </si>
  <si>
    <t>PAKESIME TE TJERA</t>
  </si>
  <si>
    <t>KORRIGJIMI I VLERES BRUTO</t>
  </si>
  <si>
    <t>I    AKTIVE AFATGJATA JOMATERIALE</t>
  </si>
  <si>
    <t>1- Shpenzime te nisjes dhe zgjerimit</t>
  </si>
  <si>
    <t>2-Shpenzime te kerkimeve te aplikuara dhe zhvillimeve</t>
  </si>
  <si>
    <t>3-Koncesione ,patenta,marka dhe vlera e te drejta te ngjashme</t>
  </si>
  <si>
    <t>4-Fond tregtar</t>
  </si>
  <si>
    <t>6-Ne proces dhe pagesa pjesore</t>
  </si>
  <si>
    <t>II AKTIVE AFATGJATA MATERIALE</t>
  </si>
  <si>
    <t>7-TOKA,TROJE,TERRENE</t>
  </si>
  <si>
    <t>8-Ndertesa</t>
  </si>
  <si>
    <t>9-Ndertime dhe instalime te pergj.</t>
  </si>
  <si>
    <t>10-Instalime teknike,makineri,paisje,vegla,instrumente</t>
  </si>
  <si>
    <t>11-Mjete transporti ( veture leasing )</t>
  </si>
  <si>
    <t>12-Paisje zyre dhe informatike</t>
  </si>
  <si>
    <t>13-Gje e gjalle pune e prodhimi</t>
  </si>
  <si>
    <t>14-Kultura dru-frutore</t>
  </si>
  <si>
    <t>15-Te tjera ne shfrytezim</t>
  </si>
  <si>
    <t>16-Ne proces dhe pagesa pjesore</t>
  </si>
  <si>
    <t xml:space="preserve">                       TOTAL (I+II)</t>
  </si>
  <si>
    <t>Rubrikat dhe postet</t>
  </si>
  <si>
    <t xml:space="preserve">           </t>
  </si>
  <si>
    <t xml:space="preserve">                                                              </t>
  </si>
  <si>
    <t>SHTESA</t>
  </si>
  <si>
    <t>Pakesime</t>
  </si>
  <si>
    <t>Shuma e akumuluar ne mbyllje te ushtrimit</t>
  </si>
  <si>
    <t xml:space="preserve">               Shuma e akumuluar ne celje te ushtrimit</t>
  </si>
  <si>
    <t>Plotesime te lidhura me nje rivleresim</t>
  </si>
  <si>
    <t>Amortizimi vjetor</t>
  </si>
  <si>
    <t>Gjithsej</t>
  </si>
  <si>
    <t>Element  te kaluar ne aktivitet qarkullues</t>
  </si>
  <si>
    <t>Elemente te shitur</t>
  </si>
  <si>
    <t>Elemente te nxjerre jashte perdorimit</t>
  </si>
  <si>
    <t>SHUMA</t>
  </si>
  <si>
    <t>Hemnolina SHORAJ</t>
  </si>
  <si>
    <t>N.000/Leke</t>
  </si>
  <si>
    <t>KATEGORITE</t>
  </si>
  <si>
    <t>NR.I PUNONJESVE</t>
  </si>
  <si>
    <t>FONDI I PAGAVE DHE KONTRIBUTET</t>
  </si>
  <si>
    <t>Nryshime gjate viti (nr.fizik)</t>
  </si>
  <si>
    <t>NR MESATAR VJETOR I PUNONJESVE GJITHSEJ</t>
  </si>
  <si>
    <t>PRANUAR TE RI</t>
  </si>
  <si>
    <t>LARGUAR</t>
  </si>
  <si>
    <t>GJENDJE NE FUND TE VITIT USHTRIMOR</t>
  </si>
  <si>
    <t>FONDI I PAGAVE GJITHSEJ</t>
  </si>
  <si>
    <t>SHPERBLIME SUPLIMENTARE</t>
  </si>
  <si>
    <t>SHPERBLIME TE TJERA</t>
  </si>
  <si>
    <t>NDIHME SHOQERORE TE MENJEHERSHME</t>
  </si>
  <si>
    <t>KONTRIBUTI PER SIGURIMET SHOQERORE DHE PERKRAHJE SPECIALE</t>
  </si>
  <si>
    <t>TATIME MBI TE ARDHURA</t>
  </si>
  <si>
    <t>N.r I punonjesve gjithsej  (1+2+3+4+5)</t>
  </si>
  <si>
    <t>1-DREJTUES,PRONARE</t>
  </si>
  <si>
    <t>2-PUNETOR</t>
  </si>
  <si>
    <t>3-SPECIALIST ME ARSIM TE LARTE</t>
  </si>
  <si>
    <t>4-TEKNIKE</t>
  </si>
  <si>
    <t>5-NENPUNES TE THJESHTE</t>
  </si>
  <si>
    <t>Shenime</t>
  </si>
  <si>
    <t>2. Honorare per anetaret e jashtem te organeve drejtuese ____-____</t>
  </si>
  <si>
    <t>Kapitali aksionar</t>
  </si>
  <si>
    <t xml:space="preserve">Rezerva </t>
  </si>
  <si>
    <t>Totali</t>
  </si>
  <si>
    <t>Pozicioni me 31 dhjetor 2009</t>
  </si>
  <si>
    <t>Dividendet e paguar</t>
  </si>
  <si>
    <t>Emetim I kapitalit aksionar</t>
  </si>
  <si>
    <t>Aksione te thesarit te riblera</t>
  </si>
  <si>
    <t>Pozicioni me 31 dhjetor 2010</t>
  </si>
  <si>
    <t>Shenime sqaruese per  shpenzimet viti 2010</t>
  </si>
  <si>
    <t>leke</t>
  </si>
  <si>
    <t>Shuma</t>
  </si>
  <si>
    <t>Gjendja ne fillim 01.01.2010 (+)</t>
  </si>
  <si>
    <t>Gjendja ne fund 31.12.2010 (-)</t>
  </si>
  <si>
    <t xml:space="preserve">              Shuma</t>
  </si>
  <si>
    <t>II-  Shpenzime te tjera te shfrytezimit</t>
  </si>
  <si>
    <t xml:space="preserve"> leke</t>
  </si>
  <si>
    <t xml:space="preserve">Nipt: </t>
  </si>
  <si>
    <t>5-Te tjera ne shfrytezim</t>
  </si>
  <si>
    <t>Fitimi i pashperndare</t>
  </si>
  <si>
    <t xml:space="preserve">Fitimi (humbje) neto per periudhen kontabel </t>
  </si>
  <si>
    <r>
      <t>Mallrat,lendet e para dhe sherbimet</t>
    </r>
    <r>
      <rPr>
        <sz val="8"/>
        <rFont val="Calibri"/>
        <family val="2"/>
      </rPr>
      <t xml:space="preserve">  (-)</t>
    </r>
  </si>
  <si>
    <r>
      <t xml:space="preserve">                                   </t>
    </r>
    <r>
      <rPr>
        <b/>
        <sz val="11"/>
        <rFont val="Calibri"/>
        <family val="2"/>
      </rPr>
      <t xml:space="preserve">                                      PASQYRA E LEVIZJES TE KAPITALIT</t>
    </r>
  </si>
  <si>
    <r>
      <t xml:space="preserve">                                                                              </t>
    </r>
    <r>
      <rPr>
        <b/>
        <sz val="14"/>
        <rFont val="Calibri"/>
        <family val="2"/>
      </rPr>
      <t xml:space="preserve">   PASQYRA E AMORTIZIMEVE</t>
    </r>
  </si>
  <si>
    <t xml:space="preserve">Emertimi dhe Forma ligjore </t>
  </si>
  <si>
    <t>NIPT-i</t>
  </si>
  <si>
    <t xml:space="preserve">Adresa e Selise </t>
  </si>
  <si>
    <t>Data e krijimit</t>
  </si>
  <si>
    <t>Nr. Regjistrit Tregetar</t>
  </si>
  <si>
    <t xml:space="preserve">Veprimtaria  Kryesore </t>
  </si>
  <si>
    <t xml:space="preserve">       PASQYRAT   FINANCIARE </t>
  </si>
  <si>
    <t xml:space="preserve">              (Ne zbatim te Standartit Kombetar te Kontabilitetit  Nr. 2 dhe </t>
  </si>
  <si>
    <t xml:space="preserve">         Ligjit  nr. 9228 Date 29.04.2004 Per Kontabilitetin dhe Pasqyrat Financiare)</t>
  </si>
  <si>
    <t xml:space="preserve">Pasqyra Financiare  jane individuale </t>
  </si>
  <si>
    <t>Pasqyra Financiare  jane  te konsoliduara</t>
  </si>
  <si>
    <t xml:space="preserve">Pasqyra Financiare  jane  te shprehura ne </t>
  </si>
  <si>
    <t xml:space="preserve">Pasqyra Financiare  jane  te rrumbullakosura ne </t>
  </si>
  <si>
    <t xml:space="preserve">Periudha Kontabel e Pasqyrave Financiare </t>
  </si>
  <si>
    <t xml:space="preserve">Nga </t>
  </si>
  <si>
    <t xml:space="preserve">      01/01/2010</t>
  </si>
  <si>
    <t xml:space="preserve">Deri </t>
  </si>
  <si>
    <t xml:space="preserve">      31/12/2010</t>
  </si>
  <si>
    <t>NUMRI I PUNONJESVE DHE FONDI I PAGAVE</t>
  </si>
  <si>
    <t>TVSH</t>
  </si>
  <si>
    <t>Pasqyra e Fluksit te Parase (Metoda direkte)</t>
  </si>
  <si>
    <t>Viti Ushtrimor</t>
  </si>
  <si>
    <t>Parate e arketuara nga klientet</t>
  </si>
  <si>
    <t>Parate e paguara ndaj furnitoreve dhe punonjesve (-)</t>
  </si>
  <si>
    <t>Paga dhe Sigurime Shoqerore</t>
  </si>
  <si>
    <t>Interesi I arketuar</t>
  </si>
  <si>
    <t>Dividentet e arketuar</t>
  </si>
  <si>
    <t>Pagesa e detyrimeve te tjera (Taksa, Tvsh etj) (-)</t>
  </si>
  <si>
    <t>Te ardhura nga veprimtarite e shfrytezimit</t>
  </si>
  <si>
    <t>Pozicioni me 01 Janar 2009</t>
  </si>
  <si>
    <t>Efekti I ndryshimeve ne politikat kontabel</t>
  </si>
  <si>
    <t>Pozicioni I rregulluar</t>
  </si>
  <si>
    <t>Fitimi neto per periudhen kontabel</t>
  </si>
  <si>
    <t>Dividentet e paguar</t>
  </si>
  <si>
    <t>Rritje e rezerves se kapitalit</t>
  </si>
  <si>
    <t>Emetimi I aksioneve</t>
  </si>
  <si>
    <t>Provizione</t>
  </si>
  <si>
    <t>1-Makineri e Paisje zyre dhe informatike</t>
  </si>
  <si>
    <t xml:space="preserve">Llogari e kerkesa te tjera te arktueshme </t>
  </si>
  <si>
    <t>Parate e ardhura nga veprimtarite</t>
  </si>
  <si>
    <t>Llogaritja e Amortizimit</t>
  </si>
  <si>
    <t>Totali (I+II)</t>
  </si>
  <si>
    <t>Prof. As. Dr. Agim Binaj</t>
  </si>
  <si>
    <t xml:space="preserve">Data e mbylljes  se Pasqyrave  Financiare </t>
  </si>
  <si>
    <t>Tregti import-eksport e te tjera</t>
  </si>
  <si>
    <t>SHOQERIA "ARTGRES" shpk</t>
  </si>
  <si>
    <t>K61330021P</t>
  </si>
  <si>
    <t>PICAR-VORE TIRANE</t>
  </si>
  <si>
    <t>09.01.2006</t>
  </si>
  <si>
    <t xml:space="preserve">      16/03/2011</t>
  </si>
  <si>
    <t xml:space="preserve"> "ARTGRES" shpk</t>
  </si>
  <si>
    <t>Shpenzime te shtyra</t>
  </si>
  <si>
    <t>Aktivet afatgjata (ne proces)</t>
  </si>
  <si>
    <t>Arti ELEZAJ</t>
  </si>
  <si>
    <t>Kontribute ortaku per investime</t>
  </si>
  <si>
    <t xml:space="preserve">Detyrime ndaj pronarit </t>
  </si>
  <si>
    <t>TVSH Dhjetorit</t>
  </si>
  <si>
    <t>Detyrime ndaj shtetit</t>
  </si>
  <si>
    <t>Marredheniet e tjera</t>
  </si>
  <si>
    <t xml:space="preserve">Fitimet e pashperndara </t>
  </si>
  <si>
    <t>Rezerva te tjera (INVESTIME)</t>
  </si>
  <si>
    <t>Shpenzime financiare (-)</t>
  </si>
  <si>
    <r>
      <t>Shpenzimet e tatimit mbi fitimin</t>
    </r>
    <r>
      <rPr>
        <sz val="10"/>
        <rFont val="Calibri"/>
        <family val="2"/>
      </rPr>
      <t xml:space="preserve"> (10%) (+ 2.005)</t>
    </r>
  </si>
  <si>
    <t>Shenim: 1- Vleresim i Furnitoreve ne Euro</t>
  </si>
  <si>
    <t>Interes i paguar + Principal (kredi)</t>
  </si>
  <si>
    <t>Kontribute pronari</t>
  </si>
  <si>
    <t>Investime ortaket</t>
  </si>
  <si>
    <t>Te ardhura nga huamarrje afatgjata</t>
  </si>
  <si>
    <t>Pagesa detyrime te pronareve</t>
  </si>
  <si>
    <t>Rritje e rezervave</t>
  </si>
  <si>
    <t>I-A.A.Gj te vitit 2009 :</t>
  </si>
  <si>
    <t>II- A.A.Gj te blera gjate vitit 2010:</t>
  </si>
  <si>
    <t>4- Autokarro (26.01.2010) = 250.000 x 0.2 =</t>
  </si>
  <si>
    <t>1- Grila (24.02.2010) =   119.135 x 0.2 =</t>
  </si>
  <si>
    <t>2- I Phod ( 9.11.2010) =  102.200 x 0.2 =</t>
  </si>
  <si>
    <t>3- Bateri (  1.06.2010) =  111.550 x 0.2 =</t>
  </si>
  <si>
    <t xml:space="preserve">I- Shpenzime te shfrytezimit (Lende te para,etj)         </t>
  </si>
  <si>
    <t xml:space="preserve">Blerje </t>
  </si>
  <si>
    <t>Takse doganore</t>
  </si>
  <si>
    <t>Transporte</t>
  </si>
  <si>
    <t>Roje</t>
  </si>
  <si>
    <t>Punime te ndryshme</t>
  </si>
  <si>
    <t>Reklama</t>
  </si>
  <si>
    <t>Sigurim makine</t>
  </si>
  <si>
    <t>Bilance dhe ekspertize</t>
  </si>
  <si>
    <t>Udhetime e dieta</t>
  </si>
  <si>
    <t>Pritje</t>
  </si>
  <si>
    <t>Riparime</t>
  </si>
  <si>
    <t>Taksa te ndryshme</t>
  </si>
  <si>
    <t>Kancelari</t>
  </si>
  <si>
    <t>Shpenzime te panjohura (gjoba)</t>
  </si>
  <si>
    <t>Shenim : Per gjobat 20.052 leke eshte llogaritur tatim fitimi 2.005 leke (20.052 x 0.10)</t>
  </si>
  <si>
    <t>1- Makineri e Pajisje = 13.115.166 - 4.683.405 = 8.431.761 x 0.2 =</t>
  </si>
  <si>
    <t>Telefona dhe internet</t>
  </si>
  <si>
    <r>
      <t xml:space="preserve">                   </t>
    </r>
    <r>
      <rPr>
        <b/>
        <sz val="10"/>
        <rFont val="Calibri"/>
        <family val="2"/>
      </rPr>
      <t xml:space="preserve"> a)</t>
    </r>
    <r>
      <rPr>
        <sz val="10"/>
        <rFont val="Calibri"/>
        <family val="2"/>
      </rPr>
      <t xml:space="preserve"> 466.742 x 139.74 = 65.224.641</t>
    </r>
  </si>
  <si>
    <r>
      <t xml:space="preserve">                    </t>
    </r>
    <r>
      <rPr>
        <b/>
        <sz val="10"/>
        <rFont val="Calibri"/>
        <family val="2"/>
      </rPr>
      <t xml:space="preserve">b) </t>
    </r>
    <r>
      <rPr>
        <sz val="10"/>
        <rFont val="Calibri"/>
        <family val="2"/>
      </rPr>
      <t>466.742 x 138.77 =  64.303.045</t>
    </r>
  </si>
  <si>
    <t>1. Punonjes me kontrate pune te thjeshte (Nr. Mesatar vjetor) ___11___</t>
  </si>
  <si>
    <t xml:space="preserve">                                 Diferenca (-) =       921.595 leke</t>
  </si>
  <si>
    <t>PASQYRA PERMBLEDHESE E ZHDOGANIMEVE E VITIT 2010</t>
  </si>
  <si>
    <t>NR</t>
  </si>
  <si>
    <t>DOKUMENTI</t>
  </si>
  <si>
    <t>VLEFTA E FATURES</t>
  </si>
  <si>
    <t>VLEFTA E DOGANES</t>
  </si>
  <si>
    <t>TAKSE DOGANORE</t>
  </si>
  <si>
    <t>Vlera e</t>
  </si>
  <si>
    <t>AKCIZA</t>
  </si>
  <si>
    <t>M / T</t>
  </si>
  <si>
    <t>DATE</t>
  </si>
  <si>
    <t>tatueshme</t>
  </si>
  <si>
    <t>22.01.2010</t>
  </si>
  <si>
    <t>06.01.2010</t>
  </si>
  <si>
    <t>17.02.2010</t>
  </si>
  <si>
    <t>09.03.2010</t>
  </si>
  <si>
    <t>28.03.2010</t>
  </si>
  <si>
    <t>08.04.2010</t>
  </si>
  <si>
    <t>26.04.2010</t>
  </si>
  <si>
    <t>11.05.2010</t>
  </si>
  <si>
    <t>13.05.2010</t>
  </si>
  <si>
    <t>27.05.2010</t>
  </si>
  <si>
    <t>04.06.2010</t>
  </si>
  <si>
    <t>01.07.2010</t>
  </si>
  <si>
    <t>24.08.2010</t>
  </si>
  <si>
    <t>03.09.2010</t>
  </si>
  <si>
    <t>16.10.2010</t>
  </si>
  <si>
    <t>20.11.2010</t>
  </si>
  <si>
    <t>19.11.2010</t>
  </si>
  <si>
    <t>10.12.2010</t>
  </si>
  <si>
    <t>20.12.2010</t>
  </si>
  <si>
    <t>24.12.2010</t>
  </si>
  <si>
    <t>TOTALI</t>
  </si>
  <si>
    <t>ADMINISTRATORI</t>
  </si>
  <si>
    <t xml:space="preserve">   Arti ELEZAJ</t>
  </si>
  <si>
    <t>Shoqeria "ARTGRES" shpk</t>
  </si>
  <si>
    <t>PASQYRA  E  TVSH-SE   2010</t>
  </si>
  <si>
    <t>Muajt</t>
  </si>
  <si>
    <t>Shitje</t>
  </si>
  <si>
    <t>Blerje</t>
  </si>
  <si>
    <t xml:space="preserve">Vlere </t>
  </si>
  <si>
    <t>TVSH e</t>
  </si>
  <si>
    <t>Vlere e</t>
  </si>
  <si>
    <t xml:space="preserve">TVSH </t>
  </si>
  <si>
    <t>e Tatueshme</t>
  </si>
  <si>
    <t>Llogaritur</t>
  </si>
  <si>
    <t>Tatueshme</t>
  </si>
  <si>
    <t>e zbtitshme</t>
  </si>
  <si>
    <t>e perjashtuar</t>
  </si>
  <si>
    <t>kreditore</t>
  </si>
  <si>
    <t>e paguar</t>
  </si>
  <si>
    <t>Mbartur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</si>
  <si>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</si>
  <si>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</si>
  <si>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</si>
  <si>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</si>
  <si>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</si>
  <si>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</si>
  <si>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</si>
  <si>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</si>
  <si>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</si>
  <si>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</si>
  <si>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</si>
  <si>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</si>
  <si>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ARTI ELEZAJ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</si>
</sst>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409]h:mm:ss\ AM/PM"/>
    <numFmt numFmtId="166" formatCode="0.0"/>
    <numFmt numFmtId="167" formatCode="#,##0.0"/>
    <numFmt numFmtId="168" formatCode="#,##0;[Red]#,##0"/>
    <numFmt numFmtId="169" formatCode="_(* #,##0.000_);_(* \(#,##0.000\);_(* &quot;-&quot;??_);_(@_)"/>
    <numFmt numFmtId="170" formatCode="_(* #,##0.0_);_(* \(#,##0.0\);_(* &quot;-&quot;??_);_(@_)"/>
    <numFmt numFmtId="171" formatCode="_(* #,##0.0_);_(* \(#,##0.0\);_(* &quot;-&quot;?_);_(@_)"/>
    <numFmt numFmtId="172" formatCode="#,##0.00[$Lek-41C]"/>
    <numFmt numFmtId="173" formatCode="#,##0.0[$Lek-41C]"/>
    <numFmt numFmtId="174" formatCode="#,##0[$Lek-41C]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mmm\-yyyy"/>
  </numFmts>
  <fonts count="28">
    <font>
      <sz val="10"/>
      <color indexed="8"/>
      <name val="Arial"/>
      <family val="0"/>
    </font>
    <font>
      <sz val="10"/>
      <name val="Arial"/>
      <family val="0"/>
    </font>
    <font>
      <sz val="8"/>
      <name val="Arial"/>
      <family val="0"/>
    </font>
    <font>
      <b/>
      <sz val="12"/>
      <name val="Calibri"/>
      <family val="2"/>
    </font>
    <font>
      <sz val="12"/>
      <name val="Calibri"/>
      <family val="2"/>
    </font>
    <font>
      <sz val="10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9"/>
      <name val="Calibri"/>
      <family val="2"/>
    </font>
    <font>
      <b/>
      <sz val="7"/>
      <name val="Calibri"/>
      <family val="2"/>
    </font>
    <font>
      <b/>
      <sz val="8"/>
      <name val="Calibri"/>
      <family val="2"/>
    </font>
    <font>
      <b/>
      <sz val="6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b/>
      <u val="single"/>
      <sz val="12"/>
      <name val="Calibri"/>
      <family val="2"/>
    </font>
    <font>
      <sz val="10"/>
      <color indexed="10"/>
      <name val="Calibri"/>
      <family val="2"/>
    </font>
    <font>
      <u val="single"/>
      <sz val="12"/>
      <name val="Calibri"/>
      <family val="2"/>
    </font>
    <font>
      <b/>
      <sz val="16"/>
      <name val="Calibri"/>
      <family val="2"/>
    </font>
    <font>
      <sz val="14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Calibri"/>
      <family val="2"/>
    </font>
    <font>
      <i/>
      <sz val="12"/>
      <name val="Calibri"/>
      <family val="2"/>
    </font>
    <font>
      <i/>
      <sz val="11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ck"/>
    </border>
    <border>
      <left style="thin"/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thick"/>
      <right style="medium"/>
      <top style="thick"/>
      <bottom style="thin"/>
    </border>
    <border>
      <left style="thin"/>
      <right style="thick"/>
      <top style="thick"/>
      <bottom style="thin"/>
    </border>
    <border>
      <left style="thick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thick"/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thick"/>
      <right style="medium"/>
      <top>
        <color indexed="63"/>
      </top>
      <bottom style="thin"/>
    </border>
    <border>
      <left style="medium"/>
      <right style="thick"/>
      <top style="medium"/>
      <bottom style="thin"/>
    </border>
    <border>
      <left style="medium"/>
      <right style="thick"/>
      <top>
        <color indexed="63"/>
      </top>
      <bottom style="thin"/>
    </border>
    <border>
      <left style="thick"/>
      <right style="medium"/>
      <top style="thin"/>
      <bottom>
        <color indexed="63"/>
      </bottom>
    </border>
    <border>
      <left style="thick"/>
      <right style="medium"/>
      <top style="medium"/>
      <bottom style="thick"/>
    </border>
    <border diagonalDown="1">
      <left style="medium"/>
      <right style="medium"/>
      <top style="medium"/>
      <bottom>
        <color indexed="63"/>
      </bottom>
      <diagonal style="medium"/>
    </border>
    <border diagonalDown="1">
      <left style="medium"/>
      <right style="medium"/>
      <top>
        <color indexed="63"/>
      </top>
      <bottom>
        <color indexed="63"/>
      </bottom>
      <diagonal style="medium"/>
    </border>
    <border>
      <left style="medium"/>
      <right style="thick"/>
      <top style="medium"/>
      <bottom style="medium"/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</borders>
  <cellStyleXfs count="22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</cellStyleXfs>
  <cellXfs count="471">
    <xf numFmtId="0" fontId="0" fillId="0" borderId="0" xfId="0" applyAlignment="1">
      <alignment/>
    </xf>
    <xf numFmtId="0" fontId="3" fillId="0" borderId="0" xfId="20" applyFont="1" applyAlignment="1">
      <alignment horizontal="left"/>
      <protection/>
    </xf>
    <xf numFmtId="0" fontId="4" fillId="0" borderId="0" xfId="20" applyFont="1" applyAlignment="1">
      <alignment horizontal="left"/>
      <protection/>
    </xf>
    <xf numFmtId="0" fontId="4" fillId="0" borderId="0" xfId="20" applyFont="1">
      <alignment/>
      <protection/>
    </xf>
    <xf numFmtId="0" fontId="5" fillId="0" borderId="0" xfId="20" applyFont="1">
      <alignment/>
      <protection/>
    </xf>
    <xf numFmtId="0" fontId="3" fillId="0" borderId="0" xfId="20" applyFont="1" applyBorder="1" applyAlignment="1">
      <alignment/>
      <protection/>
    </xf>
    <xf numFmtId="0" fontId="3" fillId="0" borderId="1" xfId="20" applyFont="1" applyBorder="1" applyAlignment="1">
      <alignment/>
      <protection/>
    </xf>
    <xf numFmtId="0" fontId="6" fillId="2" borderId="2" xfId="20" applyFont="1" applyFill="1" applyBorder="1">
      <alignment/>
      <protection/>
    </xf>
    <xf numFmtId="0" fontId="7" fillId="2" borderId="3" xfId="20" applyFont="1" applyFill="1" applyBorder="1">
      <alignment/>
      <protection/>
    </xf>
    <xf numFmtId="0" fontId="7" fillId="2" borderId="3" xfId="20" applyFont="1" applyFill="1" applyBorder="1" applyAlignment="1">
      <alignment horizontal="center"/>
      <protection/>
    </xf>
    <xf numFmtId="0" fontId="7" fillId="2" borderId="4" xfId="20" applyFont="1" applyFill="1" applyBorder="1" applyAlignment="1">
      <alignment horizontal="center"/>
      <protection/>
    </xf>
    <xf numFmtId="0" fontId="5" fillId="0" borderId="4" xfId="20" applyFont="1" applyFill="1" applyBorder="1">
      <alignment/>
      <protection/>
    </xf>
    <xf numFmtId="0" fontId="8" fillId="0" borderId="4" xfId="20" applyFont="1" applyFill="1" applyBorder="1">
      <alignment/>
      <protection/>
    </xf>
    <xf numFmtId="164" fontId="8" fillId="0" borderId="4" xfId="15" applyNumberFormat="1" applyFont="1" applyFill="1" applyBorder="1" applyAlignment="1">
      <alignment horizontal="right"/>
    </xf>
    <xf numFmtId="0" fontId="5" fillId="0" borderId="5" xfId="20" applyFont="1" applyBorder="1">
      <alignment/>
      <protection/>
    </xf>
    <xf numFmtId="3" fontId="5" fillId="0" borderId="5" xfId="20" applyNumberFormat="1" applyFont="1" applyBorder="1">
      <alignment/>
      <protection/>
    </xf>
    <xf numFmtId="164" fontId="5" fillId="0" borderId="5" xfId="15" applyNumberFormat="1" applyFont="1" applyBorder="1" applyAlignment="1">
      <alignment horizontal="right"/>
    </xf>
    <xf numFmtId="164" fontId="5" fillId="0" borderId="5" xfId="15" applyNumberFormat="1" applyFont="1" applyBorder="1" applyAlignment="1">
      <alignment/>
    </xf>
    <xf numFmtId="0" fontId="5" fillId="0" borderId="6" xfId="20" applyFont="1" applyBorder="1">
      <alignment/>
      <protection/>
    </xf>
    <xf numFmtId="164" fontId="5" fillId="0" borderId="6" xfId="15" applyNumberFormat="1" applyFont="1" applyBorder="1" applyAlignment="1">
      <alignment/>
    </xf>
    <xf numFmtId="0" fontId="5" fillId="0" borderId="6" xfId="20" applyFont="1" applyFill="1" applyBorder="1">
      <alignment/>
      <protection/>
    </xf>
    <xf numFmtId="3" fontId="5" fillId="0" borderId="0" xfId="20" applyNumberFormat="1" applyFont="1" applyBorder="1">
      <alignment/>
      <protection/>
    </xf>
    <xf numFmtId="0" fontId="5" fillId="0" borderId="7" xfId="20" applyFont="1" applyBorder="1">
      <alignment/>
      <protection/>
    </xf>
    <xf numFmtId="0" fontId="5" fillId="0" borderId="8" xfId="20" applyFont="1" applyFill="1" applyBorder="1">
      <alignment/>
      <protection/>
    </xf>
    <xf numFmtId="0" fontId="5" fillId="0" borderId="8" xfId="20" applyFont="1" applyBorder="1">
      <alignment/>
      <protection/>
    </xf>
    <xf numFmtId="164" fontId="5" fillId="0" borderId="8" xfId="15" applyNumberFormat="1" applyFont="1" applyBorder="1" applyAlignment="1">
      <alignment/>
    </xf>
    <xf numFmtId="164" fontId="5" fillId="0" borderId="6" xfId="15" applyNumberFormat="1" applyFont="1" applyBorder="1" applyAlignment="1">
      <alignment horizontal="right"/>
    </xf>
    <xf numFmtId="0" fontId="8" fillId="2" borderId="2" xfId="20" applyFont="1" applyFill="1" applyBorder="1">
      <alignment/>
      <protection/>
    </xf>
    <xf numFmtId="0" fontId="3" fillId="2" borderId="9" xfId="20" applyFont="1" applyFill="1" applyBorder="1">
      <alignment/>
      <protection/>
    </xf>
    <xf numFmtId="164" fontId="8" fillId="2" borderId="4" xfId="15" applyNumberFormat="1" applyFont="1" applyFill="1" applyBorder="1" applyAlignment="1">
      <alignment horizontal="right"/>
    </xf>
    <xf numFmtId="0" fontId="5" fillId="2" borderId="2" xfId="20" applyFont="1" applyFill="1" applyBorder="1">
      <alignment/>
      <protection/>
    </xf>
    <xf numFmtId="164" fontId="8" fillId="2" borderId="3" xfId="15" applyNumberFormat="1" applyFont="1" applyFill="1" applyBorder="1" applyAlignment="1">
      <alignment horizontal="right"/>
    </xf>
    <xf numFmtId="0" fontId="8" fillId="0" borderId="2" xfId="20" applyFont="1" applyFill="1" applyBorder="1">
      <alignment/>
      <protection/>
    </xf>
    <xf numFmtId="0" fontId="8" fillId="0" borderId="4" xfId="20" applyFont="1" applyFill="1" applyBorder="1" applyAlignment="1">
      <alignment horizontal="center"/>
      <protection/>
    </xf>
    <xf numFmtId="0" fontId="5" fillId="0" borderId="10" xfId="20" applyFont="1" applyBorder="1">
      <alignment/>
      <protection/>
    </xf>
    <xf numFmtId="164" fontId="5" fillId="0" borderId="8" xfId="15" applyNumberFormat="1" applyFont="1" applyBorder="1" applyAlignment="1">
      <alignment horizontal="right"/>
    </xf>
    <xf numFmtId="0" fontId="5" fillId="0" borderId="11" xfId="20" applyFont="1" applyBorder="1">
      <alignment/>
      <protection/>
    </xf>
    <xf numFmtId="0" fontId="5" fillId="0" borderId="12" xfId="20" applyFont="1" applyBorder="1">
      <alignment/>
      <protection/>
    </xf>
    <xf numFmtId="0" fontId="5" fillId="0" borderId="13" xfId="20" applyFont="1" applyBorder="1">
      <alignment/>
      <protection/>
    </xf>
    <xf numFmtId="0" fontId="8" fillId="0" borderId="2" xfId="20" applyFont="1" applyFill="1" applyBorder="1" applyAlignment="1">
      <alignment horizontal="center"/>
      <protection/>
    </xf>
    <xf numFmtId="0" fontId="5" fillId="0" borderId="14" xfId="20" applyFont="1" applyFill="1" applyBorder="1">
      <alignment/>
      <protection/>
    </xf>
    <xf numFmtId="0" fontId="5" fillId="0" borderId="11" xfId="20" applyFont="1" applyFill="1" applyBorder="1">
      <alignment/>
      <protection/>
    </xf>
    <xf numFmtId="0" fontId="8" fillId="2" borderId="4" xfId="20" applyFont="1" applyFill="1" applyBorder="1">
      <alignment/>
      <protection/>
    </xf>
    <xf numFmtId="0" fontId="8" fillId="2" borderId="15" xfId="20" applyFont="1" applyFill="1" applyBorder="1" applyAlignment="1">
      <alignment horizontal="center"/>
      <protection/>
    </xf>
    <xf numFmtId="164" fontId="8" fillId="2" borderId="16" xfId="15" applyNumberFormat="1" applyFont="1" applyFill="1" applyBorder="1" applyAlignment="1">
      <alignment horizontal="right"/>
    </xf>
    <xf numFmtId="164" fontId="5" fillId="0" borderId="17" xfId="15" applyNumberFormat="1" applyFont="1" applyBorder="1" applyAlignment="1">
      <alignment horizontal="right"/>
    </xf>
    <xf numFmtId="164" fontId="5" fillId="0" borderId="18" xfId="15" applyNumberFormat="1" applyFont="1" applyBorder="1" applyAlignment="1">
      <alignment horizontal="right"/>
    </xf>
    <xf numFmtId="0" fontId="5" fillId="0" borderId="19" xfId="20" applyFont="1" applyFill="1" applyBorder="1">
      <alignment/>
      <protection/>
    </xf>
    <xf numFmtId="0" fontId="8" fillId="2" borderId="3" xfId="20" applyFont="1" applyFill="1" applyBorder="1">
      <alignment/>
      <protection/>
    </xf>
    <xf numFmtId="0" fontId="5" fillId="0" borderId="0" xfId="20" applyFont="1" applyAlignment="1">
      <alignment horizontal="right"/>
      <protection/>
    </xf>
    <xf numFmtId="0" fontId="9" fillId="0" borderId="0" xfId="20" applyFont="1" applyAlignment="1">
      <alignment horizontal="center"/>
      <protection/>
    </xf>
    <xf numFmtId="0" fontId="7" fillId="0" borderId="0" xfId="20" applyFont="1">
      <alignment/>
      <protection/>
    </xf>
    <xf numFmtId="0" fontId="6" fillId="0" borderId="0" xfId="20" applyFont="1">
      <alignment/>
      <protection/>
    </xf>
    <xf numFmtId="0" fontId="8" fillId="0" borderId="0" xfId="20" applyFont="1">
      <alignment/>
      <protection/>
    </xf>
    <xf numFmtId="0" fontId="4" fillId="2" borderId="4" xfId="20" applyFont="1" applyFill="1" applyBorder="1">
      <alignment/>
      <protection/>
    </xf>
    <xf numFmtId="0" fontId="3" fillId="2" borderId="4" xfId="20" applyFont="1" applyFill="1" applyBorder="1" applyAlignment="1">
      <alignment horizontal="right"/>
      <protection/>
    </xf>
    <xf numFmtId="0" fontId="3" fillId="2" borderId="9" xfId="20" applyFont="1" applyFill="1" applyBorder="1" applyAlignment="1">
      <alignment horizontal="right"/>
      <protection/>
    </xf>
    <xf numFmtId="0" fontId="4" fillId="2" borderId="16" xfId="20" applyFont="1" applyFill="1" applyBorder="1">
      <alignment/>
      <protection/>
    </xf>
    <xf numFmtId="0" fontId="3" fillId="2" borderId="4" xfId="20" applyFont="1" applyFill="1" applyBorder="1">
      <alignment/>
      <protection/>
    </xf>
    <xf numFmtId="164" fontId="3" fillId="2" borderId="4" xfId="15" applyNumberFormat="1" applyFont="1" applyFill="1" applyBorder="1" applyAlignment="1">
      <alignment horizontal="right"/>
    </xf>
    <xf numFmtId="164" fontId="3" fillId="2" borderId="9" xfId="15" applyNumberFormat="1" applyFont="1" applyFill="1" applyBorder="1" applyAlignment="1">
      <alignment horizontal="right"/>
    </xf>
    <xf numFmtId="0" fontId="3" fillId="0" borderId="8" xfId="20" applyFont="1" applyBorder="1">
      <alignment/>
      <protection/>
    </xf>
    <xf numFmtId="0" fontId="3" fillId="0" borderId="16" xfId="20" applyFont="1" applyBorder="1">
      <alignment/>
      <protection/>
    </xf>
    <xf numFmtId="164" fontId="4" fillId="0" borderId="16" xfId="15" applyNumberFormat="1" applyFont="1" applyBorder="1" applyAlignment="1">
      <alignment horizontal="right"/>
    </xf>
    <xf numFmtId="164" fontId="4" fillId="0" borderId="15" xfId="15" applyNumberFormat="1" applyFont="1" applyBorder="1" applyAlignment="1">
      <alignment/>
    </xf>
    <xf numFmtId="164" fontId="4" fillId="0" borderId="16" xfId="15" applyNumberFormat="1" applyFont="1" applyBorder="1" applyAlignment="1">
      <alignment/>
    </xf>
    <xf numFmtId="0" fontId="3" fillId="0" borderId="6" xfId="20" applyFont="1" applyBorder="1">
      <alignment/>
      <protection/>
    </xf>
    <xf numFmtId="0" fontId="4" fillId="0" borderId="6" xfId="20" applyFont="1" applyBorder="1" applyAlignment="1">
      <alignment wrapText="1"/>
      <protection/>
    </xf>
    <xf numFmtId="164" fontId="4" fillId="0" borderId="6" xfId="15" applyNumberFormat="1" applyFont="1" applyBorder="1" applyAlignment="1">
      <alignment horizontal="right"/>
    </xf>
    <xf numFmtId="164" fontId="4" fillId="0" borderId="18" xfId="15" applyNumberFormat="1" applyFont="1" applyBorder="1" applyAlignment="1">
      <alignment/>
    </xf>
    <xf numFmtId="164" fontId="4" fillId="0" borderId="6" xfId="15" applyNumberFormat="1" applyFont="1" applyBorder="1" applyAlignment="1">
      <alignment/>
    </xf>
    <xf numFmtId="164" fontId="4" fillId="0" borderId="18" xfId="15" applyNumberFormat="1" applyFont="1" applyBorder="1" applyAlignment="1">
      <alignment wrapText="1"/>
    </xf>
    <xf numFmtId="0" fontId="5" fillId="0" borderId="0" xfId="20" applyFont="1" applyAlignment="1">
      <alignment wrapText="1"/>
      <protection/>
    </xf>
    <xf numFmtId="3" fontId="5" fillId="0" borderId="0" xfId="20" applyNumberFormat="1" applyFont="1" applyAlignment="1">
      <alignment wrapText="1"/>
      <protection/>
    </xf>
    <xf numFmtId="0" fontId="4" fillId="0" borderId="6" xfId="20" applyFont="1" applyBorder="1">
      <alignment/>
      <protection/>
    </xf>
    <xf numFmtId="0" fontId="4" fillId="0" borderId="12" xfId="20" applyFont="1" applyBorder="1">
      <alignment/>
      <protection/>
    </xf>
    <xf numFmtId="164" fontId="4" fillId="0" borderId="20" xfId="15" applyNumberFormat="1" applyFont="1" applyBorder="1" applyAlignment="1">
      <alignment/>
    </xf>
    <xf numFmtId="0" fontId="5" fillId="0" borderId="0" xfId="20" applyFont="1" applyFill="1">
      <alignment/>
      <protection/>
    </xf>
    <xf numFmtId="0" fontId="4" fillId="0" borderId="16" xfId="20" applyFont="1" applyBorder="1">
      <alignment/>
      <protection/>
    </xf>
    <xf numFmtId="0" fontId="4" fillId="0" borderId="14" xfId="20" applyFont="1" applyBorder="1">
      <alignment/>
      <protection/>
    </xf>
    <xf numFmtId="0" fontId="4" fillId="0" borderId="8" xfId="20" applyFont="1" applyBorder="1" applyAlignment="1">
      <alignment wrapText="1"/>
      <protection/>
    </xf>
    <xf numFmtId="164" fontId="4" fillId="0" borderId="8" xfId="15" applyNumberFormat="1" applyFont="1" applyBorder="1" applyAlignment="1">
      <alignment/>
    </xf>
    <xf numFmtId="164" fontId="4" fillId="0" borderId="17" xfId="15" applyNumberFormat="1" applyFont="1" applyBorder="1" applyAlignment="1">
      <alignment/>
    </xf>
    <xf numFmtId="0" fontId="4" fillId="0" borderId="10" xfId="20" applyFont="1" applyBorder="1">
      <alignment/>
      <protection/>
    </xf>
    <xf numFmtId="0" fontId="4" fillId="0" borderId="11" xfId="20" applyFont="1" applyBorder="1">
      <alignment/>
      <protection/>
    </xf>
    <xf numFmtId="0" fontId="4" fillId="0" borderId="21" xfId="20" applyFont="1" applyBorder="1">
      <alignment/>
      <protection/>
    </xf>
    <xf numFmtId="164" fontId="5" fillId="0" borderId="22" xfId="15" applyNumberFormat="1" applyFont="1" applyBorder="1" applyAlignment="1">
      <alignment/>
    </xf>
    <xf numFmtId="164" fontId="5" fillId="0" borderId="18" xfId="15" applyNumberFormat="1" applyFont="1" applyBorder="1" applyAlignment="1">
      <alignment/>
    </xf>
    <xf numFmtId="0" fontId="4" fillId="0" borderId="19" xfId="20" applyFont="1" applyBorder="1">
      <alignment/>
      <protection/>
    </xf>
    <xf numFmtId="0" fontId="4" fillId="0" borderId="13" xfId="20" applyFont="1" applyBorder="1">
      <alignment/>
      <protection/>
    </xf>
    <xf numFmtId="164" fontId="4" fillId="0" borderId="13" xfId="15" applyNumberFormat="1" applyFont="1" applyBorder="1" applyAlignment="1">
      <alignment/>
    </xf>
    <xf numFmtId="164" fontId="4" fillId="0" borderId="23" xfId="15" applyNumberFormat="1" applyFont="1" applyBorder="1" applyAlignment="1">
      <alignment/>
    </xf>
    <xf numFmtId="0" fontId="4" fillId="2" borderId="24" xfId="20" applyFont="1" applyFill="1" applyBorder="1">
      <alignment/>
      <protection/>
    </xf>
    <xf numFmtId="0" fontId="3" fillId="2" borderId="24" xfId="20" applyFont="1" applyFill="1" applyBorder="1">
      <alignment/>
      <protection/>
    </xf>
    <xf numFmtId="164" fontId="3" fillId="2" borderId="24" xfId="15" applyNumberFormat="1" applyFont="1" applyFill="1" applyBorder="1" applyAlignment="1">
      <alignment horizontal="right"/>
    </xf>
    <xf numFmtId="164" fontId="3" fillId="2" borderId="1" xfId="15" applyNumberFormat="1" applyFont="1" applyFill="1" applyBorder="1" applyAlignment="1">
      <alignment horizontal="right"/>
    </xf>
    <xf numFmtId="0" fontId="4" fillId="0" borderId="4" xfId="20" applyFont="1" applyBorder="1">
      <alignment/>
      <protection/>
    </xf>
    <xf numFmtId="164" fontId="4" fillId="0" borderId="4" xfId="15" applyNumberFormat="1" applyFont="1" applyBorder="1" applyAlignment="1">
      <alignment horizontal="right"/>
    </xf>
    <xf numFmtId="164" fontId="4" fillId="0" borderId="9" xfId="15" applyNumberFormat="1" applyFont="1" applyBorder="1" applyAlignment="1">
      <alignment/>
    </xf>
    <xf numFmtId="164" fontId="4" fillId="0" borderId="4" xfId="15" applyNumberFormat="1" applyFont="1" applyBorder="1" applyAlignment="1">
      <alignment/>
    </xf>
    <xf numFmtId="0" fontId="4" fillId="0" borderId="0" xfId="20" applyFont="1" applyBorder="1">
      <alignment/>
      <protection/>
    </xf>
    <xf numFmtId="0" fontId="4" fillId="0" borderId="15" xfId="20" applyFont="1" applyBorder="1">
      <alignment/>
      <protection/>
    </xf>
    <xf numFmtId="3" fontId="4" fillId="0" borderId="15" xfId="20" applyNumberFormat="1" applyFont="1" applyBorder="1">
      <alignment/>
      <protection/>
    </xf>
    <xf numFmtId="3" fontId="4" fillId="0" borderId="0" xfId="20" applyNumberFormat="1" applyFont="1" applyBorder="1">
      <alignment/>
      <protection/>
    </xf>
    <xf numFmtId="0" fontId="8" fillId="0" borderId="0" xfId="20" applyFont="1" applyAlignment="1">
      <alignment horizontal="center"/>
      <protection/>
    </xf>
    <xf numFmtId="3" fontId="5" fillId="0" borderId="0" xfId="20" applyNumberFormat="1" applyFont="1" applyAlignment="1">
      <alignment horizontal="center"/>
      <protection/>
    </xf>
    <xf numFmtId="0" fontId="3" fillId="0" borderId="0" xfId="20" applyFont="1">
      <alignment/>
      <protection/>
    </xf>
    <xf numFmtId="0" fontId="8" fillId="0" borderId="0" xfId="20" applyFont="1" applyAlignment="1">
      <alignment horizontal="right"/>
      <protection/>
    </xf>
    <xf numFmtId="0" fontId="3" fillId="0" borderId="0" xfId="20" applyFont="1" applyAlignment="1">
      <alignment horizontal="justify"/>
      <protection/>
    </xf>
    <xf numFmtId="0" fontId="8" fillId="2" borderId="4" xfId="20" applyFont="1" applyFill="1" applyBorder="1" applyAlignment="1">
      <alignment horizontal="center"/>
      <protection/>
    </xf>
    <xf numFmtId="0" fontId="8" fillId="2" borderId="6" xfId="20" applyFont="1" applyFill="1" applyBorder="1" applyAlignment="1">
      <alignment wrapText="1"/>
      <protection/>
    </xf>
    <xf numFmtId="164" fontId="8" fillId="2" borderId="6" xfId="15" applyNumberFormat="1" applyFont="1" applyFill="1" applyBorder="1" applyAlignment="1">
      <alignment/>
    </xf>
    <xf numFmtId="0" fontId="5" fillId="0" borderId="6" xfId="20" applyFont="1" applyBorder="1" applyAlignment="1">
      <alignment wrapText="1"/>
      <protection/>
    </xf>
    <xf numFmtId="3" fontId="5" fillId="0" borderId="6" xfId="20" applyNumberFormat="1" applyFont="1" applyBorder="1">
      <alignment/>
      <protection/>
    </xf>
    <xf numFmtId="3" fontId="5" fillId="0" borderId="6" xfId="20" applyNumberFormat="1" applyFont="1" applyBorder="1" applyAlignment="1">
      <alignment horizontal="right"/>
      <protection/>
    </xf>
    <xf numFmtId="0" fontId="5" fillId="0" borderId="12" xfId="20" applyFont="1" applyBorder="1" applyAlignment="1">
      <alignment wrapText="1"/>
      <protection/>
    </xf>
    <xf numFmtId="3" fontId="5" fillId="0" borderId="12" xfId="20" applyNumberFormat="1" applyFont="1" applyBorder="1">
      <alignment/>
      <protection/>
    </xf>
    <xf numFmtId="3" fontId="5" fillId="0" borderId="12" xfId="20" applyNumberFormat="1" applyFont="1" applyBorder="1" applyAlignment="1">
      <alignment horizontal="right"/>
      <protection/>
    </xf>
    <xf numFmtId="3" fontId="5" fillId="0" borderId="13" xfId="20" applyNumberFormat="1" applyFont="1" applyBorder="1">
      <alignment/>
      <protection/>
    </xf>
    <xf numFmtId="0" fontId="8" fillId="2" borderId="4" xfId="20" applyFont="1" applyFill="1" applyBorder="1" applyAlignment="1">
      <alignment wrapText="1"/>
      <protection/>
    </xf>
    <xf numFmtId="0" fontId="5" fillId="0" borderId="24" xfId="20" applyFont="1" applyBorder="1">
      <alignment/>
      <protection/>
    </xf>
    <xf numFmtId="3" fontId="5" fillId="0" borderId="24" xfId="20" applyNumberFormat="1" applyFont="1" applyBorder="1">
      <alignment/>
      <protection/>
    </xf>
    <xf numFmtId="3" fontId="5" fillId="0" borderId="24" xfId="20" applyNumberFormat="1" applyFont="1" applyBorder="1" applyAlignment="1">
      <alignment horizontal="right"/>
      <protection/>
    </xf>
    <xf numFmtId="3" fontId="5" fillId="0" borderId="4" xfId="20" applyNumberFormat="1" applyFont="1" applyBorder="1">
      <alignment/>
      <protection/>
    </xf>
    <xf numFmtId="0" fontId="3" fillId="0" borderId="0" xfId="20" applyFont="1" applyAlignment="1">
      <alignment horizontal="center"/>
      <protection/>
    </xf>
    <xf numFmtId="0" fontId="5" fillId="0" borderId="0" xfId="20" applyFont="1" applyAlignment="1">
      <alignment horizontal="center"/>
      <protection/>
    </xf>
    <xf numFmtId="164" fontId="5" fillId="0" borderId="25" xfId="15" applyNumberFormat="1" applyFont="1" applyBorder="1" applyAlignment="1">
      <alignment/>
    </xf>
    <xf numFmtId="0" fontId="5" fillId="0" borderId="0" xfId="20" applyFont="1" applyBorder="1">
      <alignment/>
      <protection/>
    </xf>
    <xf numFmtId="0" fontId="5" fillId="0" borderId="26" xfId="20" applyFont="1" applyBorder="1">
      <alignment/>
      <protection/>
    </xf>
    <xf numFmtId="0" fontId="5" fillId="0" borderId="27" xfId="20" applyFont="1" applyBorder="1">
      <alignment/>
      <protection/>
    </xf>
    <xf numFmtId="0" fontId="5" fillId="0" borderId="18" xfId="20" applyFont="1" applyBorder="1">
      <alignment/>
      <protection/>
    </xf>
    <xf numFmtId="0" fontId="5" fillId="0" borderId="28" xfId="20" applyFont="1" applyBorder="1" applyAlignment="1">
      <alignment horizontal="center"/>
      <protection/>
    </xf>
    <xf numFmtId="0" fontId="10" fillId="0" borderId="0" xfId="20" applyFont="1">
      <alignment/>
      <protection/>
    </xf>
    <xf numFmtId="0" fontId="5" fillId="0" borderId="28" xfId="20" applyFont="1" applyBorder="1">
      <alignment/>
      <protection/>
    </xf>
    <xf numFmtId="0" fontId="4" fillId="0" borderId="0" xfId="20" applyFont="1" applyAlignment="1">
      <alignment horizontal="right"/>
      <protection/>
    </xf>
    <xf numFmtId="0" fontId="8" fillId="0" borderId="0" xfId="20" applyFont="1" applyAlignment="1">
      <alignment horizontal="left"/>
      <protection/>
    </xf>
    <xf numFmtId="0" fontId="5" fillId="2" borderId="16" xfId="20" applyFont="1" applyFill="1" applyBorder="1" applyAlignment="1">
      <alignment horizontal="center"/>
      <protection/>
    </xf>
    <xf numFmtId="0" fontId="13" fillId="2" borderId="16" xfId="20" applyFont="1" applyFill="1" applyBorder="1" applyAlignment="1">
      <alignment wrapText="1"/>
      <protection/>
    </xf>
    <xf numFmtId="0" fontId="7" fillId="2" borderId="9" xfId="20" applyFont="1" applyFill="1" applyBorder="1">
      <alignment/>
      <protection/>
    </xf>
    <xf numFmtId="0" fontId="7" fillId="2" borderId="26" xfId="20" applyFont="1" applyFill="1" applyBorder="1">
      <alignment/>
      <protection/>
    </xf>
    <xf numFmtId="0" fontId="8" fillId="2" borderId="15" xfId="20" applyFont="1" applyFill="1" applyBorder="1">
      <alignment/>
      <protection/>
    </xf>
    <xf numFmtId="0" fontId="5" fillId="2" borderId="7" xfId="20" applyFont="1" applyFill="1" applyBorder="1">
      <alignment/>
      <protection/>
    </xf>
    <xf numFmtId="0" fontId="14" fillId="2" borderId="29" xfId="20" applyFont="1" applyFill="1" applyBorder="1" applyAlignment="1">
      <alignment wrapText="1"/>
      <protection/>
    </xf>
    <xf numFmtId="0" fontId="13" fillId="2" borderId="30" xfId="20" applyFont="1" applyFill="1" applyBorder="1" applyAlignment="1">
      <alignment wrapText="1"/>
      <protection/>
    </xf>
    <xf numFmtId="0" fontId="12" fillId="2" borderId="31" xfId="20" applyFont="1" applyFill="1" applyBorder="1" applyAlignment="1">
      <alignment wrapText="1"/>
      <protection/>
    </xf>
    <xf numFmtId="0" fontId="13" fillId="2" borderId="32" xfId="20" applyFont="1" applyFill="1" applyBorder="1">
      <alignment/>
      <protection/>
    </xf>
    <xf numFmtId="0" fontId="14" fillId="2" borderId="33" xfId="20" applyFont="1" applyFill="1" applyBorder="1" applyAlignment="1">
      <alignment wrapText="1"/>
      <protection/>
    </xf>
    <xf numFmtId="0" fontId="13" fillId="2" borderId="33" xfId="20" applyFont="1" applyFill="1" applyBorder="1" applyAlignment="1">
      <alignment wrapText="1"/>
      <protection/>
    </xf>
    <xf numFmtId="0" fontId="12" fillId="2" borderId="33" xfId="20" applyFont="1" applyFill="1" applyBorder="1" applyAlignment="1">
      <alignment wrapText="1"/>
      <protection/>
    </xf>
    <xf numFmtId="0" fontId="14" fillId="2" borderId="34" xfId="20" applyFont="1" applyFill="1" applyBorder="1" applyAlignment="1">
      <alignment textRotation="90" wrapText="1"/>
      <protection/>
    </xf>
    <xf numFmtId="164" fontId="8" fillId="2" borderId="29" xfId="15" applyNumberFormat="1" applyFont="1" applyFill="1" applyBorder="1" applyAlignment="1">
      <alignment/>
    </xf>
    <xf numFmtId="164" fontId="8" fillId="2" borderId="30" xfId="15" applyNumberFormat="1" applyFont="1" applyFill="1" applyBorder="1" applyAlignment="1">
      <alignment/>
    </xf>
    <xf numFmtId="164" fontId="8" fillId="2" borderId="31" xfId="15" applyNumberFormat="1" applyFont="1" applyFill="1" applyBorder="1" applyAlignment="1">
      <alignment/>
    </xf>
    <xf numFmtId="164" fontId="8" fillId="2" borderId="3" xfId="15" applyNumberFormat="1" applyFont="1" applyFill="1" applyBorder="1" applyAlignment="1">
      <alignment horizontal="center"/>
    </xf>
    <xf numFmtId="3" fontId="5" fillId="0" borderId="0" xfId="20" applyNumberFormat="1" applyFont="1">
      <alignment/>
      <protection/>
    </xf>
    <xf numFmtId="0" fontId="10" fillId="0" borderId="5" xfId="20" applyFont="1" applyBorder="1">
      <alignment/>
      <protection/>
    </xf>
    <xf numFmtId="164" fontId="5" fillId="0" borderId="35" xfId="15" applyNumberFormat="1" applyFont="1" applyBorder="1" applyAlignment="1">
      <alignment/>
    </xf>
    <xf numFmtId="164" fontId="5" fillId="0" borderId="36" xfId="15" applyNumberFormat="1" applyFont="1" applyBorder="1" applyAlignment="1">
      <alignment/>
    </xf>
    <xf numFmtId="164" fontId="5" fillId="0" borderId="37" xfId="15" applyNumberFormat="1" applyFont="1" applyBorder="1" applyAlignment="1">
      <alignment/>
    </xf>
    <xf numFmtId="164" fontId="5" fillId="0" borderId="38" xfId="15" applyNumberFormat="1" applyFont="1" applyBorder="1" applyAlignment="1">
      <alignment/>
    </xf>
    <xf numFmtId="0" fontId="10" fillId="0" borderId="6" xfId="20" applyFont="1" applyBorder="1" applyAlignment="1">
      <alignment wrapText="1"/>
      <protection/>
    </xf>
    <xf numFmtId="164" fontId="5" fillId="0" borderId="39" xfId="15" applyNumberFormat="1" applyFont="1" applyBorder="1" applyAlignment="1">
      <alignment/>
    </xf>
    <xf numFmtId="164" fontId="5" fillId="0" borderId="21" xfId="15" applyNumberFormat="1" applyFont="1" applyBorder="1" applyAlignment="1">
      <alignment/>
    </xf>
    <xf numFmtId="0" fontId="10" fillId="0" borderId="6" xfId="20" applyFont="1" applyBorder="1">
      <alignment/>
      <protection/>
    </xf>
    <xf numFmtId="0" fontId="10" fillId="0" borderId="12" xfId="20" applyFont="1" applyBorder="1">
      <alignment/>
      <protection/>
    </xf>
    <xf numFmtId="164" fontId="5" fillId="0" borderId="12" xfId="15" applyNumberFormat="1" applyFont="1" applyBorder="1" applyAlignment="1">
      <alignment/>
    </xf>
    <xf numFmtId="164" fontId="5" fillId="0" borderId="40" xfId="15" applyNumberFormat="1" applyFont="1" applyBorder="1" applyAlignment="1">
      <alignment/>
    </xf>
    <xf numFmtId="164" fontId="5" fillId="0" borderId="41" xfId="15" applyNumberFormat="1" applyFont="1" applyBorder="1" applyAlignment="1">
      <alignment/>
    </xf>
    <xf numFmtId="164" fontId="5" fillId="0" borderId="42" xfId="15" applyNumberFormat="1" applyFont="1" applyBorder="1" applyAlignment="1">
      <alignment/>
    </xf>
    <xf numFmtId="0" fontId="8" fillId="2" borderId="4" xfId="20" applyFont="1" applyFill="1" applyBorder="1" applyAlignment="1">
      <alignment horizontal="left"/>
      <protection/>
    </xf>
    <xf numFmtId="164" fontId="8" fillId="2" borderId="4" xfId="15" applyNumberFormat="1" applyFont="1" applyFill="1" applyBorder="1" applyAlignment="1">
      <alignment/>
    </xf>
    <xf numFmtId="164" fontId="8" fillId="2" borderId="32" xfId="15" applyNumberFormat="1" applyFont="1" applyFill="1" applyBorder="1" applyAlignment="1">
      <alignment/>
    </xf>
    <xf numFmtId="164" fontId="8" fillId="2" borderId="33" xfId="15" applyNumberFormat="1" applyFont="1" applyFill="1" applyBorder="1" applyAlignment="1">
      <alignment/>
    </xf>
    <xf numFmtId="164" fontId="8" fillId="2" borderId="34" xfId="15" applyNumberFormat="1" applyFont="1" applyFill="1" applyBorder="1" applyAlignment="1">
      <alignment/>
    </xf>
    <xf numFmtId="164" fontId="8" fillId="2" borderId="3" xfId="15" applyNumberFormat="1" applyFont="1" applyFill="1" applyBorder="1" applyAlignment="1">
      <alignment/>
    </xf>
    <xf numFmtId="164" fontId="5" fillId="0" borderId="10" xfId="15" applyNumberFormat="1" applyFont="1" applyBorder="1" applyAlignment="1">
      <alignment/>
    </xf>
    <xf numFmtId="164" fontId="5" fillId="0" borderId="43" xfId="15" applyNumberFormat="1" applyFont="1" applyBorder="1" applyAlignment="1">
      <alignment/>
    </xf>
    <xf numFmtId="164" fontId="5" fillId="0" borderId="44" xfId="15" applyNumberFormat="1" applyFont="1" applyBorder="1" applyAlignment="1">
      <alignment/>
    </xf>
    <xf numFmtId="164" fontId="5" fillId="0" borderId="45" xfId="15" applyNumberFormat="1" applyFont="1" applyBorder="1" applyAlignment="1">
      <alignment/>
    </xf>
    <xf numFmtId="164" fontId="5" fillId="0" borderId="11" xfId="15" applyNumberFormat="1" applyFont="1" applyBorder="1" applyAlignment="1">
      <alignment/>
    </xf>
    <xf numFmtId="164" fontId="5" fillId="0" borderId="46" xfId="15" applyNumberFormat="1" applyFont="1" applyBorder="1" applyAlignment="1">
      <alignment/>
    </xf>
    <xf numFmtId="164" fontId="5" fillId="0" borderId="47" xfId="15" applyNumberFormat="1" applyFont="1" applyBorder="1" applyAlignment="1">
      <alignment/>
    </xf>
    <xf numFmtId="164" fontId="5" fillId="0" borderId="48" xfId="15" applyNumberFormat="1" applyFont="1" applyBorder="1" applyAlignment="1">
      <alignment/>
    </xf>
    <xf numFmtId="164" fontId="5" fillId="0" borderId="49" xfId="15" applyNumberFormat="1" applyFont="1" applyBorder="1" applyAlignment="1">
      <alignment/>
    </xf>
    <xf numFmtId="164" fontId="5" fillId="0" borderId="50" xfId="15" applyNumberFormat="1" applyFont="1" applyBorder="1" applyAlignment="1">
      <alignment/>
    </xf>
    <xf numFmtId="164" fontId="8" fillId="2" borderId="51" xfId="15" applyNumberFormat="1" applyFont="1" applyFill="1" applyBorder="1" applyAlignment="1">
      <alignment/>
    </xf>
    <xf numFmtId="164" fontId="8" fillId="2" borderId="52" xfId="15" applyNumberFormat="1" applyFont="1" applyFill="1" applyBorder="1" applyAlignment="1">
      <alignment/>
    </xf>
    <xf numFmtId="164" fontId="8" fillId="2" borderId="53" xfId="15" applyNumberFormat="1" applyFont="1" applyFill="1" applyBorder="1" applyAlignment="1">
      <alignment/>
    </xf>
    <xf numFmtId="164" fontId="5" fillId="2" borderId="29" xfId="15" applyNumberFormat="1" applyFont="1" applyFill="1" applyBorder="1" applyAlignment="1">
      <alignment/>
    </xf>
    <xf numFmtId="164" fontId="5" fillId="0" borderId="0" xfId="20" applyNumberFormat="1" applyFont="1">
      <alignment/>
      <protection/>
    </xf>
    <xf numFmtId="0" fontId="11" fillId="0" borderId="0" xfId="20" applyFont="1" applyBorder="1" applyAlignment="1">
      <alignment/>
      <protection/>
    </xf>
    <xf numFmtId="0" fontId="8" fillId="2" borderId="16" xfId="20" applyFont="1" applyFill="1" applyBorder="1" applyAlignment="1">
      <alignment wrapText="1"/>
      <protection/>
    </xf>
    <xf numFmtId="0" fontId="8" fillId="2" borderId="9" xfId="20" applyFont="1" applyFill="1" applyBorder="1" applyAlignment="1">
      <alignment wrapText="1"/>
      <protection/>
    </xf>
    <xf numFmtId="0" fontId="8" fillId="2" borderId="9" xfId="20" applyFont="1" applyFill="1" applyBorder="1">
      <alignment/>
      <protection/>
    </xf>
    <xf numFmtId="0" fontId="8" fillId="2" borderId="54" xfId="20" applyFont="1" applyFill="1" applyBorder="1">
      <alignment/>
      <protection/>
    </xf>
    <xf numFmtId="0" fontId="8" fillId="2" borderId="7" xfId="20" applyFont="1" applyFill="1" applyBorder="1" applyAlignment="1">
      <alignment wrapText="1"/>
      <protection/>
    </xf>
    <xf numFmtId="0" fontId="8" fillId="2" borderId="16" xfId="20" applyFont="1" applyFill="1" applyBorder="1">
      <alignment/>
      <protection/>
    </xf>
    <xf numFmtId="164" fontId="8" fillId="0" borderId="6" xfId="15" applyNumberFormat="1" applyFont="1" applyBorder="1" applyAlignment="1">
      <alignment/>
    </xf>
    <xf numFmtId="3" fontId="11" fillId="0" borderId="6" xfId="20" applyNumberFormat="1" applyFont="1" applyBorder="1" applyAlignment="1">
      <alignment/>
      <protection/>
    </xf>
    <xf numFmtId="164" fontId="5" fillId="0" borderId="20" xfId="15" applyNumberFormat="1" applyFont="1" applyBorder="1" applyAlignment="1">
      <alignment/>
    </xf>
    <xf numFmtId="3" fontId="11" fillId="0" borderId="13" xfId="20" applyNumberFormat="1" applyFont="1" applyBorder="1" applyAlignment="1">
      <alignment/>
      <protection/>
    </xf>
    <xf numFmtId="164" fontId="5" fillId="0" borderId="13" xfId="15" applyNumberFormat="1" applyFont="1" applyBorder="1" applyAlignment="1">
      <alignment/>
    </xf>
    <xf numFmtId="3" fontId="8" fillId="2" borderId="24" xfId="20" applyNumberFormat="1" applyFont="1" applyFill="1" applyBorder="1" applyAlignment="1">
      <alignment horizontal="center"/>
      <protection/>
    </xf>
    <xf numFmtId="164" fontId="8" fillId="2" borderId="24" xfId="15" applyNumberFormat="1" applyFont="1" applyFill="1" applyBorder="1" applyAlignment="1">
      <alignment/>
    </xf>
    <xf numFmtId="3" fontId="8" fillId="0" borderId="0" xfId="20" applyNumberFormat="1" applyFont="1" applyBorder="1" applyAlignment="1">
      <alignment horizontal="center"/>
      <protection/>
    </xf>
    <xf numFmtId="3" fontId="8" fillId="0" borderId="0" xfId="20" applyNumberFormat="1" applyFont="1" applyBorder="1">
      <alignment/>
      <protection/>
    </xf>
    <xf numFmtId="0" fontId="3" fillId="0" borderId="0" xfId="20" applyFont="1" applyAlignment="1">
      <alignment/>
      <protection/>
    </xf>
    <xf numFmtId="164" fontId="8" fillId="2" borderId="55" xfId="15" applyNumberFormat="1" applyFont="1" applyFill="1" applyBorder="1" applyAlignment="1">
      <alignment/>
    </xf>
    <xf numFmtId="0" fontId="8" fillId="2" borderId="15" xfId="20" applyFont="1" applyFill="1" applyBorder="1" applyAlignment="1">
      <alignment wrapText="1"/>
      <protection/>
    </xf>
    <xf numFmtId="164" fontId="5" fillId="0" borderId="23" xfId="15" applyNumberFormat="1" applyFont="1" applyBorder="1" applyAlignment="1">
      <alignment/>
    </xf>
    <xf numFmtId="164" fontId="5" fillId="0" borderId="24" xfId="15" applyNumberFormat="1" applyFont="1" applyBorder="1" applyAlignment="1">
      <alignment/>
    </xf>
    <xf numFmtId="0" fontId="8" fillId="2" borderId="9" xfId="20" applyFont="1" applyFill="1" applyBorder="1" applyAlignment="1">
      <alignment horizontal="center" wrapText="1"/>
      <protection/>
    </xf>
    <xf numFmtId="164" fontId="8" fillId="0" borderId="6" xfId="15" applyNumberFormat="1" applyFont="1" applyBorder="1" applyAlignment="1">
      <alignment/>
    </xf>
    <xf numFmtId="0" fontId="7" fillId="0" borderId="0" xfId="20" applyFont="1" applyAlignment="1">
      <alignment horizontal="justify"/>
      <protection/>
    </xf>
    <xf numFmtId="0" fontId="8" fillId="2" borderId="7" xfId="20" applyFont="1" applyFill="1" applyBorder="1">
      <alignment/>
      <protection/>
    </xf>
    <xf numFmtId="0" fontId="8" fillId="2" borderId="0" xfId="20" applyFont="1" applyFill="1" applyBorder="1">
      <alignment/>
      <protection/>
    </xf>
    <xf numFmtId="0" fontId="8" fillId="2" borderId="56" xfId="20" applyFont="1" applyFill="1" applyBorder="1">
      <alignment/>
      <protection/>
    </xf>
    <xf numFmtId="0" fontId="13" fillId="2" borderId="7" xfId="20" applyFont="1" applyFill="1" applyBorder="1" applyAlignment="1">
      <alignment wrapText="1"/>
      <protection/>
    </xf>
    <xf numFmtId="0" fontId="12" fillId="2" borderId="7" xfId="20" applyFont="1" applyFill="1" applyBorder="1" applyAlignment="1">
      <alignment textRotation="90" wrapText="1"/>
      <protection/>
    </xf>
    <xf numFmtId="0" fontId="12" fillId="2" borderId="56" xfId="20" applyFont="1" applyFill="1" applyBorder="1" applyAlignment="1">
      <alignment wrapText="1"/>
      <protection/>
    </xf>
    <xf numFmtId="0" fontId="12" fillId="2" borderId="4" xfId="20" applyFont="1" applyFill="1" applyBorder="1" applyAlignment="1">
      <alignment wrapText="1"/>
      <protection/>
    </xf>
    <xf numFmtId="0" fontId="12" fillId="2" borderId="0" xfId="20" applyFont="1" applyFill="1" applyBorder="1" applyAlignment="1">
      <alignment wrapText="1"/>
      <protection/>
    </xf>
    <xf numFmtId="0" fontId="12" fillId="2" borderId="7" xfId="20" applyFont="1" applyFill="1" applyBorder="1" applyAlignment="1">
      <alignment wrapText="1"/>
      <protection/>
    </xf>
    <xf numFmtId="0" fontId="13" fillId="2" borderId="0" xfId="20" applyFont="1" applyFill="1" applyBorder="1" applyAlignment="1">
      <alignment wrapText="1"/>
      <protection/>
    </xf>
    <xf numFmtId="0" fontId="13" fillId="2" borderId="56" xfId="20" applyFont="1" applyFill="1" applyBorder="1" applyAlignment="1">
      <alignment wrapText="1"/>
      <protection/>
    </xf>
    <xf numFmtId="0" fontId="5" fillId="0" borderId="2" xfId="20" applyFont="1" applyBorder="1">
      <alignment/>
      <protection/>
    </xf>
    <xf numFmtId="0" fontId="5" fillId="0" borderId="9" xfId="20" applyFont="1" applyBorder="1">
      <alignment/>
      <protection/>
    </xf>
    <xf numFmtId="0" fontId="5" fillId="0" borderId="3" xfId="20" applyFont="1" applyBorder="1">
      <alignment/>
      <protection/>
    </xf>
    <xf numFmtId="0" fontId="5" fillId="0" borderId="4" xfId="20" applyFont="1" applyBorder="1">
      <alignment/>
      <protection/>
    </xf>
    <xf numFmtId="0" fontId="4" fillId="0" borderId="2" xfId="20" applyFont="1" applyBorder="1" applyAlignment="1">
      <alignment/>
      <protection/>
    </xf>
    <xf numFmtId="0" fontId="5" fillId="2" borderId="9" xfId="20" applyFont="1" applyFill="1" applyBorder="1" applyAlignment="1">
      <alignment wrapText="1"/>
      <protection/>
    </xf>
    <xf numFmtId="3" fontId="8" fillId="2" borderId="4" xfId="20" applyNumberFormat="1" applyFont="1" applyFill="1" applyBorder="1">
      <alignment/>
      <protection/>
    </xf>
    <xf numFmtId="0" fontId="17" fillId="0" borderId="0" xfId="20" applyFont="1">
      <alignment/>
      <protection/>
    </xf>
    <xf numFmtId="3" fontId="8" fillId="0" borderId="0" xfId="20" applyNumberFormat="1" applyFont="1">
      <alignment/>
      <protection/>
    </xf>
    <xf numFmtId="3" fontId="5" fillId="0" borderId="28" xfId="20" applyNumberFormat="1" applyFont="1" applyBorder="1">
      <alignment/>
      <protection/>
    </xf>
    <xf numFmtId="0" fontId="8" fillId="0" borderId="18" xfId="20" applyFont="1" applyBorder="1" applyAlignment="1">
      <alignment horizontal="center"/>
      <protection/>
    </xf>
    <xf numFmtId="0" fontId="8" fillId="0" borderId="0" xfId="20" applyFont="1" applyBorder="1" applyAlignment="1">
      <alignment horizontal="center"/>
      <protection/>
    </xf>
    <xf numFmtId="0" fontId="8" fillId="0" borderId="28" xfId="20" applyFont="1" applyBorder="1" applyAlignment="1">
      <alignment horizontal="center"/>
      <protection/>
    </xf>
    <xf numFmtId="167" fontId="5" fillId="0" borderId="0" xfId="20" applyNumberFormat="1" applyFont="1">
      <alignment/>
      <protection/>
    </xf>
    <xf numFmtId="0" fontId="18" fillId="0" borderId="0" xfId="20" applyFont="1" applyBorder="1">
      <alignment/>
      <protection/>
    </xf>
    <xf numFmtId="0" fontId="8" fillId="0" borderId="0" xfId="20" applyFont="1" applyBorder="1" applyAlignment="1">
      <alignment horizontal="right"/>
      <protection/>
    </xf>
    <xf numFmtId="168" fontId="8" fillId="0" borderId="0" xfId="20" applyNumberFormat="1" applyFont="1">
      <alignment/>
      <protection/>
    </xf>
    <xf numFmtId="0" fontId="18" fillId="0" borderId="0" xfId="20" applyFont="1">
      <alignment/>
      <protection/>
    </xf>
    <xf numFmtId="0" fontId="5" fillId="0" borderId="0" xfId="20" applyFont="1" applyBorder="1" applyAlignment="1">
      <alignment/>
      <protection/>
    </xf>
    <xf numFmtId="0" fontId="5" fillId="0" borderId="0" xfId="20" applyFont="1" applyBorder="1" applyAlignment="1">
      <alignment wrapText="1"/>
      <protection/>
    </xf>
    <xf numFmtId="0" fontId="5" fillId="0" borderId="0" xfId="20" applyFont="1" applyBorder="1" applyAlignment="1">
      <alignment horizontal="center" wrapText="1"/>
      <protection/>
    </xf>
    <xf numFmtId="0" fontId="4" fillId="0" borderId="1" xfId="19" applyFont="1" applyBorder="1">
      <alignment/>
      <protection/>
    </xf>
    <xf numFmtId="0" fontId="4" fillId="0" borderId="0" xfId="19" applyFont="1">
      <alignment/>
      <protection/>
    </xf>
    <xf numFmtId="0" fontId="4" fillId="0" borderId="26" xfId="19" applyFont="1" applyBorder="1">
      <alignment/>
      <protection/>
    </xf>
    <xf numFmtId="0" fontId="4" fillId="0" borderId="15" xfId="19" applyFont="1" applyBorder="1">
      <alignment/>
      <protection/>
    </xf>
    <xf numFmtId="0" fontId="4" fillId="0" borderId="54" xfId="19" applyFont="1" applyBorder="1">
      <alignment/>
      <protection/>
    </xf>
    <xf numFmtId="0" fontId="4" fillId="0" borderId="0" xfId="19" applyFont="1" applyBorder="1">
      <alignment/>
      <protection/>
    </xf>
    <xf numFmtId="0" fontId="3" fillId="0" borderId="27" xfId="19" applyFont="1" applyBorder="1">
      <alignment/>
      <protection/>
    </xf>
    <xf numFmtId="0" fontId="3" fillId="0" borderId="0" xfId="19" applyFont="1" applyBorder="1">
      <alignment/>
      <protection/>
    </xf>
    <xf numFmtId="0" fontId="4" fillId="0" borderId="28" xfId="19" applyFont="1" applyBorder="1">
      <alignment/>
      <protection/>
    </xf>
    <xf numFmtId="0" fontId="4" fillId="0" borderId="38" xfId="19" applyFont="1" applyBorder="1">
      <alignment/>
      <protection/>
    </xf>
    <xf numFmtId="0" fontId="4" fillId="0" borderId="18" xfId="19" applyFont="1" applyBorder="1">
      <alignment/>
      <protection/>
    </xf>
    <xf numFmtId="0" fontId="4" fillId="0" borderId="46" xfId="19" applyFont="1" applyBorder="1">
      <alignment/>
      <protection/>
    </xf>
    <xf numFmtId="0" fontId="4" fillId="0" borderId="18" xfId="19" applyFont="1" applyFill="1" applyBorder="1">
      <alignment/>
      <protection/>
    </xf>
    <xf numFmtId="0" fontId="19" fillId="0" borderId="18" xfId="19" applyFont="1" applyBorder="1">
      <alignment/>
      <protection/>
    </xf>
    <xf numFmtId="0" fontId="4" fillId="0" borderId="27" xfId="19" applyFont="1" applyBorder="1">
      <alignment/>
      <protection/>
    </xf>
    <xf numFmtId="0" fontId="3" fillId="0" borderId="0" xfId="19" applyFont="1">
      <alignment/>
      <protection/>
    </xf>
    <xf numFmtId="0" fontId="4" fillId="0" borderId="56" xfId="19" applyFont="1" applyBorder="1">
      <alignment/>
      <protection/>
    </xf>
    <xf numFmtId="0" fontId="4" fillId="0" borderId="27" xfId="19" applyFont="1" applyBorder="1" applyAlignment="1">
      <alignment/>
      <protection/>
    </xf>
    <xf numFmtId="0" fontId="4" fillId="0" borderId="0" xfId="19" applyFont="1" applyBorder="1" applyAlignment="1">
      <alignment/>
      <protection/>
    </xf>
    <xf numFmtId="0" fontId="3" fillId="0" borderId="0" xfId="19" applyFont="1" applyBorder="1" applyAlignment="1">
      <alignment/>
      <protection/>
    </xf>
    <xf numFmtId="0" fontId="4" fillId="0" borderId="56" xfId="19" applyFont="1" applyBorder="1" applyAlignment="1">
      <alignment/>
      <protection/>
    </xf>
    <xf numFmtId="0" fontId="4" fillId="0" borderId="18" xfId="19" applyFont="1" applyBorder="1" applyAlignment="1">
      <alignment horizontal="right"/>
      <protection/>
    </xf>
    <xf numFmtId="0" fontId="4" fillId="0" borderId="0" xfId="19" applyFont="1" applyBorder="1" applyAlignment="1">
      <alignment horizontal="left"/>
      <protection/>
    </xf>
    <xf numFmtId="0" fontId="4" fillId="0" borderId="55" xfId="19" applyFont="1" applyBorder="1">
      <alignment/>
      <protection/>
    </xf>
    <xf numFmtId="0" fontId="4" fillId="0" borderId="57" xfId="19" applyFont="1" applyBorder="1">
      <alignment/>
      <protection/>
    </xf>
    <xf numFmtId="14" fontId="4" fillId="0" borderId="18" xfId="19" applyNumberFormat="1" applyFont="1" applyFill="1" applyBorder="1" applyAlignment="1">
      <alignment horizontal="left"/>
      <protection/>
    </xf>
    <xf numFmtId="0" fontId="4" fillId="0" borderId="0" xfId="0" applyFont="1" applyAlignment="1">
      <alignment/>
    </xf>
    <xf numFmtId="0" fontId="22" fillId="0" borderId="0" xfId="20" applyFont="1" applyAlignment="1">
      <alignment horizontal="left"/>
      <protection/>
    </xf>
    <xf numFmtId="0" fontId="23" fillId="0" borderId="0" xfId="20" applyFont="1" applyAlignment="1">
      <alignment horizontal="left"/>
      <protection/>
    </xf>
    <xf numFmtId="0" fontId="1" fillId="0" borderId="0" xfId="20">
      <alignment/>
      <protection/>
    </xf>
    <xf numFmtId="0" fontId="24" fillId="0" borderId="0" xfId="20" applyFont="1" applyBorder="1" applyAlignment="1">
      <alignment horizontal="left"/>
      <protection/>
    </xf>
    <xf numFmtId="0" fontId="21" fillId="0" borderId="0" xfId="20" applyFont="1">
      <alignment/>
      <protection/>
    </xf>
    <xf numFmtId="0" fontId="22" fillId="0" borderId="0" xfId="20" applyFont="1" applyAlignment="1">
      <alignment horizontal="justify"/>
      <protection/>
    </xf>
    <xf numFmtId="0" fontId="24" fillId="0" borderId="0" xfId="20" applyFont="1" applyAlignment="1">
      <alignment horizontal="center"/>
      <protection/>
    </xf>
    <xf numFmtId="164" fontId="5" fillId="0" borderId="0" xfId="20" applyNumberFormat="1" applyFont="1" applyAlignment="1">
      <alignment horizontal="right"/>
      <protection/>
    </xf>
    <xf numFmtId="0" fontId="3" fillId="2" borderId="29" xfId="20" applyFont="1" applyFill="1" applyBorder="1" applyAlignment="1">
      <alignment wrapText="1"/>
      <protection/>
    </xf>
    <xf numFmtId="0" fontId="3" fillId="2" borderId="30" xfId="20" applyFont="1" applyFill="1" applyBorder="1" applyAlignment="1">
      <alignment wrapText="1"/>
      <protection/>
    </xf>
    <xf numFmtId="0" fontId="3" fillId="2" borderId="33" xfId="20" applyFont="1" applyFill="1" applyBorder="1" applyAlignment="1">
      <alignment wrapText="1"/>
      <protection/>
    </xf>
    <xf numFmtId="0" fontId="25" fillId="2" borderId="26" xfId="20" applyFont="1" applyFill="1" applyBorder="1" applyAlignment="1">
      <alignment wrapText="1"/>
      <protection/>
    </xf>
    <xf numFmtId="0" fontId="25" fillId="2" borderId="15" xfId="20" applyFont="1" applyFill="1" applyBorder="1">
      <alignment/>
      <protection/>
    </xf>
    <xf numFmtId="0" fontId="3" fillId="2" borderId="4" xfId="20" applyFont="1" applyFill="1" applyBorder="1" applyAlignment="1">
      <alignment wrapText="1"/>
      <protection/>
    </xf>
    <xf numFmtId="0" fontId="16" fillId="0" borderId="15" xfId="20" applyFont="1" applyBorder="1">
      <alignment/>
      <protection/>
    </xf>
    <xf numFmtId="3" fontId="4" fillId="0" borderId="24" xfId="20" applyNumberFormat="1" applyFont="1" applyBorder="1">
      <alignment/>
      <protection/>
    </xf>
    <xf numFmtId="0" fontId="16" fillId="0" borderId="14" xfId="20" applyFont="1" applyBorder="1">
      <alignment/>
      <protection/>
    </xf>
    <xf numFmtId="3" fontId="4" fillId="0" borderId="8" xfId="20" applyNumberFormat="1" applyFont="1" applyBorder="1">
      <alignment/>
      <protection/>
    </xf>
    <xf numFmtId="0" fontId="16" fillId="0" borderId="11" xfId="20" applyFont="1" applyBorder="1">
      <alignment/>
      <protection/>
    </xf>
    <xf numFmtId="3" fontId="4" fillId="0" borderId="6" xfId="20" applyNumberFormat="1" applyFont="1" applyBorder="1" applyAlignment="1">
      <alignment horizontal="right"/>
      <protection/>
    </xf>
    <xf numFmtId="3" fontId="4" fillId="0" borderId="6" xfId="20" applyNumberFormat="1" applyFont="1" applyBorder="1">
      <alignment/>
      <protection/>
    </xf>
    <xf numFmtId="0" fontId="16" fillId="0" borderId="47" xfId="20" applyFont="1" applyBorder="1">
      <alignment/>
      <protection/>
    </xf>
    <xf numFmtId="3" fontId="4" fillId="0" borderId="13" xfId="20" applyNumberFormat="1" applyFont="1" applyBorder="1" applyAlignment="1">
      <alignment horizontal="right"/>
      <protection/>
    </xf>
    <xf numFmtId="0" fontId="26" fillId="2" borderId="2" xfId="20" applyFont="1" applyFill="1" applyBorder="1">
      <alignment/>
      <protection/>
    </xf>
    <xf numFmtId="0" fontId="25" fillId="2" borderId="9" xfId="20" applyFont="1" applyFill="1" applyBorder="1">
      <alignment/>
      <protection/>
    </xf>
    <xf numFmtId="3" fontId="3" fillId="2" borderId="4" xfId="20" applyNumberFormat="1" applyFont="1" applyFill="1" applyBorder="1">
      <alignment/>
      <protection/>
    </xf>
    <xf numFmtId="0" fontId="4" fillId="0" borderId="27" xfId="20" applyFont="1" applyBorder="1">
      <alignment/>
      <protection/>
    </xf>
    <xf numFmtId="3" fontId="4" fillId="0" borderId="7" xfId="20" applyNumberFormat="1" applyFont="1" applyBorder="1">
      <alignment/>
      <protection/>
    </xf>
    <xf numFmtId="3" fontId="5" fillId="0" borderId="7" xfId="20" applyNumberFormat="1" applyFont="1" applyBorder="1">
      <alignment/>
      <protection/>
    </xf>
    <xf numFmtId="3" fontId="4" fillId="0" borderId="8" xfId="20" applyNumberFormat="1" applyFont="1" applyBorder="1" applyAlignment="1">
      <alignment horizontal="right"/>
      <protection/>
    </xf>
    <xf numFmtId="0" fontId="16" fillId="0" borderId="58" xfId="20" applyFont="1" applyBorder="1">
      <alignment/>
      <protection/>
    </xf>
    <xf numFmtId="3" fontId="4" fillId="0" borderId="12" xfId="20" applyNumberFormat="1" applyFont="1" applyBorder="1" applyAlignment="1">
      <alignment horizontal="right"/>
      <protection/>
    </xf>
    <xf numFmtId="0" fontId="4" fillId="2" borderId="55" xfId="20" applyFont="1" applyFill="1" applyBorder="1">
      <alignment/>
      <protection/>
    </xf>
    <xf numFmtId="0" fontId="25" fillId="2" borderId="1" xfId="20" applyFont="1" applyFill="1" applyBorder="1">
      <alignment/>
      <protection/>
    </xf>
    <xf numFmtId="3" fontId="3" fillId="2" borderId="4" xfId="20" applyNumberFormat="1" applyFont="1" applyFill="1" applyBorder="1" applyAlignment="1">
      <alignment horizontal="right"/>
      <protection/>
    </xf>
    <xf numFmtId="0" fontId="4" fillId="0" borderId="26" xfId="20" applyFont="1" applyBorder="1">
      <alignment/>
      <protection/>
    </xf>
    <xf numFmtId="3" fontId="4" fillId="0" borderId="16" xfId="20" applyNumberFormat="1" applyFont="1" applyBorder="1">
      <alignment/>
      <protection/>
    </xf>
    <xf numFmtId="0" fontId="4" fillId="0" borderId="14" xfId="20" applyFont="1" applyFill="1" applyBorder="1">
      <alignment/>
      <protection/>
    </xf>
    <xf numFmtId="0" fontId="4" fillId="0" borderId="11" xfId="20" applyFont="1" applyFill="1" applyBorder="1">
      <alignment/>
      <protection/>
    </xf>
    <xf numFmtId="0" fontId="4" fillId="0" borderId="19" xfId="20" applyFont="1" applyFill="1" applyBorder="1">
      <alignment/>
      <protection/>
    </xf>
    <xf numFmtId="0" fontId="16" fillId="0" borderId="19" xfId="20" applyFont="1" applyBorder="1">
      <alignment/>
      <protection/>
    </xf>
    <xf numFmtId="3" fontId="5" fillId="0" borderId="16" xfId="20" applyNumberFormat="1" applyFont="1" applyBorder="1">
      <alignment/>
      <protection/>
    </xf>
    <xf numFmtId="0" fontId="25" fillId="0" borderId="8" xfId="20" applyFont="1" applyBorder="1">
      <alignment/>
      <protection/>
    </xf>
    <xf numFmtId="0" fontId="25" fillId="0" borderId="14" xfId="20" applyFont="1" applyBorder="1">
      <alignment/>
      <protection/>
    </xf>
    <xf numFmtId="3" fontId="5" fillId="0" borderId="8" xfId="20" applyNumberFormat="1" applyFont="1" applyBorder="1">
      <alignment/>
      <protection/>
    </xf>
    <xf numFmtId="3" fontId="4" fillId="0" borderId="13" xfId="20" applyNumberFormat="1" applyFont="1" applyBorder="1">
      <alignment/>
      <protection/>
    </xf>
    <xf numFmtId="0" fontId="25" fillId="2" borderId="55" xfId="20" applyFont="1" applyFill="1" applyBorder="1">
      <alignment/>
      <protection/>
    </xf>
    <xf numFmtId="0" fontId="25" fillId="0" borderId="2" xfId="20" applyFont="1" applyBorder="1">
      <alignment/>
      <protection/>
    </xf>
    <xf numFmtId="0" fontId="25" fillId="0" borderId="9" xfId="20" applyFont="1" applyBorder="1">
      <alignment/>
      <protection/>
    </xf>
    <xf numFmtId="3" fontId="4" fillId="0" borderId="4" xfId="20" applyNumberFormat="1" applyFont="1" applyBorder="1">
      <alignment/>
      <protection/>
    </xf>
    <xf numFmtId="3" fontId="3" fillId="0" borderId="4" xfId="20" applyNumberFormat="1" applyFont="1" applyBorder="1">
      <alignment/>
      <protection/>
    </xf>
    <xf numFmtId="3" fontId="0" fillId="0" borderId="0" xfId="0" applyNumberFormat="1" applyAlignment="1">
      <alignment/>
    </xf>
    <xf numFmtId="0" fontId="8" fillId="0" borderId="6" xfId="20" applyFont="1" applyBorder="1" applyAlignment="1">
      <alignment wrapText="1"/>
      <protection/>
    </xf>
    <xf numFmtId="3" fontId="5" fillId="0" borderId="11" xfId="0" applyNumberFormat="1" applyFont="1" applyBorder="1" applyAlignment="1">
      <alignment/>
    </xf>
    <xf numFmtId="3" fontId="8" fillId="2" borderId="4" xfId="0" applyNumberFormat="1" applyFont="1" applyFill="1" applyBorder="1" applyAlignment="1">
      <alignment/>
    </xf>
    <xf numFmtId="3" fontId="8" fillId="2" borderId="4" xfId="0" applyNumberFormat="1" applyFont="1" applyFill="1" applyBorder="1" applyAlignment="1">
      <alignment horizontal="right"/>
    </xf>
    <xf numFmtId="3" fontId="8" fillId="2" borderId="16" xfId="0" applyNumberFormat="1" applyFont="1" applyFill="1" applyBorder="1" applyAlignment="1">
      <alignment/>
    </xf>
    <xf numFmtId="3" fontId="15" fillId="0" borderId="5" xfId="0" applyNumberFormat="1" applyFont="1" applyBorder="1" applyAlignment="1">
      <alignment/>
    </xf>
    <xf numFmtId="3" fontId="15" fillId="0" borderId="5" xfId="0" applyNumberFormat="1" applyFont="1" applyBorder="1" applyAlignment="1">
      <alignment horizontal="right"/>
    </xf>
    <xf numFmtId="3" fontId="15" fillId="0" borderId="10" xfId="0" applyNumberFormat="1" applyFont="1" applyBorder="1" applyAlignment="1">
      <alignment/>
    </xf>
    <xf numFmtId="3" fontId="8" fillId="0" borderId="8" xfId="0" applyNumberFormat="1" applyFont="1" applyFill="1" applyBorder="1" applyAlignment="1">
      <alignment/>
    </xf>
    <xf numFmtId="3" fontId="15" fillId="0" borderId="6" xfId="0" applyNumberFormat="1" applyFont="1" applyBorder="1" applyAlignment="1">
      <alignment/>
    </xf>
    <xf numFmtId="3" fontId="15" fillId="0" borderId="6" xfId="0" applyNumberFormat="1" applyFont="1" applyBorder="1" applyAlignment="1">
      <alignment horizontal="right"/>
    </xf>
    <xf numFmtId="3" fontId="15" fillId="0" borderId="11" xfId="0" applyNumberFormat="1" applyFont="1" applyBorder="1" applyAlignment="1">
      <alignment/>
    </xf>
    <xf numFmtId="3" fontId="8" fillId="0" borderId="6" xfId="0" applyNumberFormat="1" applyFont="1" applyFill="1" applyBorder="1" applyAlignment="1">
      <alignment/>
    </xf>
    <xf numFmtId="164" fontId="5" fillId="0" borderId="59" xfId="15" applyNumberFormat="1" applyFont="1" applyBorder="1" applyAlignment="1">
      <alignment/>
    </xf>
    <xf numFmtId="164" fontId="5" fillId="0" borderId="19" xfId="15" applyNumberFormat="1" applyFont="1" applyBorder="1" applyAlignment="1">
      <alignment/>
    </xf>
    <xf numFmtId="164" fontId="8" fillId="0" borderId="46" xfId="15" applyNumberFormat="1" applyFont="1" applyBorder="1" applyAlignment="1">
      <alignment/>
    </xf>
    <xf numFmtId="164" fontId="5" fillId="0" borderId="57" xfId="15" applyNumberFormat="1" applyFont="1" applyBorder="1" applyAlignment="1">
      <alignment/>
    </xf>
    <xf numFmtId="164" fontId="8" fillId="0" borderId="16" xfId="15" applyNumberFormat="1" applyFont="1" applyBorder="1" applyAlignment="1">
      <alignment/>
    </xf>
    <xf numFmtId="164" fontId="8" fillId="0" borderId="26" xfId="15" applyNumberFormat="1" applyFont="1" applyBorder="1" applyAlignment="1">
      <alignment/>
    </xf>
    <xf numFmtId="164" fontId="8" fillId="0" borderId="54" xfId="15" applyNumberFormat="1" applyFont="1" applyBorder="1" applyAlignment="1">
      <alignment wrapText="1"/>
    </xf>
    <xf numFmtId="164" fontId="5" fillId="0" borderId="8" xfId="15" applyNumberFormat="1" applyFont="1" applyBorder="1" applyAlignment="1">
      <alignment wrapText="1"/>
    </xf>
    <xf numFmtId="164" fontId="5" fillId="0" borderId="17" xfId="15" applyNumberFormat="1" applyFont="1" applyBorder="1" applyAlignment="1">
      <alignment wrapText="1"/>
    </xf>
    <xf numFmtId="164" fontId="8" fillId="0" borderId="60" xfId="15" applyNumberFormat="1" applyFont="1" applyBorder="1" applyAlignment="1">
      <alignment wrapText="1"/>
    </xf>
    <xf numFmtId="164" fontId="5" fillId="0" borderId="61" xfId="15" applyNumberFormat="1" applyFont="1" applyBorder="1" applyAlignment="1">
      <alignment/>
    </xf>
    <xf numFmtId="0" fontId="8" fillId="0" borderId="0" xfId="20" applyFont="1" applyBorder="1" applyAlignment="1">
      <alignment/>
      <protection/>
    </xf>
    <xf numFmtId="164" fontId="4" fillId="0" borderId="22" xfId="15" applyNumberFormat="1" applyFont="1" applyBorder="1" applyAlignment="1">
      <alignment/>
    </xf>
    <xf numFmtId="49" fontId="5" fillId="0" borderId="0" xfId="20" applyNumberFormat="1" applyFont="1">
      <alignment/>
      <protection/>
    </xf>
    <xf numFmtId="3" fontId="8" fillId="0" borderId="20" xfId="20" applyNumberFormat="1" applyFont="1" applyBorder="1">
      <alignment/>
      <protection/>
    </xf>
    <xf numFmtId="14" fontId="4" fillId="0" borderId="18" xfId="19" applyNumberFormat="1" applyFont="1" applyFill="1" applyBorder="1" applyAlignment="1">
      <alignment/>
      <protection/>
    </xf>
    <xf numFmtId="164" fontId="4" fillId="0" borderId="13" xfId="15" applyNumberFormat="1" applyFont="1" applyBorder="1" applyAlignment="1">
      <alignment horizontal="right"/>
    </xf>
    <xf numFmtId="3" fontId="3" fillId="2" borderId="24" xfId="20" applyNumberFormat="1" applyFont="1" applyFill="1" applyBorder="1">
      <alignment/>
      <protection/>
    </xf>
    <xf numFmtId="3" fontId="5" fillId="0" borderId="23" xfId="20" applyNumberFormat="1" applyFont="1" applyBorder="1">
      <alignment/>
      <protection/>
    </xf>
    <xf numFmtId="3" fontId="8" fillId="0" borderId="15" xfId="20" applyNumberFormat="1" applyFont="1" applyBorder="1">
      <alignment/>
      <protection/>
    </xf>
    <xf numFmtId="3" fontId="5" fillId="0" borderId="1" xfId="20" applyNumberFormat="1" applyFont="1" applyBorder="1">
      <alignment/>
      <protection/>
    </xf>
    <xf numFmtId="0" fontId="4" fillId="0" borderId="0" xfId="0" applyFont="1" applyAlignment="1">
      <alignment horizontal="left"/>
    </xf>
    <xf numFmtId="164" fontId="5" fillId="0" borderId="6" xfId="15" applyNumberFormat="1" applyFont="1" applyFill="1" applyBorder="1" applyAlignment="1">
      <alignment/>
    </xf>
    <xf numFmtId="0" fontId="3" fillId="2" borderId="4" xfId="0" applyFont="1" applyFill="1" applyBorder="1" applyAlignment="1">
      <alignment horizontal="center" vertical="center" wrapText="1"/>
    </xf>
    <xf numFmtId="0" fontId="3" fillId="2" borderId="62" xfId="0" applyFont="1" applyFill="1" applyBorder="1" applyAlignment="1">
      <alignment horizontal="center" vertical="center"/>
    </xf>
    <xf numFmtId="0" fontId="3" fillId="2" borderId="63" xfId="0" applyFont="1" applyFill="1" applyBorder="1" applyAlignment="1">
      <alignment horizontal="center" vertical="center"/>
    </xf>
    <xf numFmtId="0" fontId="3" fillId="2" borderId="64" xfId="0" applyFont="1" applyFill="1" applyBorder="1" applyAlignment="1">
      <alignment horizontal="center" vertical="center" wrapText="1"/>
    </xf>
    <xf numFmtId="0" fontId="9" fillId="0" borderId="65" xfId="0" applyFont="1" applyBorder="1" applyAlignment="1">
      <alignment horizontal="center"/>
    </xf>
    <xf numFmtId="0" fontId="16" fillId="0" borderId="45" xfId="0" applyFont="1" applyBorder="1" applyAlignment="1">
      <alignment horizontal="center" vertical="center"/>
    </xf>
    <xf numFmtId="14" fontId="16" fillId="0" borderId="36" xfId="0" applyNumberFormat="1" applyFont="1" applyBorder="1" applyAlignment="1">
      <alignment horizontal="center" vertical="center"/>
    </xf>
    <xf numFmtId="3" fontId="16" fillId="0" borderId="36" xfId="0" applyNumberFormat="1" applyFont="1" applyBorder="1" applyAlignment="1">
      <alignment horizontal="right" vertical="center" wrapText="1"/>
    </xf>
    <xf numFmtId="3" fontId="16" fillId="0" borderId="36" xfId="0" applyNumberFormat="1" applyFont="1" applyBorder="1" applyAlignment="1">
      <alignment horizontal="right" vertical="center"/>
    </xf>
    <xf numFmtId="3" fontId="9" fillId="0" borderId="66" xfId="0" applyNumberFormat="1" applyFont="1" applyBorder="1" applyAlignment="1">
      <alignment horizontal="center" vertical="center"/>
    </xf>
    <xf numFmtId="0" fontId="9" fillId="0" borderId="67" xfId="0" applyFont="1" applyBorder="1" applyAlignment="1">
      <alignment horizontal="center"/>
    </xf>
    <xf numFmtId="0" fontId="16" fillId="0" borderId="68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3" fontId="16" fillId="0" borderId="21" xfId="0" applyNumberFormat="1" applyFont="1" applyBorder="1" applyAlignment="1">
      <alignment horizontal="right" vertical="center" wrapText="1"/>
    </xf>
    <xf numFmtId="3" fontId="16" fillId="0" borderId="21" xfId="0" applyNumberFormat="1" applyFont="1" applyBorder="1" applyAlignment="1">
      <alignment horizontal="right" vertical="center"/>
    </xf>
    <xf numFmtId="3" fontId="9" fillId="0" borderId="69" xfId="0" applyNumberFormat="1" applyFont="1" applyBorder="1" applyAlignment="1">
      <alignment horizontal="center" vertical="center"/>
    </xf>
    <xf numFmtId="3" fontId="16" fillId="0" borderId="70" xfId="0" applyNumberFormat="1" applyFont="1" applyFill="1" applyBorder="1" applyAlignment="1">
      <alignment horizontal="right" vertical="center" wrapText="1"/>
    </xf>
    <xf numFmtId="0" fontId="9" fillId="0" borderId="67" xfId="0" applyFont="1" applyFill="1" applyBorder="1" applyAlignment="1">
      <alignment horizontal="center"/>
    </xf>
    <xf numFmtId="14" fontId="16" fillId="0" borderId="21" xfId="0" applyNumberFormat="1" applyFont="1" applyBorder="1" applyAlignment="1">
      <alignment horizontal="center" vertical="center"/>
    </xf>
    <xf numFmtId="3" fontId="9" fillId="2" borderId="71" xfId="15" applyNumberFormat="1" applyFont="1" applyFill="1" applyBorder="1" applyAlignment="1">
      <alignment horizontal="right"/>
    </xf>
    <xf numFmtId="3" fontId="9" fillId="2" borderId="72" xfId="15" applyNumberFormat="1" applyFont="1" applyFill="1" applyBorder="1" applyAlignment="1">
      <alignment horizontal="right"/>
    </xf>
    <xf numFmtId="3" fontId="9" fillId="2" borderId="73" xfId="15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center"/>
    </xf>
    <xf numFmtId="3" fontId="3" fillId="0" borderId="0" xfId="15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3" fillId="0" borderId="0" xfId="0" applyFont="1" applyAlignment="1">
      <alignment/>
    </xf>
    <xf numFmtId="3" fontId="16" fillId="0" borderId="21" xfId="0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/>
    </xf>
    <xf numFmtId="0" fontId="16" fillId="0" borderId="0" xfId="0" applyFont="1" applyAlignment="1">
      <alignment/>
    </xf>
    <xf numFmtId="0" fontId="9" fillId="2" borderId="74" xfId="0" applyFont="1" applyFill="1" applyBorder="1" applyAlignment="1">
      <alignment horizontal="center"/>
    </xf>
    <xf numFmtId="0" fontId="9" fillId="2" borderId="75" xfId="0" applyFont="1" applyFill="1" applyBorder="1" applyAlignment="1">
      <alignment horizontal="center"/>
    </xf>
    <xf numFmtId="0" fontId="20" fillId="0" borderId="0" xfId="19" applyFont="1" applyBorder="1" applyAlignment="1">
      <alignment horizontal="center"/>
      <protection/>
    </xf>
    <xf numFmtId="0" fontId="20" fillId="0" borderId="56" xfId="19" applyFont="1" applyBorder="1" applyAlignment="1">
      <alignment horizontal="center"/>
      <protection/>
    </xf>
    <xf numFmtId="0" fontId="3" fillId="2" borderId="2" xfId="20" applyFont="1" applyFill="1" applyBorder="1" applyAlignment="1">
      <alignment wrapText="1"/>
      <protection/>
    </xf>
    <xf numFmtId="0" fontId="5" fillId="2" borderId="3" xfId="20" applyFont="1" applyFill="1" applyBorder="1" applyAlignment="1">
      <alignment/>
      <protection/>
    </xf>
    <xf numFmtId="0" fontId="8" fillId="2" borderId="2" xfId="20" applyFont="1" applyFill="1" applyBorder="1" applyAlignment="1">
      <alignment horizontal="center"/>
      <protection/>
    </xf>
    <xf numFmtId="0" fontId="8" fillId="2" borderId="3" xfId="20" applyFont="1" applyFill="1" applyBorder="1" applyAlignment="1">
      <alignment horizontal="center"/>
      <protection/>
    </xf>
    <xf numFmtId="0" fontId="9" fillId="2" borderId="16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9" fillId="2" borderId="76" xfId="0" applyFont="1" applyFill="1" applyBorder="1" applyAlignment="1">
      <alignment horizontal="center"/>
    </xf>
    <xf numFmtId="0" fontId="9" fillId="2" borderId="24" xfId="0" applyFont="1" applyFill="1" applyBorder="1" applyAlignment="1">
      <alignment horizontal="center"/>
    </xf>
    <xf numFmtId="0" fontId="9" fillId="2" borderId="77" xfId="0" applyFont="1" applyFill="1" applyBorder="1" applyAlignment="1">
      <alignment horizontal="center"/>
    </xf>
    <xf numFmtId="0" fontId="27" fillId="0" borderId="78" xfId="0" applyFont="1" applyBorder="1" applyAlignment="1">
      <alignment/>
    </xf>
    <xf numFmtId="164" fontId="16" fillId="0" borderId="43" xfId="15" applyNumberFormat="1" applyFont="1" applyBorder="1" applyAlignment="1">
      <alignment horizontal="center"/>
    </xf>
    <xf numFmtId="164" fontId="16" fillId="0" borderId="25" xfId="15" applyNumberFormat="1" applyFont="1" applyBorder="1" applyAlignment="1">
      <alignment/>
    </xf>
    <xf numFmtId="164" fontId="16" fillId="0" borderId="60" xfId="15" applyNumberFormat="1" applyFont="1" applyBorder="1" applyAlignment="1">
      <alignment horizontal="center"/>
    </xf>
    <xf numFmtId="164" fontId="16" fillId="0" borderId="8" xfId="15" applyNumberFormat="1" applyFont="1" applyBorder="1" applyAlignment="1">
      <alignment horizontal="center"/>
    </xf>
    <xf numFmtId="164" fontId="16" fillId="0" borderId="79" xfId="15" applyNumberFormat="1" applyFont="1" applyBorder="1" applyAlignment="1">
      <alignment/>
    </xf>
    <xf numFmtId="0" fontId="16" fillId="0" borderId="67" xfId="0" applyFont="1" applyBorder="1" applyAlignment="1">
      <alignment/>
    </xf>
    <xf numFmtId="164" fontId="16" fillId="0" borderId="35" xfId="15" applyNumberFormat="1" applyFont="1" applyBorder="1" applyAlignment="1">
      <alignment horizontal="center"/>
    </xf>
    <xf numFmtId="164" fontId="16" fillId="0" borderId="38" xfId="15" applyNumberFormat="1" applyFont="1" applyBorder="1" applyAlignment="1">
      <alignment/>
    </xf>
    <xf numFmtId="164" fontId="16" fillId="0" borderId="38" xfId="15" applyNumberFormat="1" applyFont="1" applyBorder="1" applyAlignment="1">
      <alignment horizontal="center"/>
    </xf>
    <xf numFmtId="164" fontId="16" fillId="0" borderId="6" xfId="15" applyNumberFormat="1" applyFont="1" applyBorder="1" applyAlignment="1">
      <alignment horizontal="center"/>
    </xf>
    <xf numFmtId="164" fontId="16" fillId="0" borderId="5" xfId="15" applyNumberFormat="1" applyFont="1" applyBorder="1" applyAlignment="1">
      <alignment horizontal="center"/>
    </xf>
    <xf numFmtId="164" fontId="16" fillId="0" borderId="80" xfId="15" applyNumberFormat="1" applyFont="1" applyBorder="1" applyAlignment="1">
      <alignment/>
    </xf>
    <xf numFmtId="164" fontId="16" fillId="0" borderId="39" xfId="15" applyNumberFormat="1" applyFont="1" applyBorder="1" applyAlignment="1">
      <alignment/>
    </xf>
    <xf numFmtId="164" fontId="16" fillId="0" borderId="46" xfId="15" applyNumberFormat="1" applyFont="1" applyBorder="1" applyAlignment="1">
      <alignment/>
    </xf>
    <xf numFmtId="0" fontId="16" fillId="0" borderId="78" xfId="0" applyFont="1" applyBorder="1" applyAlignment="1">
      <alignment/>
    </xf>
    <xf numFmtId="164" fontId="16" fillId="0" borderId="35" xfId="15" applyNumberFormat="1" applyFont="1" applyBorder="1" applyAlignment="1">
      <alignment/>
    </xf>
    <xf numFmtId="0" fontId="16" fillId="0" borderId="81" xfId="0" applyFont="1" applyBorder="1" applyAlignment="1">
      <alignment/>
    </xf>
    <xf numFmtId="164" fontId="16" fillId="0" borderId="48" xfId="15" applyNumberFormat="1" applyFont="1" applyBorder="1" applyAlignment="1">
      <alignment/>
    </xf>
    <xf numFmtId="164" fontId="16" fillId="0" borderId="77" xfId="15" applyNumberFormat="1" applyFont="1" applyBorder="1" applyAlignment="1">
      <alignment/>
    </xf>
    <xf numFmtId="0" fontId="16" fillId="2" borderId="82" xfId="0" applyFont="1" applyFill="1" applyBorder="1" applyAlignment="1">
      <alignment/>
    </xf>
    <xf numFmtId="164" fontId="9" fillId="2" borderId="64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6" fillId="0" borderId="0" xfId="0" applyFont="1" applyAlignment="1">
      <alignment/>
    </xf>
    <xf numFmtId="0" fontId="20" fillId="0" borderId="27" xfId="19" applyFont="1" applyBorder="1" applyAlignment="1">
      <alignment horizontal="center"/>
      <protection/>
    </xf>
    <xf numFmtId="0" fontId="13" fillId="2" borderId="16" xfId="20" applyFont="1" applyFill="1" applyBorder="1" applyAlignment="1">
      <alignment wrapText="1"/>
      <protection/>
    </xf>
    <xf numFmtId="0" fontId="8" fillId="2" borderId="24" xfId="20" applyFont="1" applyFill="1" applyBorder="1" applyAlignment="1">
      <alignment/>
      <protection/>
    </xf>
    <xf numFmtId="0" fontId="13" fillId="2" borderId="25" xfId="20" applyFont="1" applyFill="1" applyBorder="1" applyAlignment="1">
      <alignment wrapText="1"/>
      <protection/>
    </xf>
    <xf numFmtId="0" fontId="8" fillId="2" borderId="59" xfId="20" applyFont="1" applyFill="1" applyBorder="1" applyAlignment="1">
      <alignment/>
      <protection/>
    </xf>
    <xf numFmtId="0" fontId="3" fillId="0" borderId="0" xfId="20" applyFont="1" applyBorder="1" applyAlignment="1">
      <alignment/>
      <protection/>
    </xf>
    <xf numFmtId="0" fontId="5" fillId="0" borderId="0" xfId="20" applyFont="1" applyAlignment="1">
      <alignment/>
      <protection/>
    </xf>
    <xf numFmtId="0" fontId="8" fillId="2" borderId="16" xfId="20" applyFont="1" applyFill="1" applyBorder="1" applyAlignment="1">
      <alignment horizontal="center" wrapText="1"/>
      <protection/>
    </xf>
    <xf numFmtId="0" fontId="8" fillId="2" borderId="7" xfId="20" applyFont="1" applyFill="1" applyBorder="1" applyAlignment="1">
      <alignment horizontal="center" wrapText="1"/>
      <protection/>
    </xf>
    <xf numFmtId="0" fontId="8" fillId="2" borderId="83" xfId="20" applyFont="1" applyFill="1" applyBorder="1" applyAlignment="1">
      <alignment horizontal="center"/>
      <protection/>
    </xf>
    <xf numFmtId="0" fontId="8" fillId="2" borderId="84" xfId="20" applyFont="1" applyFill="1" applyBorder="1" applyAlignment="1">
      <alignment horizontal="center"/>
      <protection/>
    </xf>
    <xf numFmtId="49" fontId="5" fillId="0" borderId="0" xfId="20" applyNumberFormat="1" applyFont="1" applyAlignment="1">
      <alignment horizontal="left"/>
      <protection/>
    </xf>
    <xf numFmtId="0" fontId="8" fillId="2" borderId="26" xfId="20" applyFont="1" applyFill="1" applyBorder="1" applyAlignment="1">
      <alignment horizontal="center"/>
      <protection/>
    </xf>
    <xf numFmtId="0" fontId="8" fillId="2" borderId="15" xfId="20" applyFont="1" applyFill="1" applyBorder="1" applyAlignment="1">
      <alignment horizontal="center"/>
      <protection/>
    </xf>
    <xf numFmtId="0" fontId="8" fillId="2" borderId="54" xfId="20" applyFont="1" applyFill="1" applyBorder="1" applyAlignment="1">
      <alignment horizontal="center"/>
      <protection/>
    </xf>
    <xf numFmtId="0" fontId="8" fillId="2" borderId="27" xfId="20" applyFont="1" applyFill="1" applyBorder="1" applyAlignment="1">
      <alignment horizontal="center"/>
      <protection/>
    </xf>
    <xf numFmtId="0" fontId="8" fillId="2" borderId="0" xfId="20" applyFont="1" applyFill="1" applyBorder="1" applyAlignment="1">
      <alignment horizontal="center"/>
      <protection/>
    </xf>
    <xf numFmtId="0" fontId="8" fillId="2" borderId="56" xfId="20" applyFont="1" applyFill="1" applyBorder="1" applyAlignment="1">
      <alignment horizontal="center"/>
      <protection/>
    </xf>
    <xf numFmtId="0" fontId="8" fillId="2" borderId="55" xfId="20" applyFont="1" applyFill="1" applyBorder="1" applyAlignment="1">
      <alignment horizontal="center"/>
      <protection/>
    </xf>
    <xf numFmtId="0" fontId="8" fillId="2" borderId="1" xfId="20" applyFont="1" applyFill="1" applyBorder="1" applyAlignment="1">
      <alignment horizontal="center"/>
      <protection/>
    </xf>
    <xf numFmtId="0" fontId="8" fillId="2" borderId="57" xfId="20" applyFont="1" applyFill="1" applyBorder="1" applyAlignment="1">
      <alignment horizontal="center"/>
      <protection/>
    </xf>
    <xf numFmtId="0" fontId="7" fillId="0" borderId="0" xfId="20" applyFont="1" applyAlignment="1">
      <alignment horizontal="center"/>
      <protection/>
    </xf>
    <xf numFmtId="0" fontId="5" fillId="0" borderId="0" xfId="20" applyFont="1" applyAlignment="1">
      <alignment horizontal="center"/>
      <protection/>
    </xf>
    <xf numFmtId="0" fontId="9" fillId="2" borderId="85" xfId="0" applyFont="1" applyFill="1" applyBorder="1" applyAlignment="1">
      <alignment horizontal="center"/>
    </xf>
    <xf numFmtId="0" fontId="9" fillId="2" borderId="72" xfId="0" applyFont="1" applyFill="1" applyBorder="1" applyAlignment="1">
      <alignment horizontal="center"/>
    </xf>
    <xf numFmtId="0" fontId="9" fillId="2" borderId="73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2" borderId="4" xfId="0" applyFont="1" applyFill="1" applyBorder="1" applyAlignment="1">
      <alignment horizontal="center" vertical="center"/>
    </xf>
    <xf numFmtId="0" fontId="3" fillId="2" borderId="64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6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11" fontId="9" fillId="2" borderId="86" xfId="0" applyNumberFormat="1" applyFont="1" applyFill="1" applyBorder="1" applyAlignment="1">
      <alignment horizontal="center" textRotation="45"/>
    </xf>
    <xf numFmtId="11" fontId="9" fillId="2" borderId="87" xfId="0" applyNumberFormat="1" applyFont="1" applyFill="1" applyBorder="1" applyAlignment="1">
      <alignment horizontal="center" textRotation="45"/>
    </xf>
    <xf numFmtId="11" fontId="9" fillId="2" borderId="88" xfId="0" applyNumberFormat="1" applyFont="1" applyFill="1" applyBorder="1" applyAlignment="1">
      <alignment horizontal="center" textRotation="45"/>
    </xf>
    <xf numFmtId="0" fontId="9" fillId="2" borderId="89" xfId="0" applyFont="1" applyFill="1" applyBorder="1" applyAlignment="1">
      <alignment horizontal="center"/>
    </xf>
    <xf numFmtId="0" fontId="9" fillId="2" borderId="90" xfId="0" applyFont="1" applyFill="1" applyBorder="1" applyAlignment="1">
      <alignment horizontal="center"/>
    </xf>
    <xf numFmtId="0" fontId="9" fillId="2" borderId="91" xfId="0" applyFont="1" applyFill="1" applyBorder="1" applyAlignment="1">
      <alignment horizontal="center"/>
    </xf>
    <xf numFmtId="0" fontId="8" fillId="0" borderId="0" xfId="20" applyFont="1" applyBorder="1" applyAlignment="1">
      <alignment horizontal="right"/>
      <protection/>
    </xf>
    <xf numFmtId="0" fontId="8" fillId="0" borderId="0" xfId="20" applyFont="1" applyBorder="1" applyAlignment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Kapak bilanci" xfId="19"/>
    <cellStyle name="Normal_Pasqyrat Financiare 10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80"/>
      <rgbColor rgb="0000000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54"/>
  <sheetViews>
    <sheetView tabSelected="1" workbookViewId="0" topLeftCell="A1">
      <selection activeCell="K14" sqref="K14"/>
    </sheetView>
  </sheetViews>
  <sheetFormatPr defaultColWidth="9.140625" defaultRowHeight="12.75"/>
  <cols>
    <col min="1" max="1" width="5.7109375" style="247" customWidth="1"/>
    <col min="2" max="5" width="9.140625" style="247" customWidth="1"/>
    <col min="6" max="6" width="8.7109375" style="247" customWidth="1"/>
    <col min="7" max="7" width="11.57421875" style="247" customWidth="1"/>
    <col min="8" max="8" width="9.140625" style="247" customWidth="1"/>
    <col min="9" max="9" width="11.421875" style="247" customWidth="1"/>
    <col min="10" max="10" width="15.421875" style="247" customWidth="1"/>
    <col min="11" max="11" width="11.8515625" style="247" customWidth="1"/>
    <col min="12" max="16384" width="9.140625" style="247" customWidth="1"/>
  </cols>
  <sheetData>
    <row r="2" spans="1:10" ht="16.5" thickBot="1">
      <c r="A2" s="246"/>
      <c r="B2" s="246"/>
      <c r="C2" s="246"/>
      <c r="D2" s="246"/>
      <c r="E2" s="246"/>
      <c r="F2" s="246"/>
      <c r="G2" s="246"/>
      <c r="H2" s="246"/>
      <c r="I2" s="246"/>
      <c r="J2" s="246"/>
    </row>
    <row r="3" spans="1:10" s="251" customFormat="1" ht="15.75">
      <c r="A3" s="248"/>
      <c r="B3" s="249"/>
      <c r="C3" s="249"/>
      <c r="D3" s="249"/>
      <c r="E3" s="249"/>
      <c r="F3" s="249"/>
      <c r="G3" s="249"/>
      <c r="H3" s="249"/>
      <c r="I3" s="249"/>
      <c r="J3" s="250"/>
    </row>
    <row r="4" spans="1:11" ht="15.75">
      <c r="A4" s="252" t="s">
        <v>168</v>
      </c>
      <c r="B4" s="253"/>
      <c r="C4" s="253"/>
      <c r="D4" s="251"/>
      <c r="E4" s="251"/>
      <c r="F4" s="251"/>
      <c r="G4" s="254" t="s">
        <v>213</v>
      </c>
      <c r="H4" s="254"/>
      <c r="I4" s="254"/>
      <c r="J4" s="255"/>
      <c r="K4" s="251"/>
    </row>
    <row r="5" spans="1:11" ht="15.75">
      <c r="A5" s="252" t="s">
        <v>169</v>
      </c>
      <c r="B5" s="253"/>
      <c r="C5" s="253"/>
      <c r="D5" s="251"/>
      <c r="E5" s="251"/>
      <c r="F5" s="251"/>
      <c r="G5" s="247" t="s">
        <v>214</v>
      </c>
      <c r="H5" s="256"/>
      <c r="I5" s="256"/>
      <c r="J5" s="257"/>
      <c r="K5" s="251"/>
    </row>
    <row r="6" spans="1:11" ht="15.75">
      <c r="A6" s="252" t="s">
        <v>170</v>
      </c>
      <c r="B6" s="253"/>
      <c r="C6" s="253"/>
      <c r="D6" s="251"/>
      <c r="E6" s="251"/>
      <c r="F6" s="251"/>
      <c r="G6" s="256" t="s">
        <v>215</v>
      </c>
      <c r="H6" s="256"/>
      <c r="I6" s="256"/>
      <c r="J6" s="257"/>
      <c r="K6" s="251"/>
    </row>
    <row r="7" spans="1:11" ht="15.75">
      <c r="A7" s="252"/>
      <c r="B7" s="253"/>
      <c r="C7" s="253"/>
      <c r="D7" s="251"/>
      <c r="E7" s="251"/>
      <c r="F7" s="251"/>
      <c r="G7" s="258"/>
      <c r="H7" s="256"/>
      <c r="I7" s="256"/>
      <c r="J7" s="257"/>
      <c r="K7" s="251"/>
    </row>
    <row r="8" spans="1:11" ht="15.75">
      <c r="A8" s="252"/>
      <c r="B8" s="253"/>
      <c r="C8" s="253"/>
      <c r="D8" s="251"/>
      <c r="E8" s="251"/>
      <c r="F8" s="251"/>
      <c r="G8" s="258"/>
      <c r="H8" s="256"/>
      <c r="I8" s="256"/>
      <c r="J8" s="257"/>
      <c r="K8" s="251"/>
    </row>
    <row r="9" spans="1:11" ht="15.75">
      <c r="A9" s="252" t="s">
        <v>171</v>
      </c>
      <c r="B9" s="253"/>
      <c r="C9" s="253"/>
      <c r="D9" s="251"/>
      <c r="E9" s="251"/>
      <c r="F9" s="251"/>
      <c r="G9" s="256" t="s">
        <v>216</v>
      </c>
      <c r="H9" s="259"/>
      <c r="I9" s="259"/>
      <c r="J9" s="257"/>
      <c r="K9" s="251"/>
    </row>
    <row r="10" spans="1:11" ht="15.75">
      <c r="A10" s="252" t="s">
        <v>172</v>
      </c>
      <c r="B10" s="253"/>
      <c r="C10" s="253"/>
      <c r="D10" s="251"/>
      <c r="E10" s="251"/>
      <c r="F10" s="251"/>
      <c r="G10" s="359">
        <v>34685</v>
      </c>
      <c r="H10" s="256"/>
      <c r="I10" s="256"/>
      <c r="J10" s="257"/>
      <c r="K10" s="251"/>
    </row>
    <row r="11" spans="1:11" ht="15.75">
      <c r="A11" s="252"/>
      <c r="B11" s="253"/>
      <c r="C11" s="253"/>
      <c r="D11" s="251"/>
      <c r="E11" s="251"/>
      <c r="F11" s="251"/>
      <c r="G11" s="258"/>
      <c r="H11" s="256"/>
      <c r="I11" s="256"/>
      <c r="J11" s="257"/>
      <c r="K11" s="251"/>
    </row>
    <row r="12" spans="1:11" ht="15.75">
      <c r="A12" s="252" t="s">
        <v>173</v>
      </c>
      <c r="B12" s="253"/>
      <c r="C12" s="253"/>
      <c r="D12" s="251"/>
      <c r="E12" s="251"/>
      <c r="F12" s="251"/>
      <c r="G12" s="272" t="s">
        <v>212</v>
      </c>
      <c r="H12" s="259"/>
      <c r="I12" s="259"/>
      <c r="J12" s="257"/>
      <c r="K12" s="251"/>
    </row>
    <row r="13" spans="1:13" ht="13.5" customHeight="1">
      <c r="A13" s="260"/>
      <c r="B13" s="251"/>
      <c r="C13" s="251"/>
      <c r="D13" s="251"/>
      <c r="E13" s="251"/>
      <c r="F13" s="251"/>
      <c r="G13" s="256"/>
      <c r="H13" s="256"/>
      <c r="I13" s="256"/>
      <c r="J13" s="257"/>
      <c r="K13" s="251"/>
      <c r="M13" s="261"/>
    </row>
    <row r="14" spans="1:11" ht="15.75">
      <c r="A14" s="260"/>
      <c r="B14" s="251"/>
      <c r="C14" s="251"/>
      <c r="D14" s="251"/>
      <c r="E14" s="251"/>
      <c r="F14" s="251"/>
      <c r="G14" s="251"/>
      <c r="H14" s="251"/>
      <c r="I14" s="251"/>
      <c r="J14" s="262"/>
      <c r="K14" s="251"/>
    </row>
    <row r="15" spans="1:11" ht="15.75">
      <c r="A15" s="260"/>
      <c r="B15" s="251"/>
      <c r="C15" s="251"/>
      <c r="D15" s="251"/>
      <c r="E15" s="251"/>
      <c r="F15" s="251"/>
      <c r="G15" s="251"/>
      <c r="H15" s="251"/>
      <c r="I15" s="251"/>
      <c r="J15" s="262"/>
      <c r="K15" s="251"/>
    </row>
    <row r="16" spans="1:11" ht="15.75">
      <c r="A16" s="263"/>
      <c r="B16" s="264"/>
      <c r="C16" s="264"/>
      <c r="D16" s="264"/>
      <c r="E16" s="264"/>
      <c r="F16" s="264"/>
      <c r="G16" s="264"/>
      <c r="H16" s="264"/>
      <c r="I16" s="264"/>
      <c r="J16" s="262"/>
      <c r="K16" s="251"/>
    </row>
    <row r="17" spans="1:11" ht="15.75">
      <c r="A17" s="263"/>
      <c r="B17" s="264"/>
      <c r="C17" s="265"/>
      <c r="D17" s="265"/>
      <c r="E17" s="265"/>
      <c r="F17" s="264"/>
      <c r="G17" s="264"/>
      <c r="H17" s="264"/>
      <c r="I17" s="264"/>
      <c r="J17" s="262"/>
      <c r="K17" s="251"/>
    </row>
    <row r="18" spans="1:11" ht="15.75">
      <c r="A18" s="263"/>
      <c r="B18" s="264"/>
      <c r="C18" s="264"/>
      <c r="D18" s="264"/>
      <c r="E18" s="264"/>
      <c r="F18" s="264"/>
      <c r="G18" s="264"/>
      <c r="H18" s="264"/>
      <c r="I18" s="264"/>
      <c r="J18" s="262"/>
      <c r="K18" s="251"/>
    </row>
    <row r="19" spans="1:11" ht="15.75">
      <c r="A19" s="263"/>
      <c r="B19" s="264"/>
      <c r="C19" s="264"/>
      <c r="D19" s="264"/>
      <c r="E19" s="264"/>
      <c r="F19" s="264"/>
      <c r="G19" s="264"/>
      <c r="H19" s="264"/>
      <c r="I19" s="264"/>
      <c r="J19" s="262"/>
      <c r="K19" s="251"/>
    </row>
    <row r="20" spans="1:11" ht="15.75">
      <c r="A20" s="263"/>
      <c r="B20" s="264"/>
      <c r="C20" s="264"/>
      <c r="D20" s="264"/>
      <c r="E20" s="264"/>
      <c r="F20" s="264"/>
      <c r="G20" s="264"/>
      <c r="H20" s="264"/>
      <c r="I20" s="264"/>
      <c r="J20" s="262"/>
      <c r="K20" s="251"/>
    </row>
    <row r="21" spans="1:11" ht="15.75">
      <c r="A21" s="263"/>
      <c r="B21" s="264"/>
      <c r="C21" s="264"/>
      <c r="D21" s="264"/>
      <c r="E21" s="264"/>
      <c r="F21" s="264"/>
      <c r="G21" s="264"/>
      <c r="H21" s="264"/>
      <c r="I21" s="264"/>
      <c r="J21" s="262"/>
      <c r="K21" s="251"/>
    </row>
    <row r="22" spans="1:11" ht="15.75">
      <c r="A22" s="263"/>
      <c r="B22" s="264"/>
      <c r="C22" s="264"/>
      <c r="D22" s="264"/>
      <c r="E22" s="264"/>
      <c r="F22" s="264"/>
      <c r="G22" s="264"/>
      <c r="H22" s="264"/>
      <c r="I22" s="264"/>
      <c r="J22" s="262"/>
      <c r="K22" s="251"/>
    </row>
    <row r="23" spans="1:11" ht="21">
      <c r="A23" s="429" t="s">
        <v>174</v>
      </c>
      <c r="B23" s="394"/>
      <c r="C23" s="394"/>
      <c r="D23" s="394"/>
      <c r="E23" s="394"/>
      <c r="F23" s="394"/>
      <c r="G23" s="394"/>
      <c r="H23" s="394"/>
      <c r="I23" s="394"/>
      <c r="J23" s="395"/>
      <c r="K23" s="251"/>
    </row>
    <row r="24" spans="1:11" ht="15.75">
      <c r="A24" s="260"/>
      <c r="B24" s="251"/>
      <c r="C24" s="251"/>
      <c r="D24" s="251"/>
      <c r="E24" s="251"/>
      <c r="F24" s="251"/>
      <c r="G24" s="251"/>
      <c r="H24" s="251"/>
      <c r="I24" s="251"/>
      <c r="J24" s="262"/>
      <c r="K24" s="251"/>
    </row>
    <row r="25" spans="1:11" ht="15.75">
      <c r="A25" s="260"/>
      <c r="B25" s="251"/>
      <c r="C25" s="253"/>
      <c r="D25" s="253"/>
      <c r="E25" s="253"/>
      <c r="F25" s="253"/>
      <c r="G25" s="251"/>
      <c r="H25" s="251"/>
      <c r="I25" s="251"/>
      <c r="J25" s="262"/>
      <c r="K25" s="251"/>
    </row>
    <row r="26" spans="1:11" ht="15.75">
      <c r="A26" s="260"/>
      <c r="B26" s="251"/>
      <c r="C26" s="264" t="s">
        <v>175</v>
      </c>
      <c r="D26" s="264"/>
      <c r="E26" s="264"/>
      <c r="F26" s="264"/>
      <c r="G26" s="264"/>
      <c r="H26" s="264"/>
      <c r="I26" s="264"/>
      <c r="J26" s="266"/>
      <c r="K26" s="251"/>
    </row>
    <row r="27" spans="1:11" ht="15.75">
      <c r="A27" s="260"/>
      <c r="B27" s="251"/>
      <c r="C27" s="264" t="s">
        <v>176</v>
      </c>
      <c r="D27" s="264"/>
      <c r="E27" s="264"/>
      <c r="F27" s="264"/>
      <c r="G27" s="264"/>
      <c r="H27" s="264"/>
      <c r="I27" s="264"/>
      <c r="J27" s="266"/>
      <c r="K27" s="251"/>
    </row>
    <row r="28" spans="1:11" ht="15.75">
      <c r="A28" s="260"/>
      <c r="B28" s="251"/>
      <c r="C28" s="251"/>
      <c r="D28" s="251"/>
      <c r="E28" s="251"/>
      <c r="F28" s="251"/>
      <c r="G28" s="251"/>
      <c r="H28" s="251"/>
      <c r="I28" s="251"/>
      <c r="J28" s="262"/>
      <c r="K28" s="251"/>
    </row>
    <row r="29" spans="1:11" ht="15.75">
      <c r="A29" s="260"/>
      <c r="B29" s="251"/>
      <c r="C29" s="251"/>
      <c r="D29" s="251"/>
      <c r="E29" s="251"/>
      <c r="F29" s="251"/>
      <c r="G29" s="251"/>
      <c r="H29" s="251"/>
      <c r="I29" s="251"/>
      <c r="J29" s="262"/>
      <c r="K29" s="251"/>
    </row>
    <row r="30" spans="1:11" ht="15.75">
      <c r="A30" s="260"/>
      <c r="B30" s="251"/>
      <c r="C30" s="251"/>
      <c r="D30" s="251"/>
      <c r="E30" s="251"/>
      <c r="F30" s="251"/>
      <c r="G30" s="251"/>
      <c r="H30" s="251"/>
      <c r="I30" s="251"/>
      <c r="J30" s="262"/>
      <c r="K30" s="251"/>
    </row>
    <row r="31" spans="1:11" ht="21">
      <c r="A31" s="429" t="s">
        <v>45</v>
      </c>
      <c r="B31" s="394"/>
      <c r="C31" s="394"/>
      <c r="D31" s="394"/>
      <c r="E31" s="394"/>
      <c r="F31" s="394"/>
      <c r="G31" s="394"/>
      <c r="H31" s="394"/>
      <c r="I31" s="394"/>
      <c r="J31" s="395"/>
      <c r="K31" s="251"/>
    </row>
    <row r="32" spans="1:11" ht="15.75">
      <c r="A32" s="260"/>
      <c r="B32" s="251"/>
      <c r="C32" s="251"/>
      <c r="D32" s="251"/>
      <c r="E32" s="251"/>
      <c r="F32" s="251"/>
      <c r="G32" s="251"/>
      <c r="H32" s="251"/>
      <c r="I32" s="251"/>
      <c r="J32" s="262"/>
      <c r="K32" s="251"/>
    </row>
    <row r="33" spans="1:11" ht="15.75">
      <c r="A33" s="260"/>
      <c r="B33" s="251"/>
      <c r="C33" s="251"/>
      <c r="D33" s="251"/>
      <c r="E33" s="251"/>
      <c r="F33" s="251"/>
      <c r="G33" s="251"/>
      <c r="H33" s="251"/>
      <c r="I33" s="251"/>
      <c r="J33" s="262"/>
      <c r="K33" s="251"/>
    </row>
    <row r="34" spans="1:11" ht="15.75">
      <c r="A34" s="260"/>
      <c r="B34" s="251"/>
      <c r="C34" s="251"/>
      <c r="D34" s="251"/>
      <c r="E34" s="251"/>
      <c r="F34" s="251"/>
      <c r="G34" s="251"/>
      <c r="H34" s="251"/>
      <c r="I34" s="251"/>
      <c r="J34" s="262"/>
      <c r="K34" s="251"/>
    </row>
    <row r="35" spans="1:11" ht="15.75">
      <c r="A35" s="260"/>
      <c r="B35" s="251"/>
      <c r="C35" s="251"/>
      <c r="D35" s="251"/>
      <c r="E35" s="251"/>
      <c r="F35" s="251"/>
      <c r="G35" s="251"/>
      <c r="H35" s="251"/>
      <c r="I35" s="251"/>
      <c r="J35" s="262"/>
      <c r="K35" s="251"/>
    </row>
    <row r="36" spans="1:11" ht="15.75">
      <c r="A36" s="260"/>
      <c r="B36" s="251"/>
      <c r="C36" s="251"/>
      <c r="D36" s="251"/>
      <c r="E36" s="251"/>
      <c r="F36" s="251"/>
      <c r="G36" s="251"/>
      <c r="H36" s="251"/>
      <c r="I36" s="251"/>
      <c r="J36" s="262"/>
      <c r="K36" s="251"/>
    </row>
    <row r="37" spans="1:11" ht="15.75">
      <c r="A37" s="260"/>
      <c r="B37" s="251"/>
      <c r="C37" s="251"/>
      <c r="D37" s="251"/>
      <c r="E37" s="251"/>
      <c r="F37" s="251"/>
      <c r="G37" s="251"/>
      <c r="H37" s="251"/>
      <c r="I37" s="251"/>
      <c r="J37" s="262"/>
      <c r="K37" s="251"/>
    </row>
    <row r="38" spans="1:11" ht="15.75">
      <c r="A38" s="260"/>
      <c r="B38" s="251"/>
      <c r="C38" s="251"/>
      <c r="D38" s="251"/>
      <c r="E38" s="251"/>
      <c r="F38" s="251"/>
      <c r="G38" s="251"/>
      <c r="H38" s="251"/>
      <c r="I38" s="251"/>
      <c r="J38" s="262"/>
      <c r="K38" s="251"/>
    </row>
    <row r="39" spans="1:11" ht="15.75">
      <c r="A39" s="260"/>
      <c r="B39" s="251"/>
      <c r="C39" s="251"/>
      <c r="D39" s="251"/>
      <c r="E39" s="251"/>
      <c r="F39" s="251"/>
      <c r="G39" s="251"/>
      <c r="H39" s="251"/>
      <c r="I39" s="251"/>
      <c r="J39" s="262"/>
      <c r="K39" s="251"/>
    </row>
    <row r="40" spans="1:11" ht="15.75">
      <c r="A40" s="260"/>
      <c r="B40" s="251"/>
      <c r="C40" s="251"/>
      <c r="D40" s="251"/>
      <c r="E40" s="251"/>
      <c r="F40" s="251"/>
      <c r="G40" s="251"/>
      <c r="H40" s="251"/>
      <c r="I40" s="251"/>
      <c r="J40" s="262"/>
      <c r="K40" s="251"/>
    </row>
    <row r="41" spans="1:11" ht="15.75">
      <c r="A41" s="260"/>
      <c r="B41" s="251"/>
      <c r="C41" s="251"/>
      <c r="D41" s="251"/>
      <c r="E41" s="251"/>
      <c r="F41" s="251"/>
      <c r="G41" s="251"/>
      <c r="H41" s="251"/>
      <c r="I41" s="251"/>
      <c r="J41" s="262"/>
      <c r="K41" s="251"/>
    </row>
    <row r="42" spans="1:11" ht="15.75">
      <c r="A42" s="260"/>
      <c r="B42" s="251"/>
      <c r="C42" s="251"/>
      <c r="D42" s="251"/>
      <c r="E42" s="251"/>
      <c r="F42" s="251"/>
      <c r="G42" s="251"/>
      <c r="H42" s="251"/>
      <c r="I42" s="251"/>
      <c r="J42" s="262"/>
      <c r="K42" s="251"/>
    </row>
    <row r="43" spans="1:11" ht="15.75">
      <c r="A43" s="260"/>
      <c r="B43" s="251"/>
      <c r="C43" s="251"/>
      <c r="D43" s="251"/>
      <c r="E43" s="251"/>
      <c r="F43" s="251"/>
      <c r="G43" s="251"/>
      <c r="H43" s="251"/>
      <c r="I43" s="251"/>
      <c r="J43" s="262"/>
      <c r="K43" s="251"/>
    </row>
    <row r="44" spans="1:11" ht="15.75">
      <c r="A44" s="260"/>
      <c r="B44" s="251"/>
      <c r="C44" s="251"/>
      <c r="D44" s="251"/>
      <c r="E44" s="251"/>
      <c r="F44" s="251"/>
      <c r="G44" s="251"/>
      <c r="H44" s="251"/>
      <c r="I44" s="251"/>
      <c r="J44" s="262"/>
      <c r="K44" s="251"/>
    </row>
    <row r="45" spans="1:11" ht="15.75">
      <c r="A45" s="260"/>
      <c r="B45" s="251"/>
      <c r="C45" s="251"/>
      <c r="D45" s="251"/>
      <c r="E45" s="251"/>
      <c r="F45" s="251"/>
      <c r="G45" s="251"/>
      <c r="H45" s="251"/>
      <c r="I45" s="251"/>
      <c r="J45" s="262"/>
      <c r="K45" s="251"/>
    </row>
    <row r="46" spans="1:11" ht="15.75">
      <c r="A46" s="260" t="s">
        <v>177</v>
      </c>
      <c r="B46" s="251"/>
      <c r="C46" s="251"/>
      <c r="D46" s="251"/>
      <c r="E46" s="251"/>
      <c r="F46" s="251"/>
      <c r="G46" s="254" t="s">
        <v>210</v>
      </c>
      <c r="H46" s="254"/>
      <c r="I46" s="254"/>
      <c r="J46" s="255"/>
      <c r="K46" s="251"/>
    </row>
    <row r="47" spans="1:11" ht="15.75">
      <c r="A47" s="260" t="s">
        <v>178</v>
      </c>
      <c r="B47" s="251"/>
      <c r="C47" s="251"/>
      <c r="D47" s="251"/>
      <c r="E47" s="251"/>
      <c r="F47" s="251"/>
      <c r="G47" s="256">
        <v>2010</v>
      </c>
      <c r="H47" s="256"/>
      <c r="I47" s="256"/>
      <c r="J47" s="257"/>
      <c r="K47" s="251"/>
    </row>
    <row r="48" spans="1:11" ht="15.75">
      <c r="A48" s="260" t="s">
        <v>179</v>
      </c>
      <c r="B48" s="251"/>
      <c r="C48" s="251"/>
      <c r="D48" s="251"/>
      <c r="E48" s="251"/>
      <c r="F48" s="251"/>
      <c r="G48" s="267" t="s">
        <v>154</v>
      </c>
      <c r="H48" s="256"/>
      <c r="I48" s="256"/>
      <c r="J48" s="257"/>
      <c r="K48" s="251"/>
    </row>
    <row r="49" spans="1:11" ht="15.75">
      <c r="A49" s="260" t="s">
        <v>180</v>
      </c>
      <c r="B49" s="251"/>
      <c r="C49" s="251"/>
      <c r="D49" s="251"/>
      <c r="E49" s="251"/>
      <c r="F49" s="251"/>
      <c r="G49" s="258"/>
      <c r="H49" s="256"/>
      <c r="I49" s="256"/>
      <c r="J49" s="257"/>
      <c r="K49" s="251"/>
    </row>
    <row r="50" spans="1:11" ht="15.75">
      <c r="A50" s="260" t="s">
        <v>181</v>
      </c>
      <c r="B50" s="251"/>
      <c r="C50" s="251"/>
      <c r="D50" s="251"/>
      <c r="E50" s="251"/>
      <c r="F50" s="251"/>
      <c r="G50" s="258">
        <v>2010</v>
      </c>
      <c r="H50" s="256"/>
      <c r="I50" s="256"/>
      <c r="J50" s="257"/>
      <c r="K50" s="251"/>
    </row>
    <row r="51" spans="1:11" ht="15.75">
      <c r="A51" s="260"/>
      <c r="B51" s="251"/>
      <c r="C51" s="251"/>
      <c r="D51" s="251"/>
      <c r="E51" s="251"/>
      <c r="F51" s="268" t="s">
        <v>182</v>
      </c>
      <c r="G51" s="271" t="s">
        <v>183</v>
      </c>
      <c r="H51" s="256"/>
      <c r="I51" s="256"/>
      <c r="J51" s="257"/>
      <c r="K51" s="251"/>
    </row>
    <row r="52" spans="1:11" ht="15.75">
      <c r="A52" s="260"/>
      <c r="B52" s="251"/>
      <c r="C52" s="251"/>
      <c r="D52" s="251"/>
      <c r="E52" s="251"/>
      <c r="F52" s="251" t="s">
        <v>184</v>
      </c>
      <c r="G52" s="271" t="s">
        <v>185</v>
      </c>
      <c r="H52" s="256"/>
      <c r="I52" s="256"/>
      <c r="J52" s="257"/>
      <c r="K52" s="251"/>
    </row>
    <row r="53" spans="1:11" ht="15.75">
      <c r="A53" s="260" t="s">
        <v>211</v>
      </c>
      <c r="B53" s="251"/>
      <c r="C53" s="251"/>
      <c r="D53" s="251"/>
      <c r="E53" s="251"/>
      <c r="F53" s="251"/>
      <c r="G53" s="353" t="s">
        <v>217</v>
      </c>
      <c r="H53" s="353"/>
      <c r="I53" s="256"/>
      <c r="J53" s="257"/>
      <c r="K53" s="251"/>
    </row>
    <row r="54" spans="1:10" ht="16.5" thickBot="1">
      <c r="A54" s="269"/>
      <c r="B54" s="246"/>
      <c r="C54" s="246"/>
      <c r="D54" s="246"/>
      <c r="E54" s="246"/>
      <c r="F54" s="246"/>
      <c r="G54" s="246"/>
      <c r="H54" s="246"/>
      <c r="I54" s="246"/>
      <c r="J54" s="270"/>
    </row>
  </sheetData>
  <mergeCells count="2">
    <mergeCell ref="A23:J23"/>
    <mergeCell ref="A31:J31"/>
  </mergeCells>
  <printOptions horizontalCentered="1"/>
  <pageMargins left="0.52" right="0.32" top="0.52" bottom="0.42" header="0.5" footer="0.5"/>
  <pageSetup fitToHeight="1" fitToWidth="1" horizontalDpi="600" verticalDpi="600" orientation="portrait" scale="8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H29"/>
  <sheetViews>
    <sheetView workbookViewId="0" topLeftCell="A1">
      <selection activeCell="J9" sqref="J9"/>
    </sheetView>
  </sheetViews>
  <sheetFormatPr defaultColWidth="9.140625" defaultRowHeight="12.75"/>
  <cols>
    <col min="2" max="2" width="13.28125" style="0" customWidth="1"/>
    <col min="3" max="3" width="12.57421875" style="0" customWidth="1"/>
    <col min="4" max="4" width="13.28125" style="0" customWidth="1"/>
    <col min="5" max="5" width="13.00390625" style="0" customWidth="1"/>
    <col min="6" max="6" width="13.28125" style="0" customWidth="1"/>
    <col min="7" max="7" width="13.57421875" style="0" customWidth="1"/>
  </cols>
  <sheetData>
    <row r="3" spans="1:8" ht="15">
      <c r="A3" s="390" t="s">
        <v>300</v>
      </c>
      <c r="B3" s="391"/>
      <c r="C3" s="391"/>
      <c r="D3" s="391"/>
      <c r="E3" s="391"/>
      <c r="F3" s="391"/>
      <c r="G3" s="391"/>
      <c r="H3" s="391"/>
    </row>
    <row r="4" spans="1:8" ht="15.75">
      <c r="A4" s="5" t="s">
        <v>161</v>
      </c>
      <c r="B4" s="1" t="s">
        <v>214</v>
      </c>
      <c r="C4" s="272"/>
      <c r="D4" s="391"/>
      <c r="E4" s="391"/>
      <c r="F4" s="391"/>
      <c r="G4" s="391"/>
      <c r="H4" s="391"/>
    </row>
    <row r="5" spans="1:8" ht="15">
      <c r="A5" s="462" t="s">
        <v>301</v>
      </c>
      <c r="B5" s="462"/>
      <c r="C5" s="462"/>
      <c r="D5" s="462"/>
      <c r="E5" s="462"/>
      <c r="F5" s="462"/>
      <c r="G5" s="462"/>
      <c r="H5" s="462"/>
    </row>
    <row r="6" spans="1:8" ht="15">
      <c r="A6" s="391"/>
      <c r="B6" s="391"/>
      <c r="C6" s="391"/>
      <c r="D6" s="391"/>
      <c r="E6" s="391"/>
      <c r="F6" s="391"/>
      <c r="G6" s="391"/>
      <c r="H6" s="391"/>
    </row>
    <row r="7" spans="1:8" ht="15.75" thickBot="1">
      <c r="A7" s="391"/>
      <c r="B7" s="391"/>
      <c r="C7" s="391"/>
      <c r="D7" s="391"/>
      <c r="E7" s="391"/>
      <c r="F7" s="391"/>
      <c r="G7" s="391"/>
      <c r="H7" s="391"/>
    </row>
    <row r="8" spans="1:8" ht="16.5" thickBot="1" thickTop="1">
      <c r="A8" s="463" t="s">
        <v>302</v>
      </c>
      <c r="B8" s="466" t="s">
        <v>303</v>
      </c>
      <c r="C8" s="467"/>
      <c r="D8" s="466" t="s">
        <v>304</v>
      </c>
      <c r="E8" s="467"/>
      <c r="F8" s="468"/>
      <c r="G8" s="392"/>
      <c r="H8" s="393"/>
    </row>
    <row r="9" spans="1:8" ht="15">
      <c r="A9" s="464"/>
      <c r="B9" s="400" t="s">
        <v>305</v>
      </c>
      <c r="C9" s="400" t="s">
        <v>306</v>
      </c>
      <c r="D9" s="400" t="s">
        <v>307</v>
      </c>
      <c r="E9" s="400" t="s">
        <v>187</v>
      </c>
      <c r="F9" s="400" t="s">
        <v>304</v>
      </c>
      <c r="G9" s="401" t="s">
        <v>308</v>
      </c>
      <c r="H9" s="402" t="s">
        <v>308</v>
      </c>
    </row>
    <row r="10" spans="1:8" ht="15.75" thickBot="1">
      <c r="A10" s="465"/>
      <c r="B10" s="403" t="s">
        <v>309</v>
      </c>
      <c r="C10" s="403" t="s">
        <v>310</v>
      </c>
      <c r="D10" s="403" t="s">
        <v>311</v>
      </c>
      <c r="E10" s="403" t="s">
        <v>312</v>
      </c>
      <c r="F10" s="403" t="s">
        <v>313</v>
      </c>
      <c r="G10" s="403" t="s">
        <v>314</v>
      </c>
      <c r="H10" s="404" t="s">
        <v>315</v>
      </c>
    </row>
    <row r="11" spans="1:8" ht="15">
      <c r="A11" s="405" t="s">
        <v>316</v>
      </c>
      <c r="B11" s="406"/>
      <c r="C11" s="407"/>
      <c r="D11" s="406"/>
      <c r="E11" s="408"/>
      <c r="F11" s="409"/>
      <c r="G11" s="409">
        <v>40734237</v>
      </c>
      <c r="H11" s="410">
        <v>0</v>
      </c>
    </row>
    <row r="12" spans="1:8" ht="15">
      <c r="A12" s="411" t="s">
        <v>317</v>
      </c>
      <c r="B12" s="412">
        <v>2853157</v>
      </c>
      <c r="C12" s="413">
        <f aca="true" t="shared" si="0" ref="C12:C23">20%*B12</f>
        <v>570631.4</v>
      </c>
      <c r="D12" s="412">
        <v>19624180</v>
      </c>
      <c r="E12" s="414">
        <f aca="true" t="shared" si="1" ref="E12:E23">20%*D12</f>
        <v>3924836</v>
      </c>
      <c r="F12" s="415">
        <v>133840</v>
      </c>
      <c r="G12" s="416">
        <f>G11+E12-C12</f>
        <v>44088441.6</v>
      </c>
      <c r="H12" s="417">
        <v>0</v>
      </c>
    </row>
    <row r="13" spans="1:8" ht="15">
      <c r="A13" s="411" t="s">
        <v>318</v>
      </c>
      <c r="B13" s="418">
        <v>7751585</v>
      </c>
      <c r="C13" s="413">
        <f t="shared" si="0"/>
        <v>1550317</v>
      </c>
      <c r="D13" s="418">
        <v>19885944</v>
      </c>
      <c r="E13" s="414">
        <f t="shared" si="1"/>
        <v>3977188.8000000003</v>
      </c>
      <c r="F13" s="415">
        <v>108900</v>
      </c>
      <c r="G13" s="416">
        <f>G12+E13-C13</f>
        <v>46515313.4</v>
      </c>
      <c r="H13" s="417">
        <v>0</v>
      </c>
    </row>
    <row r="14" spans="1:8" ht="15">
      <c r="A14" s="411" t="s">
        <v>319</v>
      </c>
      <c r="B14" s="418">
        <v>10121196</v>
      </c>
      <c r="C14" s="413">
        <f t="shared" si="0"/>
        <v>2024239.2000000002</v>
      </c>
      <c r="D14" s="418">
        <v>22589689</v>
      </c>
      <c r="E14" s="414">
        <f t="shared" si="1"/>
        <v>4517937.8</v>
      </c>
      <c r="F14" s="414">
        <v>83000</v>
      </c>
      <c r="G14" s="416">
        <f>G13+E14-C14</f>
        <v>49009011.99999999</v>
      </c>
      <c r="H14" s="417">
        <v>0</v>
      </c>
    </row>
    <row r="15" spans="1:8" ht="15">
      <c r="A15" s="411" t="s">
        <v>320</v>
      </c>
      <c r="B15" s="418">
        <v>7039073</v>
      </c>
      <c r="C15" s="413">
        <f t="shared" si="0"/>
        <v>1407814.6</v>
      </c>
      <c r="D15" s="418">
        <v>5589172</v>
      </c>
      <c r="E15" s="414">
        <f t="shared" si="1"/>
        <v>1117834.4000000001</v>
      </c>
      <c r="F15" s="419">
        <v>95800</v>
      </c>
      <c r="G15" s="416">
        <f>G14-C15+E15</f>
        <v>48719031.79999999</v>
      </c>
      <c r="H15" s="417">
        <v>0</v>
      </c>
    </row>
    <row r="16" spans="1:8" ht="15">
      <c r="A16" s="411" t="s">
        <v>321</v>
      </c>
      <c r="B16" s="418">
        <v>12076888</v>
      </c>
      <c r="C16" s="413">
        <f t="shared" si="0"/>
        <v>2415377.6</v>
      </c>
      <c r="D16" s="418">
        <v>27933057</v>
      </c>
      <c r="E16" s="414">
        <f t="shared" si="1"/>
        <v>5586611.4</v>
      </c>
      <c r="F16" s="419">
        <v>210114</v>
      </c>
      <c r="G16" s="416">
        <f>G15-C16+E16</f>
        <v>51890265.59999999</v>
      </c>
      <c r="H16" s="417">
        <v>0</v>
      </c>
    </row>
    <row r="17" spans="1:8" ht="15">
      <c r="A17" s="411" t="s">
        <v>322</v>
      </c>
      <c r="B17" s="418">
        <v>9880185</v>
      </c>
      <c r="C17" s="413">
        <f t="shared" si="0"/>
        <v>1976037</v>
      </c>
      <c r="D17" s="418">
        <v>6582124</v>
      </c>
      <c r="E17" s="414">
        <f t="shared" si="1"/>
        <v>1316424.8</v>
      </c>
      <c r="F17" s="419">
        <v>87000</v>
      </c>
      <c r="G17" s="416">
        <f>G16-C17+E17</f>
        <v>51230653.39999998</v>
      </c>
      <c r="H17" s="417">
        <v>0</v>
      </c>
    </row>
    <row r="18" spans="1:8" ht="15">
      <c r="A18" s="420" t="s">
        <v>323</v>
      </c>
      <c r="B18" s="418">
        <v>9721734</v>
      </c>
      <c r="C18" s="413">
        <f t="shared" si="0"/>
        <v>1944346.8</v>
      </c>
      <c r="D18" s="418">
        <v>22813016</v>
      </c>
      <c r="E18" s="414">
        <f t="shared" si="1"/>
        <v>4562603.2</v>
      </c>
      <c r="F18" s="419">
        <v>688500</v>
      </c>
      <c r="G18" s="416">
        <f>G17-C18+E18</f>
        <v>53848909.79999999</v>
      </c>
      <c r="H18" s="417">
        <v>0</v>
      </c>
    </row>
    <row r="19" spans="1:8" ht="15">
      <c r="A19" s="411" t="s">
        <v>324</v>
      </c>
      <c r="B19" s="421">
        <v>8651613</v>
      </c>
      <c r="C19" s="413">
        <f t="shared" si="0"/>
        <v>1730322.6</v>
      </c>
      <c r="D19" s="421">
        <v>5871271</v>
      </c>
      <c r="E19" s="414">
        <f t="shared" si="1"/>
        <v>1174254.2</v>
      </c>
      <c r="F19" s="419">
        <v>75000</v>
      </c>
      <c r="G19" s="416">
        <f>G18-C19+E19</f>
        <v>53292841.39999999</v>
      </c>
      <c r="H19" s="417">
        <v>0</v>
      </c>
    </row>
    <row r="20" spans="1:8" ht="15">
      <c r="A20" s="411" t="s">
        <v>325</v>
      </c>
      <c r="B20" s="418">
        <v>10435067</v>
      </c>
      <c r="C20" s="413">
        <f t="shared" si="0"/>
        <v>2087013.4000000001</v>
      </c>
      <c r="D20" s="418">
        <v>2015127</v>
      </c>
      <c r="E20" s="414">
        <f t="shared" si="1"/>
        <v>403025.4</v>
      </c>
      <c r="F20" s="419">
        <v>91000</v>
      </c>
      <c r="G20" s="416">
        <v>51608852</v>
      </c>
      <c r="H20" s="417">
        <v>0</v>
      </c>
    </row>
    <row r="21" spans="1:8" ht="15">
      <c r="A21" s="411" t="s">
        <v>326</v>
      </c>
      <c r="B21" s="418">
        <v>10815263</v>
      </c>
      <c r="C21" s="413">
        <f t="shared" si="0"/>
        <v>2163052.6</v>
      </c>
      <c r="D21" s="418">
        <f>7921294+267386</f>
        <v>8188680</v>
      </c>
      <c r="E21" s="414">
        <f t="shared" si="1"/>
        <v>1637736</v>
      </c>
      <c r="F21" s="419">
        <v>146414</v>
      </c>
      <c r="G21" s="416">
        <f>G20-C21+E21</f>
        <v>51083535.4</v>
      </c>
      <c r="H21" s="417">
        <v>0</v>
      </c>
    </row>
    <row r="22" spans="1:8" ht="15">
      <c r="A22" s="411" t="s">
        <v>327</v>
      </c>
      <c r="B22" s="418">
        <v>10348301</v>
      </c>
      <c r="C22" s="413">
        <f t="shared" si="0"/>
        <v>2069660.2000000002</v>
      </c>
      <c r="D22" s="418">
        <v>15544220</v>
      </c>
      <c r="E22" s="414">
        <f t="shared" si="1"/>
        <v>3108844</v>
      </c>
      <c r="F22" s="419">
        <v>316400</v>
      </c>
      <c r="G22" s="416">
        <f>G21-C22+E22</f>
        <v>52122719.199999996</v>
      </c>
      <c r="H22" s="417">
        <v>0</v>
      </c>
    </row>
    <row r="23" spans="1:8" ht="15.75" thickBot="1">
      <c r="A23" s="422" t="s">
        <v>328</v>
      </c>
      <c r="B23" s="423">
        <v>27335347</v>
      </c>
      <c r="C23" s="413">
        <f t="shared" si="0"/>
        <v>5467069.4</v>
      </c>
      <c r="D23" s="423">
        <v>29110916</v>
      </c>
      <c r="E23" s="414">
        <f t="shared" si="1"/>
        <v>5822183.2</v>
      </c>
      <c r="F23" s="419">
        <v>475000</v>
      </c>
      <c r="G23" s="416">
        <f>G22-C23+E23</f>
        <v>52477833</v>
      </c>
      <c r="H23" s="424"/>
    </row>
    <row r="24" spans="1:8" ht="15.75" thickBot="1">
      <c r="A24" s="425" t="s">
        <v>147</v>
      </c>
      <c r="B24" s="426">
        <f>SUM(B12:B23)</f>
        <v>127029409</v>
      </c>
      <c r="C24" s="426">
        <f>SUM(C12:C23)</f>
        <v>25405881.800000004</v>
      </c>
      <c r="D24" s="426">
        <f>SUM(D12:D23)</f>
        <v>185747396</v>
      </c>
      <c r="E24" s="426">
        <f>SUM(E12:E23)</f>
        <v>37149479.2</v>
      </c>
      <c r="F24" s="426">
        <f>SUM(F12:F23)</f>
        <v>2510968</v>
      </c>
      <c r="G24" s="426"/>
      <c r="H24" s="426">
        <f>SUM(H11:H23)</f>
        <v>0</v>
      </c>
    </row>
    <row r="25" spans="1:8" ht="15.75" thickTop="1">
      <c r="A25" s="391"/>
      <c r="B25" s="391"/>
      <c r="C25" s="391"/>
      <c r="D25" s="391"/>
      <c r="E25" s="391"/>
      <c r="F25" s="391"/>
      <c r="G25" s="391"/>
      <c r="H25" s="391"/>
    </row>
    <row r="26" spans="1:8" ht="15">
      <c r="A26" s="391"/>
      <c r="B26" s="391"/>
      <c r="C26" s="391"/>
      <c r="D26" s="391"/>
      <c r="E26" s="391"/>
      <c r="F26" s="391"/>
      <c r="G26" s="391"/>
      <c r="H26" s="391"/>
    </row>
    <row r="27" spans="1:8" ht="15">
      <c r="A27" s="391"/>
      <c r="B27" s="391"/>
      <c r="C27" s="391"/>
      <c r="D27" s="391"/>
      <c r="E27" s="391"/>
      <c r="F27" s="391"/>
      <c r="G27" s="427" t="s">
        <v>298</v>
      </c>
      <c r="H27" s="428"/>
    </row>
    <row r="28" spans="1:8" ht="15">
      <c r="A28" s="391"/>
      <c r="B28" s="391"/>
      <c r="C28" s="391"/>
      <c r="D28" s="391"/>
      <c r="E28" s="391"/>
      <c r="F28" s="391"/>
      <c r="G28" s="390"/>
      <c r="H28" s="391"/>
    </row>
    <row r="29" spans="1:8" ht="15">
      <c r="A29" s="391"/>
      <c r="B29" s="391"/>
      <c r="C29" s="391"/>
      <c r="D29" s="391"/>
      <c r="E29" s="391"/>
      <c r="F29" s="391"/>
      <c r="G29" s="462" t="s">
        <v>329</v>
      </c>
      <c r="H29" s="462"/>
    </row>
  </sheetData>
  <mergeCells count="5">
    <mergeCell ref="G29:H29"/>
    <mergeCell ref="A5:H5"/>
    <mergeCell ref="A8:A10"/>
    <mergeCell ref="B8:C8"/>
    <mergeCell ref="D8:F8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workbookViewId="0" topLeftCell="A1">
      <selection activeCell="G32" sqref="G32"/>
    </sheetView>
  </sheetViews>
  <sheetFormatPr defaultColWidth="9.140625" defaultRowHeight="12.75"/>
  <cols>
    <col min="1" max="1" width="9.140625" style="4" customWidth="1"/>
    <col min="2" max="2" width="9.8515625" style="4" customWidth="1"/>
    <col min="3" max="3" width="10.421875" style="4" customWidth="1"/>
    <col min="4" max="4" width="9.140625" style="4" customWidth="1"/>
    <col min="5" max="5" width="10.140625" style="4" bestFit="1" customWidth="1"/>
    <col min="6" max="6" width="9.140625" style="4" customWidth="1"/>
    <col min="7" max="7" width="11.7109375" style="4" bestFit="1" customWidth="1"/>
    <col min="8" max="8" width="9.140625" style="4" customWidth="1"/>
    <col min="9" max="9" width="12.57421875" style="4" customWidth="1"/>
    <col min="10" max="16384" width="9.140625" style="4" customWidth="1"/>
  </cols>
  <sheetData>
    <row r="1" ht="18.75">
      <c r="A1" s="51" t="str">
        <f>'Bilanci '!A1</f>
        <v> "ARTGRES" shpk</v>
      </c>
    </row>
    <row r="2" ht="18.75" customHeight="1">
      <c r="A2" s="51" t="s">
        <v>153</v>
      </c>
    </row>
    <row r="3" spans="3:5" ht="15.75">
      <c r="C3" s="106"/>
      <c r="D3" s="106"/>
      <c r="E3" s="106"/>
    </row>
    <row r="4" spans="2:5" ht="15.75">
      <c r="B4" s="106"/>
      <c r="C4" s="106"/>
      <c r="D4" s="106"/>
      <c r="E4" s="106"/>
    </row>
    <row r="5" spans="1:8" ht="15.75">
      <c r="A5" s="232" t="s">
        <v>244</v>
      </c>
      <c r="B5" s="53"/>
      <c r="C5" s="53"/>
      <c r="G5" s="233"/>
      <c r="H5" s="53"/>
    </row>
    <row r="6" ht="12.75">
      <c r="G6" s="154"/>
    </row>
    <row r="7" spans="1:8" ht="12.75">
      <c r="A7" s="4">
        <v>1</v>
      </c>
      <c r="B7" s="4" t="s">
        <v>245</v>
      </c>
      <c r="D7" s="133"/>
      <c r="E7" s="234"/>
      <c r="F7" s="131"/>
      <c r="G7" s="154">
        <v>142576323</v>
      </c>
      <c r="H7" s="4" t="s">
        <v>154</v>
      </c>
    </row>
    <row r="8" spans="1:8" ht="12.75">
      <c r="A8" s="4">
        <v>2</v>
      </c>
      <c r="B8" s="4" t="s">
        <v>246</v>
      </c>
      <c r="D8" s="130"/>
      <c r="E8" s="130"/>
      <c r="F8" s="235"/>
      <c r="G8" s="234">
        <v>3410940</v>
      </c>
      <c r="H8" s="127" t="s">
        <v>154</v>
      </c>
    </row>
    <row r="9" spans="1:8" ht="13.5" thickBot="1">
      <c r="A9" s="4">
        <v>3</v>
      </c>
      <c r="B9" s="4" t="s">
        <v>247</v>
      </c>
      <c r="D9" s="130"/>
      <c r="E9" s="130"/>
      <c r="F9" s="235"/>
      <c r="G9" s="356">
        <v>30089697</v>
      </c>
      <c r="H9" s="127"/>
    </row>
    <row r="10" spans="5:8" ht="12.75">
      <c r="E10" s="470" t="s">
        <v>155</v>
      </c>
      <c r="F10" s="470"/>
      <c r="G10" s="357">
        <f>SUM(G7:G9)</f>
        <v>176076960</v>
      </c>
      <c r="H10" s="53" t="s">
        <v>154</v>
      </c>
    </row>
    <row r="11" spans="5:8" ht="12.75">
      <c r="E11" s="236"/>
      <c r="F11" s="236"/>
      <c r="G11" s="233"/>
      <c r="H11" s="53"/>
    </row>
    <row r="12" spans="1:8" ht="12.75">
      <c r="A12" s="4">
        <v>3</v>
      </c>
      <c r="B12" s="4" t="s">
        <v>156</v>
      </c>
      <c r="D12" s="133"/>
      <c r="E12" s="237"/>
      <c r="F12" s="237"/>
      <c r="G12" s="154">
        <v>255412845</v>
      </c>
      <c r="H12" s="4" t="s">
        <v>154</v>
      </c>
    </row>
    <row r="13" spans="1:8" ht="12.75">
      <c r="A13" s="4">
        <v>4</v>
      </c>
      <c r="B13" s="4" t="s">
        <v>157</v>
      </c>
      <c r="D13" s="130"/>
      <c r="E13" s="235"/>
      <c r="F13" s="235"/>
      <c r="G13" s="234">
        <v>-328463125</v>
      </c>
      <c r="H13" s="4" t="s">
        <v>154</v>
      </c>
    </row>
    <row r="14" spans="5:8" ht="12.75">
      <c r="E14" s="236" t="s">
        <v>158</v>
      </c>
      <c r="F14" s="236"/>
      <c r="G14" s="233">
        <f>G10+G12+G13</f>
        <v>103026680</v>
      </c>
      <c r="H14" s="53" t="s">
        <v>154</v>
      </c>
    </row>
    <row r="15" spans="5:8" ht="12.75">
      <c r="E15" s="236"/>
      <c r="F15" s="236"/>
      <c r="G15" s="233"/>
      <c r="H15" s="53"/>
    </row>
    <row r="16" spans="1:7" ht="12.75">
      <c r="A16" s="49"/>
      <c r="C16" s="154"/>
      <c r="E16" s="53"/>
      <c r="F16" s="53"/>
      <c r="G16" s="53"/>
    </row>
    <row r="17" spans="1:8" ht="15.75">
      <c r="A17" s="232" t="s">
        <v>159</v>
      </c>
      <c r="B17" s="53"/>
      <c r="C17" s="53"/>
      <c r="D17" s="53"/>
      <c r="E17" s="53"/>
      <c r="F17" s="53"/>
      <c r="G17" s="233"/>
      <c r="H17" s="53"/>
    </row>
    <row r="18" ht="12.75">
      <c r="G18" s="238"/>
    </row>
    <row r="19" spans="1:8" ht="12.75">
      <c r="A19" s="4">
        <v>1</v>
      </c>
      <c r="B19" s="4" t="s">
        <v>248</v>
      </c>
      <c r="D19" s="133"/>
      <c r="E19" s="133"/>
      <c r="F19" s="133"/>
      <c r="G19" s="154">
        <v>900000</v>
      </c>
      <c r="H19" s="4" t="s">
        <v>154</v>
      </c>
    </row>
    <row r="20" spans="1:8" ht="12.75">
      <c r="A20" s="4">
        <v>2</v>
      </c>
      <c r="B20" s="4" t="s">
        <v>249</v>
      </c>
      <c r="D20" s="130"/>
      <c r="E20" s="130"/>
      <c r="F20" s="130"/>
      <c r="G20" s="154">
        <v>28749</v>
      </c>
      <c r="H20" s="4" t="s">
        <v>154</v>
      </c>
    </row>
    <row r="21" spans="1:8" ht="12.75">
      <c r="A21" s="4">
        <v>3</v>
      </c>
      <c r="B21" s="4" t="s">
        <v>250</v>
      </c>
      <c r="D21" s="130"/>
      <c r="E21" s="130"/>
      <c r="F21" s="130"/>
      <c r="G21" s="154">
        <v>127200</v>
      </c>
      <c r="H21" s="4" t="s">
        <v>154</v>
      </c>
    </row>
    <row r="22" spans="1:8" ht="12.75">
      <c r="A22" s="4">
        <v>4</v>
      </c>
      <c r="B22" s="4" t="s">
        <v>251</v>
      </c>
      <c r="D22" s="130"/>
      <c r="E22" s="130"/>
      <c r="F22" s="130"/>
      <c r="G22" s="154">
        <v>32500</v>
      </c>
      <c r="H22" s="4" t="s">
        <v>154</v>
      </c>
    </row>
    <row r="23" spans="1:8" ht="12.75">
      <c r="A23" s="4">
        <v>5</v>
      </c>
      <c r="B23" s="77" t="s">
        <v>252</v>
      </c>
      <c r="D23" s="130"/>
      <c r="E23" s="130"/>
      <c r="F23" s="130"/>
      <c r="G23" s="154">
        <v>1120000</v>
      </c>
      <c r="H23" s="4" t="s">
        <v>154</v>
      </c>
    </row>
    <row r="24" spans="1:8" ht="12.75">
      <c r="A24" s="4">
        <v>6</v>
      </c>
      <c r="B24" s="4" t="s">
        <v>253</v>
      </c>
      <c r="D24" s="130"/>
      <c r="E24" s="130"/>
      <c r="F24" s="130"/>
      <c r="G24" s="154">
        <v>229654</v>
      </c>
      <c r="H24" s="4" t="s">
        <v>154</v>
      </c>
    </row>
    <row r="25" spans="1:8" ht="12.75">
      <c r="A25" s="4">
        <v>7</v>
      </c>
      <c r="B25" s="4" t="s">
        <v>1</v>
      </c>
      <c r="D25" s="133"/>
      <c r="E25" s="133"/>
      <c r="F25" s="133"/>
      <c r="G25" s="154">
        <v>252887</v>
      </c>
      <c r="H25" s="4" t="s">
        <v>154</v>
      </c>
    </row>
    <row r="26" spans="1:8" ht="12.75">
      <c r="A26" s="4">
        <v>8</v>
      </c>
      <c r="B26" s="4" t="s">
        <v>0</v>
      </c>
      <c r="D26" s="130"/>
      <c r="E26" s="130"/>
      <c r="F26" s="130"/>
      <c r="G26" s="154">
        <v>1800000</v>
      </c>
      <c r="H26" s="4" t="s">
        <v>154</v>
      </c>
    </row>
    <row r="27" spans="1:8" ht="12.75">
      <c r="A27" s="4">
        <v>9</v>
      </c>
      <c r="B27" s="4" t="s">
        <v>254</v>
      </c>
      <c r="D27" s="130"/>
      <c r="E27" s="130"/>
      <c r="F27" s="130"/>
      <c r="G27" s="154">
        <v>7688</v>
      </c>
      <c r="H27" s="4" t="s">
        <v>154</v>
      </c>
    </row>
    <row r="28" spans="1:8" ht="12.75">
      <c r="A28" s="4">
        <v>10</v>
      </c>
      <c r="B28" s="4" t="s">
        <v>255</v>
      </c>
      <c r="D28" s="130"/>
      <c r="E28" s="130"/>
      <c r="F28" s="130"/>
      <c r="G28" s="154">
        <v>51113</v>
      </c>
      <c r="H28" s="4" t="s">
        <v>154</v>
      </c>
    </row>
    <row r="29" spans="1:8" ht="12.75">
      <c r="A29" s="4">
        <v>11</v>
      </c>
      <c r="B29" s="4" t="s">
        <v>261</v>
      </c>
      <c r="D29" s="130"/>
      <c r="E29" s="130"/>
      <c r="F29" s="130"/>
      <c r="G29" s="154">
        <v>671361</v>
      </c>
      <c r="H29" s="4" t="s">
        <v>154</v>
      </c>
    </row>
    <row r="30" spans="1:8" ht="12.75">
      <c r="A30" s="4">
        <v>12</v>
      </c>
      <c r="B30" s="4" t="s">
        <v>256</v>
      </c>
      <c r="D30" s="130"/>
      <c r="E30" s="130"/>
      <c r="F30" s="130"/>
      <c r="G30" s="154">
        <v>62245</v>
      </c>
      <c r="H30" s="4" t="s">
        <v>154</v>
      </c>
    </row>
    <row r="31" spans="1:8" ht="12.75">
      <c r="A31" s="4">
        <v>13</v>
      </c>
      <c r="B31" s="4" t="s">
        <v>257</v>
      </c>
      <c r="D31" s="130"/>
      <c r="E31" s="130"/>
      <c r="F31" s="130"/>
      <c r="G31" s="154">
        <v>70914</v>
      </c>
      <c r="H31" s="4" t="s">
        <v>154</v>
      </c>
    </row>
    <row r="32" spans="1:8" ht="13.5" thickBot="1">
      <c r="A32" s="4">
        <v>14</v>
      </c>
      <c r="B32" s="4" t="s">
        <v>258</v>
      </c>
      <c r="D32" s="130"/>
      <c r="E32" s="130"/>
      <c r="F32" s="130"/>
      <c r="G32" s="358">
        <v>20052</v>
      </c>
      <c r="H32" s="4" t="s">
        <v>154</v>
      </c>
    </row>
    <row r="33" spans="1:9" ht="12.75">
      <c r="A33" s="239"/>
      <c r="B33" s="469" t="s">
        <v>155</v>
      </c>
      <c r="C33" s="469"/>
      <c r="D33" s="469"/>
      <c r="E33" s="469"/>
      <c r="F33" s="469"/>
      <c r="G33" s="357">
        <f>SUM(G19:G32)</f>
        <v>5374363</v>
      </c>
      <c r="H33" s="53" t="s">
        <v>160</v>
      </c>
      <c r="I33" s="242"/>
    </row>
    <row r="34" spans="1:9" ht="12.75">
      <c r="A34" s="239"/>
      <c r="B34" s="240"/>
      <c r="C34" s="240"/>
      <c r="D34" s="240"/>
      <c r="E34" s="240"/>
      <c r="F34" s="240"/>
      <c r="G34" s="241"/>
      <c r="I34" s="242"/>
    </row>
    <row r="35" spans="1:8" ht="14.25" customHeight="1">
      <c r="A35" s="349" t="s">
        <v>259</v>
      </c>
      <c r="B35" s="244"/>
      <c r="C35" s="244"/>
      <c r="D35" s="244"/>
      <c r="E35" s="245"/>
      <c r="F35" s="244"/>
      <c r="G35" s="244"/>
      <c r="H35" s="244"/>
    </row>
    <row r="36" spans="1:8" ht="12.75">
      <c r="A36" s="244"/>
      <c r="B36" s="243"/>
      <c r="C36" s="244"/>
      <c r="D36" s="244"/>
      <c r="E36" s="244"/>
      <c r="F36" s="244"/>
      <c r="G36" s="244"/>
      <c r="H36" s="244"/>
    </row>
    <row r="37" spans="1:8" ht="12.75">
      <c r="A37" s="244"/>
      <c r="B37" s="243"/>
      <c r="C37" s="244"/>
      <c r="D37" s="244"/>
      <c r="E37" s="244"/>
      <c r="F37" s="244"/>
      <c r="G37" s="244"/>
      <c r="H37" s="244"/>
    </row>
    <row r="38" spans="1:8" ht="12.75">
      <c r="A38" s="244"/>
      <c r="B38" s="243"/>
      <c r="C38" s="244"/>
      <c r="D38" s="244"/>
      <c r="E38" s="244"/>
      <c r="F38" s="244"/>
      <c r="G38" s="244"/>
      <c r="H38" s="244"/>
    </row>
    <row r="39" ht="14.25" customHeight="1"/>
    <row r="40" ht="15.75">
      <c r="G40" s="124" t="str">
        <f>'Bilanci '!C51</f>
        <v>Perfaqesuesi Ligjor</v>
      </c>
    </row>
    <row r="41" ht="15.75">
      <c r="G41" s="124"/>
    </row>
    <row r="42" ht="15.75">
      <c r="G42" s="124" t="str">
        <f>'Bilanci '!C53</f>
        <v>Arti ELEZAJ</v>
      </c>
    </row>
    <row r="43" ht="12.75">
      <c r="G43" s="125"/>
    </row>
  </sheetData>
  <mergeCells count="2">
    <mergeCell ref="B33:F33"/>
    <mergeCell ref="E10:F10"/>
  </mergeCells>
  <printOptions/>
  <pageMargins left="0.75" right="0.75" top="1" bottom="1" header="0.5" footer="0.5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6"/>
  <sheetViews>
    <sheetView workbookViewId="0" topLeftCell="A1">
      <selection activeCell="G21" sqref="G21"/>
    </sheetView>
  </sheetViews>
  <sheetFormatPr defaultColWidth="9.140625" defaultRowHeight="12.75"/>
  <cols>
    <col min="1" max="1" width="5.8515625" style="4" customWidth="1"/>
    <col min="2" max="2" width="48.28125" style="4" customWidth="1"/>
    <col min="3" max="3" width="18.57421875" style="49" customWidth="1"/>
    <col min="4" max="4" width="16.28125" style="4" customWidth="1"/>
    <col min="5" max="6" width="9.140625" style="4" customWidth="1"/>
    <col min="7" max="7" width="10.8515625" style="4" customWidth="1"/>
    <col min="8" max="8" width="8.00390625" style="4" customWidth="1"/>
    <col min="9" max="9" width="3.140625" style="4" customWidth="1"/>
    <col min="10" max="16384" width="9.140625" style="4" customWidth="1"/>
  </cols>
  <sheetData>
    <row r="1" spans="1:5" ht="19.5" customHeight="1">
      <c r="A1" s="1" t="s">
        <v>218</v>
      </c>
      <c r="B1" s="1"/>
      <c r="C1" s="2"/>
      <c r="D1" s="3"/>
      <c r="E1" s="3"/>
    </row>
    <row r="2" spans="1:5" ht="19.5" customHeight="1">
      <c r="A2" s="5" t="s">
        <v>161</v>
      </c>
      <c r="B2" s="5" t="s">
        <v>214</v>
      </c>
      <c r="C2" s="2"/>
      <c r="D2" s="3"/>
      <c r="E2" s="3"/>
    </row>
    <row r="3" spans="1:3" ht="19.5" customHeight="1">
      <c r="A3" s="5" t="s">
        <v>14</v>
      </c>
      <c r="B3" s="5"/>
      <c r="C3" s="5"/>
    </row>
    <row r="4" spans="1:3" ht="19.5" customHeight="1" thickBot="1">
      <c r="A4" s="6"/>
      <c r="B4" s="6"/>
      <c r="C4" s="6"/>
    </row>
    <row r="5" spans="1:4" ht="18" customHeight="1" thickBot="1">
      <c r="A5" s="7"/>
      <c r="B5" s="8" t="s">
        <v>15</v>
      </c>
      <c r="C5" s="9" t="s">
        <v>2</v>
      </c>
      <c r="D5" s="10" t="s">
        <v>3</v>
      </c>
    </row>
    <row r="6" spans="1:4" ht="13.5" thickBot="1">
      <c r="A6" s="11" t="s">
        <v>16</v>
      </c>
      <c r="B6" s="12" t="s">
        <v>17</v>
      </c>
      <c r="C6" s="13">
        <f>SUM(C7:C13)</f>
        <v>409386764</v>
      </c>
      <c r="D6" s="13">
        <f>SUM(D7:D13)</f>
        <v>300184711</v>
      </c>
    </row>
    <row r="7" spans="1:4" ht="12.75">
      <c r="A7" s="14">
        <v>1</v>
      </c>
      <c r="B7" s="15" t="s">
        <v>8</v>
      </c>
      <c r="C7" s="16">
        <v>10735676</v>
      </c>
      <c r="D7" s="17">
        <v>1438453</v>
      </c>
    </row>
    <row r="8" spans="1:4" ht="12.75">
      <c r="A8" s="18">
        <v>2</v>
      </c>
      <c r="B8" s="18" t="s">
        <v>18</v>
      </c>
      <c r="C8" s="16">
        <v>15434938</v>
      </c>
      <c r="D8" s="19">
        <v>894457</v>
      </c>
    </row>
    <row r="9" spans="1:4" ht="12.75">
      <c r="A9" s="18">
        <v>3</v>
      </c>
      <c r="B9" s="18" t="s">
        <v>206</v>
      </c>
      <c r="C9" s="16">
        <v>23727</v>
      </c>
      <c r="D9" s="19">
        <v>0</v>
      </c>
    </row>
    <row r="10" spans="1:4" ht="12.75">
      <c r="A10" s="18">
        <v>4</v>
      </c>
      <c r="B10" s="18" t="s">
        <v>19</v>
      </c>
      <c r="C10" s="16">
        <v>328463125</v>
      </c>
      <c r="D10" s="19">
        <v>255412812</v>
      </c>
    </row>
    <row r="11" spans="1:4" ht="12.75">
      <c r="A11" s="18">
        <v>5</v>
      </c>
      <c r="B11" s="18" t="s">
        <v>9</v>
      </c>
      <c r="C11" s="16">
        <v>52477831</v>
      </c>
      <c r="D11" s="19">
        <v>40734248</v>
      </c>
    </row>
    <row r="12" spans="1:7" ht="12.75">
      <c r="A12" s="18">
        <v>6</v>
      </c>
      <c r="B12" s="20" t="s">
        <v>219</v>
      </c>
      <c r="C12" s="16">
        <v>0</v>
      </c>
      <c r="D12" s="19">
        <v>0</v>
      </c>
      <c r="G12" s="21"/>
    </row>
    <row r="13" spans="1:7" ht="13.5" thickBot="1">
      <c r="A13" s="22">
        <v>7</v>
      </c>
      <c r="B13" s="22" t="s">
        <v>10</v>
      </c>
      <c r="C13" s="16">
        <v>2251467</v>
      </c>
      <c r="D13" s="19">
        <v>1704741</v>
      </c>
      <c r="G13" s="21"/>
    </row>
    <row r="14" spans="1:4" ht="13.5" thickBot="1">
      <c r="A14" s="12" t="s">
        <v>20</v>
      </c>
      <c r="B14" s="12" t="s">
        <v>21</v>
      </c>
      <c r="C14" s="13">
        <f>SUM(C15:C20)</f>
        <v>7535790</v>
      </c>
      <c r="D14" s="13">
        <f>SUM(D15:D20)</f>
        <v>8431761</v>
      </c>
    </row>
    <row r="15" spans="1:4" ht="12.75">
      <c r="A15" s="23">
        <v>1</v>
      </c>
      <c r="B15" s="24" t="s">
        <v>22</v>
      </c>
      <c r="C15" s="16">
        <v>0</v>
      </c>
      <c r="D15" s="25">
        <v>0</v>
      </c>
    </row>
    <row r="16" spans="1:4" ht="12.75">
      <c r="A16" s="20">
        <v>2</v>
      </c>
      <c r="B16" s="18" t="s">
        <v>5</v>
      </c>
      <c r="C16" s="16">
        <v>7535790</v>
      </c>
      <c r="D16" s="19">
        <v>8431761</v>
      </c>
    </row>
    <row r="17" spans="1:4" ht="12.75">
      <c r="A17" s="20">
        <v>3</v>
      </c>
      <c r="B17" s="18" t="s">
        <v>23</v>
      </c>
      <c r="C17" s="16">
        <v>0</v>
      </c>
      <c r="D17" s="26">
        <v>0</v>
      </c>
    </row>
    <row r="18" spans="1:4" ht="12.75">
      <c r="A18" s="20">
        <v>4</v>
      </c>
      <c r="B18" s="18" t="s">
        <v>12</v>
      </c>
      <c r="C18" s="16">
        <v>0</v>
      </c>
      <c r="D18" s="26">
        <v>0</v>
      </c>
    </row>
    <row r="19" spans="1:4" ht="12.75">
      <c r="A19" s="20">
        <v>5</v>
      </c>
      <c r="B19" s="18" t="s">
        <v>24</v>
      </c>
      <c r="C19" s="16">
        <v>0</v>
      </c>
      <c r="D19" s="26">
        <v>0</v>
      </c>
    </row>
    <row r="20" spans="1:4" ht="13.5" thickBot="1">
      <c r="A20" s="20">
        <v>6</v>
      </c>
      <c r="B20" s="18" t="s">
        <v>220</v>
      </c>
      <c r="C20" s="16">
        <v>0</v>
      </c>
      <c r="D20" s="26">
        <v>0</v>
      </c>
    </row>
    <row r="21" spans="1:4" ht="16.5" thickBot="1">
      <c r="A21" s="27"/>
      <c r="B21" s="28" t="s">
        <v>25</v>
      </c>
      <c r="C21" s="29">
        <f>C6+C14</f>
        <v>416922554</v>
      </c>
      <c r="D21" s="29">
        <f>D6+D14</f>
        <v>308616472</v>
      </c>
    </row>
    <row r="22" spans="1:4" ht="20.25" customHeight="1" thickBot="1">
      <c r="A22" s="30"/>
      <c r="B22" s="8" t="s">
        <v>26</v>
      </c>
      <c r="C22" s="31">
        <f>C35+C47</f>
        <v>416922554</v>
      </c>
      <c r="D22" s="31">
        <f>D35+D36</f>
        <v>308616472</v>
      </c>
    </row>
    <row r="23" spans="1:4" ht="13.5" thickBot="1">
      <c r="A23" s="32" t="s">
        <v>16</v>
      </c>
      <c r="B23" s="33" t="s">
        <v>27</v>
      </c>
      <c r="C23" s="13">
        <f>SUM(C24:C29)</f>
        <v>78594222</v>
      </c>
      <c r="D23" s="13">
        <f>SUM(D24:D29)</f>
        <v>32568394</v>
      </c>
    </row>
    <row r="24" spans="1:4" ht="12.75">
      <c r="A24" s="34">
        <v>1</v>
      </c>
      <c r="B24" s="24" t="s">
        <v>6</v>
      </c>
      <c r="C24" s="35">
        <v>67325066</v>
      </c>
      <c r="D24" s="25">
        <v>20974952</v>
      </c>
    </row>
    <row r="25" spans="1:4" ht="12.75">
      <c r="A25" s="36">
        <v>2</v>
      </c>
      <c r="B25" s="37" t="s">
        <v>224</v>
      </c>
      <c r="C25" s="26">
        <v>0</v>
      </c>
      <c r="D25" s="19">
        <v>0</v>
      </c>
    </row>
    <row r="26" spans="1:4" ht="12.75">
      <c r="A26" s="36">
        <v>3</v>
      </c>
      <c r="B26" s="18" t="s">
        <v>13</v>
      </c>
      <c r="C26" s="26">
        <v>10874651</v>
      </c>
      <c r="D26" s="19">
        <v>11510455</v>
      </c>
    </row>
    <row r="27" spans="1:4" ht="12.75">
      <c r="A27" s="36">
        <v>4</v>
      </c>
      <c r="B27" s="14" t="s">
        <v>7</v>
      </c>
      <c r="C27" s="26">
        <v>372725</v>
      </c>
      <c r="D27" s="19">
        <v>64607</v>
      </c>
    </row>
    <row r="28" spans="1:4" ht="12.75">
      <c r="A28" s="36">
        <v>5</v>
      </c>
      <c r="B28" s="37" t="s">
        <v>225</v>
      </c>
      <c r="C28" s="26">
        <v>21780</v>
      </c>
      <c r="D28" s="19">
        <v>18380</v>
      </c>
    </row>
    <row r="29" spans="1:4" ht="13.5" thickBot="1">
      <c r="A29" s="36">
        <v>6</v>
      </c>
      <c r="B29" s="38" t="s">
        <v>223</v>
      </c>
      <c r="C29" s="26">
        <v>0</v>
      </c>
      <c r="D29" s="19">
        <v>0</v>
      </c>
    </row>
    <row r="30" spans="1:4" ht="13.5" thickBot="1">
      <c r="A30" s="32" t="s">
        <v>20</v>
      </c>
      <c r="B30" s="39" t="s">
        <v>28</v>
      </c>
      <c r="C30" s="13">
        <f>SUM(C31:C34)</f>
        <v>278465832</v>
      </c>
      <c r="D30" s="13">
        <f>SUM(D31:D34)</f>
        <v>228159205</v>
      </c>
    </row>
    <row r="31" spans="1:4" ht="12.75">
      <c r="A31" s="40">
        <v>1</v>
      </c>
      <c r="B31" s="24" t="s">
        <v>29</v>
      </c>
      <c r="C31" s="35">
        <v>0</v>
      </c>
      <c r="D31" s="25">
        <v>0</v>
      </c>
    </row>
    <row r="32" spans="1:4" ht="12.75">
      <c r="A32" s="41">
        <v>2</v>
      </c>
      <c r="B32" s="18" t="s">
        <v>30</v>
      </c>
      <c r="C32" s="26">
        <v>0</v>
      </c>
      <c r="D32" s="19">
        <v>0</v>
      </c>
    </row>
    <row r="33" spans="1:4" ht="12.75">
      <c r="A33" s="41">
        <v>3</v>
      </c>
      <c r="B33" s="18" t="s">
        <v>222</v>
      </c>
      <c r="C33" s="26">
        <v>278465832</v>
      </c>
      <c r="D33" s="19">
        <v>228159205</v>
      </c>
    </row>
    <row r="34" spans="1:4" ht="13.5" thickBot="1">
      <c r="A34" s="41">
        <v>4</v>
      </c>
      <c r="B34" s="20" t="s">
        <v>226</v>
      </c>
      <c r="C34" s="26">
        <v>0</v>
      </c>
      <c r="D34" s="19">
        <v>0</v>
      </c>
    </row>
    <row r="35" spans="1:4" ht="15.75" customHeight="1" thickBot="1">
      <c r="A35" s="398" t="s">
        <v>31</v>
      </c>
      <c r="B35" s="399"/>
      <c r="C35" s="29">
        <f>C23+C30</f>
        <v>357060054</v>
      </c>
      <c r="D35" s="29">
        <f>D23+D30</f>
        <v>260727599</v>
      </c>
    </row>
    <row r="36" spans="1:4" ht="15" customHeight="1" thickBot="1">
      <c r="A36" s="42" t="s">
        <v>32</v>
      </c>
      <c r="B36" s="43" t="s">
        <v>33</v>
      </c>
      <c r="C36" s="44">
        <f>SUM(C37:C46)</f>
        <v>59862500</v>
      </c>
      <c r="D36" s="44">
        <f>SUM(D37:D46)</f>
        <v>47888873</v>
      </c>
    </row>
    <row r="37" spans="1:4" ht="12.75">
      <c r="A37" s="40">
        <v>1</v>
      </c>
      <c r="B37" s="24" t="s">
        <v>34</v>
      </c>
      <c r="C37" s="45">
        <v>0</v>
      </c>
      <c r="D37" s="25">
        <v>0</v>
      </c>
    </row>
    <row r="38" spans="1:4" ht="12.75">
      <c r="A38" s="41">
        <v>2</v>
      </c>
      <c r="B38" s="18" t="s">
        <v>35</v>
      </c>
      <c r="C38" s="46">
        <v>100000</v>
      </c>
      <c r="D38" s="19">
        <v>100000</v>
      </c>
    </row>
    <row r="39" spans="1:4" ht="12.75">
      <c r="A39" s="41">
        <v>3</v>
      </c>
      <c r="B39" s="18" t="s">
        <v>4</v>
      </c>
      <c r="C39" s="46">
        <v>0</v>
      </c>
      <c r="D39" s="19">
        <v>0</v>
      </c>
    </row>
    <row r="40" spans="1:4" ht="12.75">
      <c r="A40" s="41">
        <v>4</v>
      </c>
      <c r="B40" s="18" t="s">
        <v>36</v>
      </c>
      <c r="C40" s="46">
        <v>0</v>
      </c>
      <c r="D40" s="19">
        <v>0</v>
      </c>
    </row>
    <row r="41" spans="1:4" ht="12.75">
      <c r="A41" s="41">
        <v>5</v>
      </c>
      <c r="B41" s="18" t="s">
        <v>37</v>
      </c>
      <c r="C41" s="46">
        <v>460875</v>
      </c>
      <c r="D41" s="19">
        <v>672550</v>
      </c>
    </row>
    <row r="42" spans="1:4" ht="12.75">
      <c r="A42" s="41">
        <v>6</v>
      </c>
      <c r="B42" s="18" t="s">
        <v>38</v>
      </c>
      <c r="C42" s="46">
        <v>0</v>
      </c>
      <c r="D42" s="19">
        <v>0</v>
      </c>
    </row>
    <row r="43" spans="1:4" ht="12.75">
      <c r="A43" s="41">
        <v>7</v>
      </c>
      <c r="B43" s="18" t="s">
        <v>39</v>
      </c>
      <c r="C43" s="46">
        <v>0</v>
      </c>
      <c r="D43" s="19">
        <v>0</v>
      </c>
    </row>
    <row r="44" spans="1:4" ht="12.75">
      <c r="A44" s="41">
        <v>8</v>
      </c>
      <c r="B44" s="18" t="s">
        <v>228</v>
      </c>
      <c r="C44" s="46">
        <v>47116323</v>
      </c>
      <c r="D44" s="19">
        <v>31314052</v>
      </c>
    </row>
    <row r="45" spans="1:4" ht="12.75">
      <c r="A45" s="41">
        <v>9</v>
      </c>
      <c r="B45" s="18" t="s">
        <v>227</v>
      </c>
      <c r="C45" s="46">
        <v>0</v>
      </c>
      <c r="D45" s="19">
        <v>0</v>
      </c>
    </row>
    <row r="46" spans="1:4" ht="13.5" thickBot="1">
      <c r="A46" s="47">
        <v>10</v>
      </c>
      <c r="B46" s="38" t="s">
        <v>11</v>
      </c>
      <c r="C46" s="46">
        <v>12185302</v>
      </c>
      <c r="D46" s="19">
        <v>15802271</v>
      </c>
    </row>
    <row r="47" spans="1:4" ht="13.5" thickBot="1">
      <c r="A47" s="27"/>
      <c r="B47" s="48" t="s">
        <v>40</v>
      </c>
      <c r="C47" s="29">
        <f>SUM(C38:C46)</f>
        <v>59862500</v>
      </c>
      <c r="D47" s="29">
        <f>SUM(D38:D46)</f>
        <v>47888873</v>
      </c>
    </row>
    <row r="48" spans="1:4" ht="18" customHeight="1" thickBot="1">
      <c r="A48" s="396" t="s">
        <v>41</v>
      </c>
      <c r="B48" s="397"/>
      <c r="C48" s="29">
        <f>C35+C47</f>
        <v>416922554</v>
      </c>
      <c r="D48" s="29">
        <f>D35+D47</f>
        <v>308616472</v>
      </c>
    </row>
    <row r="49" ht="6.75" customHeight="1"/>
    <row r="50" ht="18.75" customHeight="1"/>
    <row r="51" ht="15">
      <c r="C51" s="50" t="s">
        <v>42</v>
      </c>
    </row>
    <row r="52" ht="15.75" customHeight="1">
      <c r="C52" s="50"/>
    </row>
    <row r="53" ht="15">
      <c r="C53" s="50" t="s">
        <v>221</v>
      </c>
    </row>
    <row r="56" ht="12.75">
      <c r="C56" s="280"/>
    </row>
  </sheetData>
  <mergeCells count="2">
    <mergeCell ref="A48:B48"/>
    <mergeCell ref="A35:B35"/>
  </mergeCells>
  <printOptions/>
  <pageMargins left="0.75" right="0.75" top="0.6" bottom="0.33" header="0.5" footer="0.4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workbookViewId="0" topLeftCell="A4">
      <selection activeCell="B26" sqref="B26"/>
    </sheetView>
  </sheetViews>
  <sheetFormatPr defaultColWidth="9.140625" defaultRowHeight="12.75"/>
  <cols>
    <col min="1" max="1" width="4.8515625" style="4" customWidth="1"/>
    <col min="2" max="2" width="56.140625" style="4" customWidth="1"/>
    <col min="3" max="3" width="27.8515625" style="4" customWidth="1"/>
    <col min="4" max="4" width="2.7109375" style="4" customWidth="1"/>
    <col min="5" max="5" width="25.140625" style="4" customWidth="1"/>
    <col min="6" max="6" width="9.140625" style="4" customWidth="1"/>
    <col min="7" max="7" width="10.140625" style="4" bestFit="1" customWidth="1"/>
    <col min="8" max="16384" width="9.140625" style="4" customWidth="1"/>
  </cols>
  <sheetData>
    <row r="1" spans="1:5" ht="18.75">
      <c r="A1" s="51" t="str">
        <f>'Bilanci '!A1</f>
        <v> "ARTGRES" shpk</v>
      </c>
      <c r="B1" s="51"/>
      <c r="C1" s="52"/>
      <c r="D1" s="52"/>
      <c r="E1" s="52"/>
    </row>
    <row r="2" spans="1:5" ht="18.75">
      <c r="A2" s="51"/>
      <c r="B2" s="51"/>
      <c r="C2" s="52"/>
      <c r="D2" s="52"/>
      <c r="E2" s="52"/>
    </row>
    <row r="3" spans="1:5" ht="18.75">
      <c r="A3" s="51" t="s">
        <v>43</v>
      </c>
      <c r="B3" s="52"/>
      <c r="D3" s="52"/>
      <c r="E3" s="52"/>
    </row>
    <row r="4" spans="1:5" ht="18.75">
      <c r="A4" s="51" t="s">
        <v>14</v>
      </c>
      <c r="B4" s="52"/>
      <c r="C4" s="51"/>
      <c r="D4" s="52"/>
      <c r="E4" s="52"/>
    </row>
    <row r="5" spans="1:3" ht="13.5" thickBot="1">
      <c r="A5" s="53" t="s">
        <v>44</v>
      </c>
      <c r="C5" s="53"/>
    </row>
    <row r="6" spans="1:5" ht="18" customHeight="1" thickBot="1">
      <c r="A6" s="54"/>
      <c r="B6" s="54"/>
      <c r="C6" s="55" t="s">
        <v>45</v>
      </c>
      <c r="D6" s="56"/>
      <c r="E6" s="55" t="s">
        <v>46</v>
      </c>
    </row>
    <row r="7" spans="1:5" ht="18.75" customHeight="1" thickBot="1">
      <c r="A7" s="57"/>
      <c r="B7" s="58" t="s">
        <v>47</v>
      </c>
      <c r="C7" s="59">
        <f>SUM(C8:C9)</f>
        <v>127029237</v>
      </c>
      <c r="D7" s="60"/>
      <c r="E7" s="59">
        <f>E8</f>
        <v>145032796</v>
      </c>
    </row>
    <row r="8" spans="1:5" ht="15.75">
      <c r="A8" s="61">
        <v>1</v>
      </c>
      <c r="B8" s="62" t="s">
        <v>196</v>
      </c>
      <c r="C8" s="63">
        <v>127029237</v>
      </c>
      <c r="D8" s="64"/>
      <c r="E8" s="65">
        <v>145032796</v>
      </c>
    </row>
    <row r="9" spans="1:5" ht="45.75" customHeight="1">
      <c r="A9" s="66">
        <v>2</v>
      </c>
      <c r="B9" s="67" t="s">
        <v>48</v>
      </c>
      <c r="C9" s="68">
        <v>0</v>
      </c>
      <c r="D9" s="69"/>
      <c r="E9" s="70">
        <v>0</v>
      </c>
    </row>
    <row r="10" spans="1:5" ht="28.5" customHeight="1">
      <c r="A10" s="66">
        <v>3</v>
      </c>
      <c r="B10" s="67" t="s">
        <v>49</v>
      </c>
      <c r="C10" s="70">
        <v>0</v>
      </c>
      <c r="D10" s="69"/>
      <c r="E10" s="70">
        <v>0</v>
      </c>
    </row>
    <row r="11" spans="1:7" s="72" customFormat="1" ht="15.75">
      <c r="A11" s="67"/>
      <c r="B11" s="67" t="s">
        <v>165</v>
      </c>
      <c r="C11" s="68">
        <v>-103026680</v>
      </c>
      <c r="D11" s="71"/>
      <c r="E11" s="70">
        <v>-118396510</v>
      </c>
      <c r="G11" s="73"/>
    </row>
    <row r="12" spans="1:5" ht="15.75">
      <c r="A12" s="74"/>
      <c r="B12" s="74" t="s">
        <v>50</v>
      </c>
      <c r="C12" s="68">
        <v>-5374363</v>
      </c>
      <c r="D12" s="69"/>
      <c r="E12" s="70">
        <v>-6696413</v>
      </c>
    </row>
    <row r="13" spans="1:5" ht="15.75">
      <c r="A13" s="74"/>
      <c r="B13" s="74" t="s">
        <v>51</v>
      </c>
      <c r="C13" s="68">
        <v>-4214261</v>
      </c>
      <c r="D13" s="69"/>
      <c r="E13" s="70">
        <v>-3534519</v>
      </c>
    </row>
    <row r="14" spans="1:5" ht="16.5" thickBot="1">
      <c r="A14" s="75"/>
      <c r="B14" s="75" t="s">
        <v>52</v>
      </c>
      <c r="C14" s="354">
        <v>-1802929</v>
      </c>
      <c r="D14" s="76"/>
      <c r="E14" s="70">
        <v>-1824392</v>
      </c>
    </row>
    <row r="15" spans="1:7" ht="16.5" thickBot="1">
      <c r="A15" s="58"/>
      <c r="B15" s="58" t="s">
        <v>53</v>
      </c>
      <c r="C15" s="59">
        <f>SUM(C8:C14)</f>
        <v>12611004</v>
      </c>
      <c r="D15" s="60"/>
      <c r="E15" s="59">
        <f>E7+E11+E12+E13+E14</f>
        <v>14580962</v>
      </c>
      <c r="G15" s="77"/>
    </row>
    <row r="16" spans="1:5" ht="9" customHeight="1" thickBot="1">
      <c r="A16" s="78"/>
      <c r="B16" s="78"/>
      <c r="C16" s="65"/>
      <c r="D16" s="64"/>
      <c r="E16" s="65"/>
    </row>
    <row r="17" spans="1:5" ht="31.5">
      <c r="A17" s="79"/>
      <c r="B17" s="80" t="s">
        <v>54</v>
      </c>
      <c r="C17" s="81">
        <v>0</v>
      </c>
      <c r="D17" s="82"/>
      <c r="E17" s="81">
        <v>0</v>
      </c>
    </row>
    <row r="18" spans="1:5" ht="15.75">
      <c r="A18" s="83"/>
      <c r="B18" s="74" t="s">
        <v>55</v>
      </c>
      <c r="C18" s="70">
        <v>921595</v>
      </c>
      <c r="D18" s="69"/>
      <c r="E18" s="70">
        <v>0</v>
      </c>
    </row>
    <row r="19" spans="1:5" ht="15.75">
      <c r="A19" s="84"/>
      <c r="B19" s="85" t="s">
        <v>55</v>
      </c>
      <c r="C19" s="350">
        <v>8971</v>
      </c>
      <c r="D19" s="87"/>
      <c r="E19" s="70">
        <v>3567111</v>
      </c>
    </row>
    <row r="20" spans="1:5" ht="16.5" thickBot="1">
      <c r="A20" s="88"/>
      <c r="B20" s="89" t="s">
        <v>229</v>
      </c>
      <c r="C20" s="90">
        <v>-119</v>
      </c>
      <c r="D20" s="91"/>
      <c r="E20" s="90">
        <v>-589941</v>
      </c>
    </row>
    <row r="21" spans="1:5" ht="16.5" thickBot="1">
      <c r="A21" s="92"/>
      <c r="B21" s="93" t="s">
        <v>56</v>
      </c>
      <c r="C21" s="94">
        <f>SUM(C15:C20)</f>
        <v>13541451</v>
      </c>
      <c r="D21" s="95"/>
      <c r="E21" s="94">
        <v>17558132</v>
      </c>
    </row>
    <row r="22" spans="1:5" ht="16.5" thickBot="1">
      <c r="A22" s="96"/>
      <c r="B22" s="96" t="s">
        <v>230</v>
      </c>
      <c r="C22" s="97">
        <v>1356150</v>
      </c>
      <c r="D22" s="98"/>
      <c r="E22" s="99">
        <v>1755861</v>
      </c>
    </row>
    <row r="23" spans="1:5" ht="16.5" thickBot="1">
      <c r="A23" s="54"/>
      <c r="B23" s="58" t="s">
        <v>57</v>
      </c>
      <c r="C23" s="94">
        <f>C21-C22</f>
        <v>12185301</v>
      </c>
      <c r="D23" s="95"/>
      <c r="E23" s="94">
        <f>E21-E22</f>
        <v>15802271</v>
      </c>
    </row>
    <row r="24" spans="1:5" ht="16.5" thickBot="1">
      <c r="A24" s="96"/>
      <c r="B24" s="96" t="s">
        <v>58</v>
      </c>
      <c r="C24" s="99"/>
      <c r="D24" s="98"/>
      <c r="E24" s="99"/>
    </row>
    <row r="25" spans="1:5" ht="16.5" thickBot="1">
      <c r="A25" s="96"/>
      <c r="B25" s="96" t="s">
        <v>59</v>
      </c>
      <c r="C25" s="99"/>
      <c r="D25" s="98"/>
      <c r="E25" s="99"/>
    </row>
    <row r="26" spans="1:5" ht="15.75">
      <c r="A26" s="100"/>
      <c r="B26" s="101"/>
      <c r="C26" s="102"/>
      <c r="D26" s="103"/>
      <c r="E26" s="103"/>
    </row>
    <row r="27" spans="1:3" ht="12.75">
      <c r="A27" s="53"/>
      <c r="B27" s="135" t="s">
        <v>231</v>
      </c>
      <c r="C27" s="105"/>
    </row>
    <row r="28" ht="12.75">
      <c r="B28" s="4" t="s">
        <v>262</v>
      </c>
    </row>
    <row r="29" spans="2:5" ht="15">
      <c r="B29" s="4" t="s">
        <v>263</v>
      </c>
      <c r="E29" s="50" t="str">
        <f>'Bilanci '!C51</f>
        <v>Perfaqesuesi Ligjor</v>
      </c>
    </row>
    <row r="30" spans="2:5" ht="15">
      <c r="B30" s="53" t="s">
        <v>265</v>
      </c>
      <c r="E30" s="50" t="str">
        <f>'Bilanci '!C53</f>
        <v>Arti ELEZAJ</v>
      </c>
    </row>
  </sheetData>
  <printOptions horizontalCentered="1"/>
  <pageMargins left="0.51" right="0.75" top="0.54" bottom="0.76" header="0.31" footer="0.5"/>
  <pageSetup fitToHeight="1" fitToWidth="1" horizontalDpi="600" verticalDpi="600" orientation="landscape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H28"/>
  <sheetViews>
    <sheetView workbookViewId="0" topLeftCell="A7">
      <selection activeCell="E16" sqref="E16"/>
    </sheetView>
  </sheetViews>
  <sheetFormatPr defaultColWidth="9.140625" defaultRowHeight="12.75"/>
  <cols>
    <col min="1" max="1" width="25.28125" style="4" customWidth="1"/>
    <col min="2" max="3" width="16.140625" style="4" customWidth="1"/>
    <col min="4" max="4" width="9.421875" style="49" customWidth="1"/>
    <col min="5" max="5" width="15.140625" style="4" customWidth="1"/>
    <col min="6" max="6" width="20.28125" style="4" customWidth="1"/>
    <col min="7" max="7" width="16.7109375" style="4" customWidth="1"/>
    <col min="8" max="16384" width="9.140625" style="4" customWidth="1"/>
  </cols>
  <sheetData>
    <row r="1" ht="0.75" customHeight="1"/>
    <row r="2" ht="1.5" customHeight="1"/>
    <row r="3" ht="18.75">
      <c r="A3" s="51" t="str">
        <f>'Bilanci '!A1</f>
        <v> "ARTGRES" shpk</v>
      </c>
    </row>
    <row r="4" spans="1:5" ht="15.75">
      <c r="A4" s="106" t="s">
        <v>14</v>
      </c>
      <c r="C4" s="106"/>
      <c r="D4" s="107"/>
      <c r="E4" s="53"/>
    </row>
    <row r="5" ht="15.75">
      <c r="A5" s="108"/>
    </row>
    <row r="6" ht="15">
      <c r="A6" s="4" t="s">
        <v>166</v>
      </c>
    </row>
    <row r="7" ht="13.5" thickBot="1"/>
    <row r="8" spans="1:7" ht="16.5" customHeight="1" thickBot="1">
      <c r="A8" s="42"/>
      <c r="B8" s="109" t="s">
        <v>145</v>
      </c>
      <c r="C8" s="109" t="s">
        <v>36</v>
      </c>
      <c r="D8" s="109" t="s">
        <v>204</v>
      </c>
      <c r="E8" s="109" t="s">
        <v>146</v>
      </c>
      <c r="F8" s="109" t="s">
        <v>163</v>
      </c>
      <c r="G8" s="109" t="s">
        <v>147</v>
      </c>
    </row>
    <row r="9" spans="1:8" ht="27" customHeight="1" thickBot="1">
      <c r="A9" s="110" t="s">
        <v>197</v>
      </c>
      <c r="B9" s="327">
        <v>100000</v>
      </c>
      <c r="C9" s="327">
        <v>0</v>
      </c>
      <c r="D9" s="328">
        <v>0</v>
      </c>
      <c r="E9" s="327">
        <v>672550</v>
      </c>
      <c r="F9" s="327">
        <v>31314052</v>
      </c>
      <c r="G9" s="329">
        <f>SUM(B9:F9)</f>
        <v>32086602</v>
      </c>
      <c r="H9" s="324"/>
    </row>
    <row r="10" spans="1:7" ht="30" customHeight="1">
      <c r="A10" s="112" t="s">
        <v>198</v>
      </c>
      <c r="B10" s="330"/>
      <c r="C10" s="330"/>
      <c r="D10" s="331"/>
      <c r="E10" s="330"/>
      <c r="F10" s="332"/>
      <c r="G10" s="333"/>
    </row>
    <row r="11" spans="1:7" ht="18.75" customHeight="1">
      <c r="A11" s="325" t="s">
        <v>199</v>
      </c>
      <c r="B11" s="334"/>
      <c r="C11" s="334"/>
      <c r="D11" s="335"/>
      <c r="E11" s="334"/>
      <c r="F11" s="336"/>
      <c r="G11" s="337"/>
    </row>
    <row r="12" spans="1:7" ht="25.5">
      <c r="A12" s="112" t="s">
        <v>200</v>
      </c>
      <c r="B12" s="334"/>
      <c r="C12" s="334"/>
      <c r="D12" s="335"/>
      <c r="E12" s="334"/>
      <c r="F12" s="326">
        <v>15802271</v>
      </c>
      <c r="G12" s="337">
        <f>SUM(B12:F12)</f>
        <v>15802271</v>
      </c>
    </row>
    <row r="13" spans="1:7" ht="12.75">
      <c r="A13" s="18" t="s">
        <v>201</v>
      </c>
      <c r="B13" s="334"/>
      <c r="C13" s="334"/>
      <c r="D13" s="335"/>
      <c r="E13" s="334"/>
      <c r="F13" s="336"/>
      <c r="G13" s="337"/>
    </row>
    <row r="14" spans="1:7" ht="12.75">
      <c r="A14" s="18" t="s">
        <v>202</v>
      </c>
      <c r="B14" s="334"/>
      <c r="C14" s="334"/>
      <c r="D14" s="335"/>
      <c r="E14" s="334"/>
      <c r="F14" s="336"/>
      <c r="G14" s="337"/>
    </row>
    <row r="15" spans="1:7" ht="12.75">
      <c r="A15" s="115" t="s">
        <v>203</v>
      </c>
      <c r="B15" s="334"/>
      <c r="C15" s="334"/>
      <c r="D15" s="335"/>
      <c r="E15" s="334"/>
      <c r="F15" s="336"/>
      <c r="G15" s="337"/>
    </row>
    <row r="16" spans="1:7" ht="12.75">
      <c r="A16" s="110" t="s">
        <v>148</v>
      </c>
      <c r="B16" s="111">
        <f>SUM(B9:B15)</f>
        <v>100000</v>
      </c>
      <c r="C16" s="111">
        <f>SUM(C9:C15)</f>
        <v>0</v>
      </c>
      <c r="D16" s="111">
        <f>SUM(D9:D15)</f>
        <v>0</v>
      </c>
      <c r="E16" s="111">
        <f>SUM(E9:E15)</f>
        <v>672550</v>
      </c>
      <c r="F16" s="111">
        <f>SUM(F9:F15)</f>
        <v>47116323</v>
      </c>
      <c r="G16" s="111">
        <f aca="true" t="shared" si="0" ref="G16:G21">SUM(B16:F16)</f>
        <v>47888873</v>
      </c>
    </row>
    <row r="17" spans="1:7" ht="12.75">
      <c r="A17" s="112" t="s">
        <v>150</v>
      </c>
      <c r="B17" s="113">
        <f>'Bilanci '!C39</f>
        <v>0</v>
      </c>
      <c r="C17" s="113"/>
      <c r="D17" s="114"/>
      <c r="E17" s="113"/>
      <c r="F17" s="113"/>
      <c r="G17" s="19">
        <f t="shared" si="0"/>
        <v>0</v>
      </c>
    </row>
    <row r="18" spans="1:7" ht="25.5">
      <c r="A18" s="112" t="s">
        <v>164</v>
      </c>
      <c r="B18" s="114"/>
      <c r="C18" s="113"/>
      <c r="D18" s="114"/>
      <c r="E18" s="113">
        <v>-211675</v>
      </c>
      <c r="F18" s="26">
        <f>'Bilanci '!C46</f>
        <v>12185302</v>
      </c>
      <c r="G18" s="360">
        <f t="shared" si="0"/>
        <v>11973627</v>
      </c>
    </row>
    <row r="19" spans="1:7" ht="18.75" customHeight="1">
      <c r="A19" s="18" t="s">
        <v>149</v>
      </c>
      <c r="B19" s="113"/>
      <c r="C19" s="113"/>
      <c r="D19" s="114"/>
      <c r="E19" s="113"/>
      <c r="F19" s="114"/>
      <c r="G19" s="19">
        <f t="shared" si="0"/>
        <v>0</v>
      </c>
    </row>
    <row r="20" spans="1:7" ht="12.75">
      <c r="A20" s="18" t="s">
        <v>237</v>
      </c>
      <c r="B20" s="113"/>
      <c r="C20" s="113"/>
      <c r="D20" s="114"/>
      <c r="E20" s="113">
        <v>47116323</v>
      </c>
      <c r="F20" s="113">
        <v>-47116323</v>
      </c>
      <c r="G20" s="19">
        <f t="shared" si="0"/>
        <v>0</v>
      </c>
    </row>
    <row r="21" spans="1:7" ht="13.5" thickBot="1">
      <c r="A21" s="115" t="s">
        <v>151</v>
      </c>
      <c r="B21" s="116"/>
      <c r="C21" s="116"/>
      <c r="D21" s="117"/>
      <c r="E21" s="116"/>
      <c r="F21" s="118"/>
      <c r="G21" s="19">
        <f t="shared" si="0"/>
        <v>0</v>
      </c>
    </row>
    <row r="22" spans="1:7" ht="13.5" thickBot="1">
      <c r="A22" s="119" t="s">
        <v>152</v>
      </c>
      <c r="B22" s="29">
        <f aca="true" t="shared" si="1" ref="B22:G22">SUM(B16:B21)</f>
        <v>100000</v>
      </c>
      <c r="C22" s="29">
        <f t="shared" si="1"/>
        <v>0</v>
      </c>
      <c r="D22" s="29">
        <f t="shared" si="1"/>
        <v>0</v>
      </c>
      <c r="E22" s="29">
        <f t="shared" si="1"/>
        <v>47577198</v>
      </c>
      <c r="F22" s="29">
        <f t="shared" si="1"/>
        <v>12185302</v>
      </c>
      <c r="G22" s="29">
        <f t="shared" si="1"/>
        <v>59862500</v>
      </c>
    </row>
    <row r="23" spans="1:7" ht="13.5" thickBot="1">
      <c r="A23" s="120"/>
      <c r="B23" s="121"/>
      <c r="C23" s="121"/>
      <c r="D23" s="122"/>
      <c r="E23" s="121"/>
      <c r="F23" s="123"/>
      <c r="G23" s="121"/>
    </row>
    <row r="25" ht="15.75">
      <c r="F25" s="124" t="str">
        <f>'Bilanci '!C51</f>
        <v>Perfaqesuesi Ligjor</v>
      </c>
    </row>
    <row r="26" ht="15.75">
      <c r="F26" s="124"/>
    </row>
    <row r="27" ht="15.75">
      <c r="F27" s="124" t="str">
        <f>'Bilanci '!C53</f>
        <v>Arti ELEZAJ</v>
      </c>
    </row>
    <row r="28" ht="12.75">
      <c r="F28" s="125"/>
    </row>
  </sheetData>
  <printOptions/>
  <pageMargins left="0.75" right="0.7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36" sqref="C36"/>
    </sheetView>
  </sheetViews>
  <sheetFormatPr defaultColWidth="9.140625" defaultRowHeight="12.75"/>
  <cols>
    <col min="1" max="1" width="5.421875" style="275" customWidth="1"/>
    <col min="2" max="2" width="56.421875" style="275" customWidth="1"/>
    <col min="3" max="3" width="22.7109375" style="275" customWidth="1"/>
    <col min="4" max="16384" width="9.140625" style="275" customWidth="1"/>
  </cols>
  <sheetData>
    <row r="1" spans="1:3" ht="18">
      <c r="A1" s="1" t="s">
        <v>218</v>
      </c>
      <c r="B1" s="273"/>
      <c r="C1" s="274"/>
    </row>
    <row r="2" spans="1:3" ht="18" customHeight="1">
      <c r="A2" s="5" t="s">
        <v>161</v>
      </c>
      <c r="B2" s="1" t="s">
        <v>214</v>
      </c>
      <c r="C2" s="276"/>
    </row>
    <row r="3" spans="1:2" ht="18" customHeight="1">
      <c r="A3" s="277"/>
      <c r="B3" s="5" t="s">
        <v>188</v>
      </c>
    </row>
    <row r="4" ht="14.25" customHeight="1" thickBot="1">
      <c r="B4" s="278"/>
    </row>
    <row r="5" spans="1:3" ht="16.5" thickBot="1">
      <c r="A5" s="281" t="s">
        <v>60</v>
      </c>
      <c r="B5" s="282" t="s">
        <v>61</v>
      </c>
      <c r="C5" s="283" t="s">
        <v>189</v>
      </c>
    </row>
    <row r="6" spans="1:3" ht="16.5" thickBot="1">
      <c r="A6" s="284" t="s">
        <v>16</v>
      </c>
      <c r="B6" s="285" t="s">
        <v>62</v>
      </c>
      <c r="C6" s="286">
        <v>0</v>
      </c>
    </row>
    <row r="7" spans="1:3" ht="16.5" thickBot="1">
      <c r="A7" s="96">
        <v>1</v>
      </c>
      <c r="B7" s="287" t="s">
        <v>62</v>
      </c>
      <c r="C7" s="288">
        <v>0</v>
      </c>
    </row>
    <row r="8" spans="1:3" ht="15.75">
      <c r="A8" s="79">
        <v>2</v>
      </c>
      <c r="B8" s="289" t="s">
        <v>190</v>
      </c>
      <c r="C8" s="290">
        <v>137473900</v>
      </c>
    </row>
    <row r="9" spans="1:3" ht="15.75">
      <c r="A9" s="84">
        <v>3</v>
      </c>
      <c r="B9" s="291" t="s">
        <v>191</v>
      </c>
      <c r="C9" s="292">
        <v>-132879565</v>
      </c>
    </row>
    <row r="10" spans="1:3" ht="15.75">
      <c r="A10" s="84">
        <v>4</v>
      </c>
      <c r="B10" s="291" t="s">
        <v>207</v>
      </c>
      <c r="C10" s="293">
        <v>0</v>
      </c>
    </row>
    <row r="11" spans="1:3" ht="15.75">
      <c r="A11" s="84">
        <v>5</v>
      </c>
      <c r="B11" s="291" t="s">
        <v>232</v>
      </c>
      <c r="C11" s="292">
        <v>0</v>
      </c>
    </row>
    <row r="12" spans="1:3" ht="16.5" thickBot="1">
      <c r="A12" s="84">
        <v>6</v>
      </c>
      <c r="B12" s="294" t="s">
        <v>192</v>
      </c>
      <c r="C12" s="295">
        <v>-4610234</v>
      </c>
    </row>
    <row r="13" spans="1:3" ht="16.5" thickBot="1">
      <c r="A13" s="296"/>
      <c r="B13" s="297" t="s">
        <v>63</v>
      </c>
      <c r="C13" s="298">
        <f>SUM(C8:C12)</f>
        <v>-15899</v>
      </c>
    </row>
    <row r="14" spans="1:3" ht="15.75">
      <c r="A14" s="299"/>
      <c r="B14" s="100"/>
      <c r="C14" s="300"/>
    </row>
    <row r="15" spans="1:3" ht="13.5" thickBot="1">
      <c r="A15" s="129"/>
      <c r="B15" s="127"/>
      <c r="C15" s="301"/>
    </row>
    <row r="16" spans="1:3" ht="16.5" thickBot="1">
      <c r="A16" s="320" t="s">
        <v>20</v>
      </c>
      <c r="B16" s="321" t="s">
        <v>64</v>
      </c>
      <c r="C16" s="322"/>
    </row>
    <row r="17" spans="1:3" ht="15.75">
      <c r="A17" s="79">
        <v>1</v>
      </c>
      <c r="B17" s="289" t="s">
        <v>65</v>
      </c>
      <c r="C17" s="302">
        <v>0</v>
      </c>
    </row>
    <row r="18" spans="1:3" ht="15.75">
      <c r="A18" s="84">
        <v>2</v>
      </c>
      <c r="B18" s="291" t="s">
        <v>66</v>
      </c>
      <c r="C18" s="292">
        <v>-906958</v>
      </c>
    </row>
    <row r="19" spans="1:3" ht="15.75">
      <c r="A19" s="84">
        <v>3</v>
      </c>
      <c r="B19" s="291" t="s">
        <v>233</v>
      </c>
      <c r="C19" s="292">
        <v>50306628</v>
      </c>
    </row>
    <row r="20" spans="1:3" ht="15.75">
      <c r="A20" s="84">
        <v>4</v>
      </c>
      <c r="B20" s="294" t="s">
        <v>193</v>
      </c>
      <c r="C20" s="292">
        <v>0</v>
      </c>
    </row>
    <row r="21" spans="1:3" ht="16.5" thickBot="1">
      <c r="A21" s="88">
        <v>5</v>
      </c>
      <c r="B21" s="303" t="s">
        <v>194</v>
      </c>
      <c r="C21" s="304">
        <v>0</v>
      </c>
    </row>
    <row r="22" spans="1:3" ht="16.5" thickBot="1">
      <c r="A22" s="305"/>
      <c r="B22" s="306" t="s">
        <v>67</v>
      </c>
      <c r="C22" s="307">
        <f>SUM(C17:C21)</f>
        <v>49399670</v>
      </c>
    </row>
    <row r="23" spans="1:3" ht="15.75">
      <c r="A23" s="308"/>
      <c r="B23" s="101"/>
      <c r="C23" s="309"/>
    </row>
    <row r="24" spans="1:3" ht="13.5" thickBot="1">
      <c r="A24" s="129"/>
      <c r="B24" s="127"/>
      <c r="C24" s="301"/>
    </row>
    <row r="25" spans="1:3" ht="16.5" thickBot="1">
      <c r="A25" s="320" t="s">
        <v>32</v>
      </c>
      <c r="B25" s="321" t="s">
        <v>68</v>
      </c>
      <c r="C25" s="322"/>
    </row>
    <row r="26" spans="1:3" ht="15.75">
      <c r="A26" s="310">
        <v>1</v>
      </c>
      <c r="B26" s="289" t="s">
        <v>234</v>
      </c>
      <c r="C26" s="302">
        <v>0</v>
      </c>
    </row>
    <row r="27" spans="1:3" ht="15.75">
      <c r="A27" s="311">
        <v>2</v>
      </c>
      <c r="B27" s="291" t="s">
        <v>235</v>
      </c>
      <c r="C27" s="293">
        <v>0</v>
      </c>
    </row>
    <row r="28" spans="1:3" ht="15.75">
      <c r="A28" s="311">
        <v>3</v>
      </c>
      <c r="B28" s="291" t="s">
        <v>195</v>
      </c>
      <c r="C28" s="292">
        <v>-40086548</v>
      </c>
    </row>
    <row r="29" spans="1:3" ht="16.5" thickBot="1">
      <c r="A29" s="312">
        <v>4</v>
      </c>
      <c r="B29" s="313" t="s">
        <v>236</v>
      </c>
      <c r="C29" s="295">
        <v>0</v>
      </c>
    </row>
    <row r="30" spans="1:3" ht="16.5" thickBot="1">
      <c r="A30" s="30"/>
      <c r="B30" s="297" t="s">
        <v>69</v>
      </c>
      <c r="C30" s="307">
        <f>SUM(C26:C29)</f>
        <v>-40086548</v>
      </c>
    </row>
    <row r="31" spans="1:3" ht="15">
      <c r="A31" s="128"/>
      <c r="B31" s="287"/>
      <c r="C31" s="314"/>
    </row>
    <row r="32" spans="1:3" ht="13.5" thickBot="1">
      <c r="A32" s="129"/>
      <c r="B32" s="127"/>
      <c r="C32" s="301"/>
    </row>
    <row r="33" spans="1:3" ht="16.5" thickBot="1">
      <c r="A33" s="320" t="s">
        <v>70</v>
      </c>
      <c r="B33" s="321" t="s">
        <v>71</v>
      </c>
      <c r="C33" s="323">
        <f>C13+C22+C30</f>
        <v>9297223</v>
      </c>
    </row>
    <row r="34" spans="1:3" ht="15.75">
      <c r="A34" s="315"/>
      <c r="B34" s="316"/>
      <c r="C34" s="317"/>
    </row>
    <row r="35" spans="1:3" ht="16.5" thickBot="1">
      <c r="A35" s="38"/>
      <c r="B35" s="313" t="s">
        <v>72</v>
      </c>
      <c r="C35" s="318">
        <v>1438453</v>
      </c>
    </row>
    <row r="36" spans="1:3" ht="16.5" thickBot="1">
      <c r="A36" s="319" t="s">
        <v>73</v>
      </c>
      <c r="B36" s="306" t="s">
        <v>74</v>
      </c>
      <c r="C36" s="355">
        <f>SUM(C33:C35)</f>
        <v>10735676</v>
      </c>
    </row>
    <row r="37" ht="17.25" customHeight="1"/>
    <row r="38" ht="5.25" customHeight="1" hidden="1"/>
    <row r="39" ht="15.75">
      <c r="C39" s="124" t="s">
        <v>42</v>
      </c>
    </row>
    <row r="40" ht="18.75" customHeight="1">
      <c r="C40" s="124" t="s">
        <v>221</v>
      </c>
    </row>
    <row r="41" ht="15.75">
      <c r="C41" s="279"/>
    </row>
  </sheetData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workbookViewId="0" topLeftCell="A1">
      <selection activeCell="M19" sqref="M19"/>
    </sheetView>
  </sheetViews>
  <sheetFormatPr defaultColWidth="9.140625" defaultRowHeight="12.75"/>
  <cols>
    <col min="1" max="1" width="34.140625" style="4" customWidth="1"/>
    <col min="2" max="2" width="11.28125" style="4" bestFit="1" customWidth="1"/>
    <col min="3" max="3" width="5.57421875" style="4" customWidth="1"/>
    <col min="4" max="4" width="11.57421875" style="4" customWidth="1"/>
    <col min="5" max="5" width="5.28125" style="4" customWidth="1"/>
    <col min="6" max="6" width="4.57421875" style="4" customWidth="1"/>
    <col min="7" max="7" width="12.8515625" style="4" bestFit="1" customWidth="1"/>
    <col min="8" max="8" width="8.28125" style="4" customWidth="1"/>
    <col min="9" max="9" width="8.8515625" style="4" customWidth="1"/>
    <col min="10" max="10" width="6.00390625" style="4" customWidth="1"/>
    <col min="11" max="11" width="6.140625" style="4" customWidth="1"/>
    <col min="12" max="12" width="10.140625" style="4" customWidth="1"/>
    <col min="13" max="13" width="14.00390625" style="4" customWidth="1"/>
    <col min="14" max="16384" width="9.140625" style="4" customWidth="1"/>
  </cols>
  <sheetData>
    <row r="1" spans="1:3" ht="15.75">
      <c r="A1" s="106" t="str">
        <f>'Bilanci '!A1</f>
        <v> "ARTGRES" shpk</v>
      </c>
      <c r="B1" s="3"/>
      <c r="C1" s="134"/>
    </row>
    <row r="2" spans="1:3" ht="15.75">
      <c r="A2" s="434" t="s">
        <v>14</v>
      </c>
      <c r="B2" s="435"/>
      <c r="C2" s="435"/>
    </row>
    <row r="4" spans="1:4" ht="12.75">
      <c r="A4" s="135" t="s">
        <v>75</v>
      </c>
      <c r="B4" s="53"/>
      <c r="C4" s="53"/>
      <c r="D4" s="53"/>
    </row>
    <row r="5" spans="1:4" ht="13.5" customHeight="1" thickBot="1">
      <c r="A5" s="53"/>
      <c r="B5" s="53"/>
      <c r="C5" s="53"/>
      <c r="D5" s="53"/>
    </row>
    <row r="6" spans="1:13" ht="19.5" thickBot="1">
      <c r="A6" s="136"/>
      <c r="B6" s="430" t="s">
        <v>76</v>
      </c>
      <c r="C6" s="138" t="s">
        <v>77</v>
      </c>
      <c r="D6" s="138"/>
      <c r="E6" s="138"/>
      <c r="F6" s="138"/>
      <c r="G6" s="8"/>
      <c r="H6" s="139" t="s">
        <v>78</v>
      </c>
      <c r="I6" s="140"/>
      <c r="J6" s="140"/>
      <c r="K6" s="140"/>
      <c r="L6" s="140"/>
      <c r="M6" s="432" t="s">
        <v>79</v>
      </c>
    </row>
    <row r="7" spans="1:13" ht="48" customHeight="1" thickBot="1">
      <c r="A7" s="141"/>
      <c r="B7" s="431"/>
      <c r="C7" s="142" t="s">
        <v>80</v>
      </c>
      <c r="D7" s="143" t="s">
        <v>81</v>
      </c>
      <c r="E7" s="143" t="s">
        <v>82</v>
      </c>
      <c r="F7" s="143" t="s">
        <v>83</v>
      </c>
      <c r="G7" s="144" t="s">
        <v>84</v>
      </c>
      <c r="H7" s="145" t="s">
        <v>85</v>
      </c>
      <c r="I7" s="146" t="s">
        <v>86</v>
      </c>
      <c r="J7" s="147" t="s">
        <v>87</v>
      </c>
      <c r="K7" s="148" t="s">
        <v>88</v>
      </c>
      <c r="L7" s="149" t="s">
        <v>84</v>
      </c>
      <c r="M7" s="433"/>
    </row>
    <row r="8" spans="1:14" ht="16.5" customHeight="1" thickBot="1">
      <c r="A8" s="42" t="s">
        <v>89</v>
      </c>
      <c r="B8" s="29">
        <f aca="true" t="shared" si="0" ref="B8:M8">SUM(B9:B14)</f>
        <v>0</v>
      </c>
      <c r="C8" s="150">
        <f t="shared" si="0"/>
        <v>0</v>
      </c>
      <c r="D8" s="151">
        <f t="shared" si="0"/>
        <v>0</v>
      </c>
      <c r="E8" s="151">
        <f t="shared" si="0"/>
        <v>0</v>
      </c>
      <c r="F8" s="151">
        <f t="shared" si="0"/>
        <v>0</v>
      </c>
      <c r="G8" s="152">
        <f t="shared" si="0"/>
        <v>0</v>
      </c>
      <c r="H8" s="150">
        <f t="shared" si="0"/>
        <v>0</v>
      </c>
      <c r="I8" s="151">
        <f t="shared" si="0"/>
        <v>0</v>
      </c>
      <c r="J8" s="151">
        <f t="shared" si="0"/>
        <v>0</v>
      </c>
      <c r="K8" s="151">
        <f t="shared" si="0"/>
        <v>0</v>
      </c>
      <c r="L8" s="152">
        <f t="shared" si="0"/>
        <v>0</v>
      </c>
      <c r="M8" s="153">
        <f t="shared" si="0"/>
        <v>0</v>
      </c>
      <c r="N8" s="154"/>
    </row>
    <row r="9" spans="1:13" ht="16.5" customHeight="1">
      <c r="A9" s="155" t="s">
        <v>90</v>
      </c>
      <c r="B9" s="17">
        <v>0</v>
      </c>
      <c r="C9" s="156"/>
      <c r="D9" s="157"/>
      <c r="E9" s="157"/>
      <c r="F9" s="157"/>
      <c r="G9" s="158"/>
      <c r="H9" s="156"/>
      <c r="I9" s="157"/>
      <c r="J9" s="157"/>
      <c r="K9" s="157"/>
      <c r="L9" s="158"/>
      <c r="M9" s="159"/>
    </row>
    <row r="10" spans="1:13" ht="25.5" customHeight="1">
      <c r="A10" s="160" t="s">
        <v>91</v>
      </c>
      <c r="B10" s="19">
        <v>0</v>
      </c>
      <c r="C10" s="161"/>
      <c r="D10" s="162"/>
      <c r="E10" s="162"/>
      <c r="F10" s="162"/>
      <c r="G10" s="158"/>
      <c r="H10" s="161"/>
      <c r="I10" s="162"/>
      <c r="J10" s="162"/>
      <c r="K10" s="162"/>
      <c r="L10" s="86"/>
      <c r="M10" s="159"/>
    </row>
    <row r="11" spans="1:13" ht="22.5">
      <c r="A11" s="160" t="s">
        <v>92</v>
      </c>
      <c r="B11" s="19">
        <v>0</v>
      </c>
      <c r="C11" s="161"/>
      <c r="D11" s="162"/>
      <c r="E11" s="162"/>
      <c r="F11" s="162"/>
      <c r="G11" s="158"/>
      <c r="H11" s="161"/>
      <c r="I11" s="162"/>
      <c r="J11" s="162"/>
      <c r="K11" s="162"/>
      <c r="L11" s="86"/>
      <c r="M11" s="159"/>
    </row>
    <row r="12" spans="1:13" ht="12.75">
      <c r="A12" s="163" t="s">
        <v>93</v>
      </c>
      <c r="B12" s="19">
        <v>0</v>
      </c>
      <c r="C12" s="161"/>
      <c r="D12" s="162"/>
      <c r="E12" s="162"/>
      <c r="F12" s="162"/>
      <c r="G12" s="158"/>
      <c r="H12" s="161"/>
      <c r="I12" s="162"/>
      <c r="J12" s="162"/>
      <c r="K12" s="162"/>
      <c r="L12" s="86"/>
      <c r="M12" s="159"/>
    </row>
    <row r="13" spans="1:13" ht="12.75">
      <c r="A13" s="163" t="s">
        <v>162</v>
      </c>
      <c r="B13" s="19">
        <v>0</v>
      </c>
      <c r="C13" s="161"/>
      <c r="D13" s="162"/>
      <c r="E13" s="162"/>
      <c r="F13" s="162"/>
      <c r="G13" s="158"/>
      <c r="H13" s="161"/>
      <c r="I13" s="162"/>
      <c r="J13" s="162"/>
      <c r="K13" s="162"/>
      <c r="L13" s="86"/>
      <c r="M13" s="159"/>
    </row>
    <row r="14" spans="1:13" ht="13.5" thickBot="1">
      <c r="A14" s="164" t="s">
        <v>94</v>
      </c>
      <c r="B14" s="165">
        <v>0</v>
      </c>
      <c r="C14" s="166"/>
      <c r="D14" s="167"/>
      <c r="E14" s="167"/>
      <c r="F14" s="167"/>
      <c r="G14" s="158"/>
      <c r="H14" s="166"/>
      <c r="I14" s="167"/>
      <c r="J14" s="167"/>
      <c r="K14" s="167"/>
      <c r="L14" s="168"/>
      <c r="M14" s="159"/>
    </row>
    <row r="15" spans="1:13" ht="23.25" customHeight="1" thickBot="1">
      <c r="A15" s="169" t="s">
        <v>95</v>
      </c>
      <c r="B15" s="170">
        <f>SUM(B16:B25)</f>
        <v>13115166</v>
      </c>
      <c r="C15" s="171">
        <f>SUM(C16:C25)</f>
        <v>0</v>
      </c>
      <c r="D15" s="172">
        <f>SUM(D16:D25)</f>
        <v>906958</v>
      </c>
      <c r="E15" s="172"/>
      <c r="F15" s="172"/>
      <c r="G15" s="173">
        <f>SUM(G16:G25)</f>
        <v>906958</v>
      </c>
      <c r="H15" s="150">
        <f>SUM(H16:H25)</f>
        <v>0</v>
      </c>
      <c r="I15" s="151">
        <f>SUM(I16:I25)</f>
        <v>0</v>
      </c>
      <c r="J15" s="151"/>
      <c r="K15" s="151"/>
      <c r="L15" s="152">
        <f>SUM(H15:K15)</f>
        <v>0</v>
      </c>
      <c r="M15" s="174">
        <f>B15+G15-L15</f>
        <v>14022124</v>
      </c>
    </row>
    <row r="16" spans="1:13" ht="12.75">
      <c r="A16" s="155" t="s">
        <v>96</v>
      </c>
      <c r="B16" s="175">
        <v>0</v>
      </c>
      <c r="C16" s="176"/>
      <c r="D16" s="177"/>
      <c r="E16" s="177"/>
      <c r="F16" s="177"/>
      <c r="G16" s="126">
        <v>0</v>
      </c>
      <c r="H16" s="178"/>
      <c r="I16" s="178"/>
      <c r="J16" s="178"/>
      <c r="K16" s="178"/>
      <c r="L16" s="178">
        <f aca="true" t="shared" si="1" ref="L16:L25">SUM(H16:K16)</f>
        <v>0</v>
      </c>
      <c r="M16" s="159">
        <f>B16+G16+L16</f>
        <v>0</v>
      </c>
    </row>
    <row r="17" spans="1:13" ht="12.75">
      <c r="A17" s="163" t="s">
        <v>97</v>
      </c>
      <c r="B17" s="179">
        <v>0</v>
      </c>
      <c r="C17" s="161"/>
      <c r="D17" s="162"/>
      <c r="E17" s="162"/>
      <c r="F17" s="162"/>
      <c r="G17" s="86">
        <v>0</v>
      </c>
      <c r="H17" s="178"/>
      <c r="I17" s="178"/>
      <c r="J17" s="178"/>
      <c r="K17" s="178"/>
      <c r="L17" s="178">
        <f t="shared" si="1"/>
        <v>0</v>
      </c>
      <c r="M17" s="159">
        <f>B17+G17+L17</f>
        <v>0</v>
      </c>
    </row>
    <row r="18" spans="1:13" ht="12.75">
      <c r="A18" s="163" t="s">
        <v>98</v>
      </c>
      <c r="B18" s="179"/>
      <c r="C18" s="161"/>
      <c r="D18" s="162"/>
      <c r="E18" s="162"/>
      <c r="F18" s="162"/>
      <c r="G18" s="86">
        <v>0</v>
      </c>
      <c r="H18" s="178"/>
      <c r="I18" s="178"/>
      <c r="J18" s="178"/>
      <c r="K18" s="178"/>
      <c r="L18" s="178">
        <f t="shared" si="1"/>
        <v>0</v>
      </c>
      <c r="M18" s="159">
        <f>B18+G18+L18</f>
        <v>0</v>
      </c>
    </row>
    <row r="19" spans="1:13" ht="24.75" customHeight="1">
      <c r="A19" s="160" t="s">
        <v>99</v>
      </c>
      <c r="B19" s="179">
        <v>13115166</v>
      </c>
      <c r="C19" s="161"/>
      <c r="D19" s="162">
        <v>906958</v>
      </c>
      <c r="E19" s="162"/>
      <c r="F19" s="162"/>
      <c r="G19" s="86">
        <f aca="true" t="shared" si="2" ref="G19:G25">SUM(D19:F19)</f>
        <v>906958</v>
      </c>
      <c r="H19" s="178"/>
      <c r="I19" s="178">
        <v>0</v>
      </c>
      <c r="J19" s="178"/>
      <c r="K19" s="178"/>
      <c r="L19" s="178">
        <f t="shared" si="1"/>
        <v>0</v>
      </c>
      <c r="M19" s="180">
        <f aca="true" t="shared" si="3" ref="M19:M25">B19+G19-L19</f>
        <v>14022124</v>
      </c>
    </row>
    <row r="20" spans="1:13" ht="12.75">
      <c r="A20" s="163" t="s">
        <v>100</v>
      </c>
      <c r="B20" s="179">
        <v>0</v>
      </c>
      <c r="C20" s="161"/>
      <c r="D20" s="162"/>
      <c r="E20" s="162"/>
      <c r="F20" s="162"/>
      <c r="G20" s="86">
        <f t="shared" si="2"/>
        <v>0</v>
      </c>
      <c r="H20" s="178"/>
      <c r="I20" s="178"/>
      <c r="J20" s="178"/>
      <c r="K20" s="178"/>
      <c r="L20" s="178">
        <f t="shared" si="1"/>
        <v>0</v>
      </c>
      <c r="M20" s="180">
        <f t="shared" si="3"/>
        <v>0</v>
      </c>
    </row>
    <row r="21" spans="1:13" ht="12.75">
      <c r="A21" s="163" t="s">
        <v>101</v>
      </c>
      <c r="B21" s="179">
        <v>0</v>
      </c>
      <c r="C21" s="161"/>
      <c r="D21" s="162">
        <v>0</v>
      </c>
      <c r="E21" s="162"/>
      <c r="F21" s="162"/>
      <c r="G21" s="86">
        <f t="shared" si="2"/>
        <v>0</v>
      </c>
      <c r="H21" s="178"/>
      <c r="I21" s="178"/>
      <c r="J21" s="178"/>
      <c r="K21" s="178"/>
      <c r="L21" s="178">
        <f t="shared" si="1"/>
        <v>0</v>
      </c>
      <c r="M21" s="180">
        <f t="shared" si="3"/>
        <v>0</v>
      </c>
    </row>
    <row r="22" spans="1:13" ht="12.75">
      <c r="A22" s="163" t="s">
        <v>102</v>
      </c>
      <c r="B22" s="179">
        <v>0</v>
      </c>
      <c r="C22" s="161"/>
      <c r="D22" s="162"/>
      <c r="E22" s="162"/>
      <c r="F22" s="162"/>
      <c r="G22" s="86">
        <f t="shared" si="2"/>
        <v>0</v>
      </c>
      <c r="H22" s="178"/>
      <c r="I22" s="178"/>
      <c r="J22" s="178"/>
      <c r="K22" s="178"/>
      <c r="L22" s="178">
        <f t="shared" si="1"/>
        <v>0</v>
      </c>
      <c r="M22" s="180">
        <f t="shared" si="3"/>
        <v>0</v>
      </c>
    </row>
    <row r="23" spans="1:13" ht="12.75">
      <c r="A23" s="163" t="s">
        <v>103</v>
      </c>
      <c r="B23" s="179">
        <v>0</v>
      </c>
      <c r="C23" s="161"/>
      <c r="D23" s="162"/>
      <c r="E23" s="162"/>
      <c r="F23" s="162"/>
      <c r="G23" s="86">
        <f t="shared" si="2"/>
        <v>0</v>
      </c>
      <c r="H23" s="178"/>
      <c r="I23" s="178"/>
      <c r="J23" s="178"/>
      <c r="K23" s="178"/>
      <c r="L23" s="178">
        <f t="shared" si="1"/>
        <v>0</v>
      </c>
      <c r="M23" s="180">
        <f t="shared" si="3"/>
        <v>0</v>
      </c>
    </row>
    <row r="24" spans="1:13" ht="12.75">
      <c r="A24" s="163" t="s">
        <v>104</v>
      </c>
      <c r="B24" s="179">
        <v>0</v>
      </c>
      <c r="C24" s="161"/>
      <c r="D24" s="162"/>
      <c r="E24" s="162"/>
      <c r="F24" s="162"/>
      <c r="G24" s="86">
        <f t="shared" si="2"/>
        <v>0</v>
      </c>
      <c r="H24" s="178"/>
      <c r="I24" s="178"/>
      <c r="J24" s="178"/>
      <c r="K24" s="178"/>
      <c r="L24" s="178">
        <f t="shared" si="1"/>
        <v>0</v>
      </c>
      <c r="M24" s="180">
        <f t="shared" si="3"/>
        <v>0</v>
      </c>
    </row>
    <row r="25" spans="1:13" ht="13.5" thickBot="1">
      <c r="A25" s="164" t="s">
        <v>105</v>
      </c>
      <c r="B25" s="181">
        <v>0</v>
      </c>
      <c r="C25" s="182"/>
      <c r="D25" s="183"/>
      <c r="E25" s="183"/>
      <c r="F25" s="183"/>
      <c r="G25" s="184">
        <f t="shared" si="2"/>
        <v>0</v>
      </c>
      <c r="H25" s="178"/>
      <c r="I25" s="178"/>
      <c r="J25" s="178"/>
      <c r="K25" s="178"/>
      <c r="L25" s="178">
        <f t="shared" si="1"/>
        <v>0</v>
      </c>
      <c r="M25" s="180">
        <f t="shared" si="3"/>
        <v>0</v>
      </c>
    </row>
    <row r="26" spans="1:13" ht="21" customHeight="1" thickBot="1">
      <c r="A26" s="42" t="s">
        <v>106</v>
      </c>
      <c r="B26" s="170">
        <f>SUM(B16:B25)</f>
        <v>13115166</v>
      </c>
      <c r="C26" s="185"/>
      <c r="D26" s="186">
        <f>D8+D15</f>
        <v>906958</v>
      </c>
      <c r="E26" s="186"/>
      <c r="F26" s="186"/>
      <c r="G26" s="187">
        <f>G8+G15</f>
        <v>906958</v>
      </c>
      <c r="H26" s="188">
        <f>SUM(H16:H25)</f>
        <v>0</v>
      </c>
      <c r="I26" s="150">
        <f>SUM(I16:I25)</f>
        <v>0</v>
      </c>
      <c r="J26" s="188">
        <f>SUM(J16:J25)</f>
        <v>0</v>
      </c>
      <c r="K26" s="188">
        <f>SUM(K16:K25)</f>
        <v>0</v>
      </c>
      <c r="L26" s="152">
        <f>SUM(L16:L25)</f>
        <v>0</v>
      </c>
      <c r="M26" s="170">
        <f>M15+M8</f>
        <v>14022124</v>
      </c>
    </row>
    <row r="27" spans="2:13" ht="12.75">
      <c r="B27" s="154"/>
      <c r="M27" s="189"/>
    </row>
    <row r="28" ht="15.75">
      <c r="J28" s="124" t="str">
        <f>'Bilanci '!C51</f>
        <v>Perfaqesuesi Ligjor</v>
      </c>
    </row>
    <row r="29" ht="15.75">
      <c r="J29" s="124"/>
    </row>
    <row r="30" ht="15.75">
      <c r="J30" s="124" t="str">
        <f>'Bilanci '!C53</f>
        <v>Arti ELEZAJ</v>
      </c>
    </row>
  </sheetData>
  <mergeCells count="3">
    <mergeCell ref="B6:B7"/>
    <mergeCell ref="M6:M7"/>
    <mergeCell ref="A2:C2"/>
  </mergeCells>
  <printOptions/>
  <pageMargins left="0.38" right="0.18" top="0.83" bottom="1" header="0.5" footer="0.5"/>
  <pageSetup fitToHeight="1" fitToWidth="1" horizontalDpi="600" verticalDpi="600" orientation="landscape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workbookViewId="0" topLeftCell="A1">
      <selection activeCell="E20" sqref="E20"/>
    </sheetView>
  </sheetViews>
  <sheetFormatPr defaultColWidth="9.140625" defaultRowHeight="12.75"/>
  <cols>
    <col min="1" max="1" width="4.57421875" style="4" customWidth="1"/>
    <col min="2" max="2" width="35.57421875" style="4" bestFit="1" customWidth="1"/>
    <col min="3" max="3" width="11.140625" style="4" customWidth="1"/>
    <col min="4" max="4" width="9.8515625" style="4" customWidth="1"/>
    <col min="5" max="5" width="10.00390625" style="4" customWidth="1"/>
    <col min="6" max="6" width="7.00390625" style="4" customWidth="1"/>
    <col min="7" max="7" width="10.00390625" style="4" customWidth="1"/>
    <col min="8" max="8" width="9.140625" style="4" customWidth="1"/>
    <col min="9" max="9" width="8.28125" style="4" customWidth="1"/>
    <col min="10" max="10" width="11.00390625" style="4" customWidth="1"/>
    <col min="11" max="11" width="9.7109375" style="4" customWidth="1"/>
    <col min="12" max="12" width="11.421875" style="4" customWidth="1"/>
    <col min="13" max="16384" width="9.140625" style="4" customWidth="1"/>
  </cols>
  <sheetData>
    <row r="1" spans="1:2" ht="18.75">
      <c r="A1" s="51" t="str">
        <f>'Bilanci '!A1</f>
        <v> "ARTGRES" shpk</v>
      </c>
      <c r="B1" s="106"/>
    </row>
    <row r="2" spans="1:2" ht="18.75">
      <c r="A2" s="51" t="s">
        <v>14</v>
      </c>
      <c r="B2" s="106"/>
    </row>
    <row r="3" spans="1:9" ht="18.75">
      <c r="A3" s="4" t="s">
        <v>167</v>
      </c>
      <c r="E3" s="53"/>
      <c r="F3" s="53"/>
      <c r="G3" s="53"/>
      <c r="H3" s="53"/>
      <c r="I3" s="53"/>
    </row>
    <row r="4" spans="10:12" ht="12.75">
      <c r="J4" s="53"/>
      <c r="K4" s="53"/>
      <c r="L4" s="53"/>
    </row>
    <row r="5" ht="10.5" customHeight="1" thickBot="1"/>
    <row r="6" spans="1:12" ht="42" customHeight="1" thickBot="1">
      <c r="A6" s="190"/>
      <c r="B6" s="438" t="s">
        <v>107</v>
      </c>
      <c r="C6" s="191" t="s">
        <v>108</v>
      </c>
      <c r="D6" s="211" t="s">
        <v>109</v>
      </c>
      <c r="E6" s="192"/>
      <c r="F6" s="193" t="s">
        <v>110</v>
      </c>
      <c r="G6" s="194"/>
      <c r="H6" s="27"/>
      <c r="I6" s="193" t="s">
        <v>111</v>
      </c>
      <c r="J6" s="193"/>
      <c r="K6" s="48"/>
      <c r="L6" s="436" t="s">
        <v>112</v>
      </c>
    </row>
    <row r="7" spans="1:12" ht="64.5" thickBot="1">
      <c r="A7" s="190"/>
      <c r="B7" s="439"/>
      <c r="C7" s="195" t="s">
        <v>113</v>
      </c>
      <c r="D7" s="191" t="s">
        <v>114</v>
      </c>
      <c r="E7" s="191" t="s">
        <v>115</v>
      </c>
      <c r="F7" s="196"/>
      <c r="G7" s="196" t="s">
        <v>116</v>
      </c>
      <c r="H7" s="137" t="s">
        <v>117</v>
      </c>
      <c r="I7" s="191" t="s">
        <v>118</v>
      </c>
      <c r="J7" s="208" t="s">
        <v>119</v>
      </c>
      <c r="K7" s="196" t="s">
        <v>116</v>
      </c>
      <c r="L7" s="437"/>
    </row>
    <row r="8" spans="1:12" ht="14.25" customHeight="1">
      <c r="A8" s="190"/>
      <c r="B8" s="18" t="s">
        <v>205</v>
      </c>
      <c r="C8" s="347">
        <v>4683405</v>
      </c>
      <c r="D8" s="343">
        <v>0</v>
      </c>
      <c r="E8" s="342">
        <v>1802929</v>
      </c>
      <c r="F8" s="344"/>
      <c r="G8" s="345">
        <f>SUM(D8:F8)</f>
        <v>1802929</v>
      </c>
      <c r="H8" s="345"/>
      <c r="I8" s="345"/>
      <c r="J8" s="346"/>
      <c r="K8" s="345">
        <f>SUM(H8:J8)</f>
        <v>0</v>
      </c>
      <c r="L8" s="25">
        <f>C8+G8-K8</f>
        <v>6486334</v>
      </c>
    </row>
    <row r="9" spans="1:12" ht="12.75" customHeight="1">
      <c r="A9" s="190"/>
      <c r="B9" s="18"/>
      <c r="C9" s="180"/>
      <c r="D9" s="179"/>
      <c r="E9" s="19"/>
      <c r="F9" s="180"/>
      <c r="G9" s="19"/>
      <c r="H9" s="19"/>
      <c r="I9" s="19"/>
      <c r="J9" s="19"/>
      <c r="K9" s="19"/>
      <c r="L9" s="19"/>
    </row>
    <row r="10" spans="1:12" ht="15" customHeight="1">
      <c r="A10" s="190"/>
      <c r="B10" s="198"/>
      <c r="C10" s="180"/>
      <c r="D10" s="175"/>
      <c r="E10" s="17"/>
      <c r="F10" s="180"/>
      <c r="G10" s="19"/>
      <c r="H10" s="19"/>
      <c r="I10" s="19"/>
      <c r="J10" s="87"/>
      <c r="K10" s="19"/>
      <c r="L10" s="19"/>
    </row>
    <row r="11" spans="1:12" ht="12.75">
      <c r="A11" s="190"/>
      <c r="B11" s="198"/>
      <c r="C11" s="338"/>
      <c r="D11" s="181"/>
      <c r="E11" s="212"/>
      <c r="F11" s="340"/>
      <c r="G11" s="197"/>
      <c r="H11" s="197"/>
      <c r="I11" s="197"/>
      <c r="J11" s="199"/>
      <c r="K11" s="165"/>
      <c r="L11" s="165"/>
    </row>
    <row r="12" spans="1:12" ht="13.5" thickBot="1">
      <c r="A12" s="190"/>
      <c r="B12" s="200"/>
      <c r="C12" s="348"/>
      <c r="D12" s="339"/>
      <c r="E12" s="210"/>
      <c r="F12" s="341"/>
      <c r="G12" s="210"/>
      <c r="H12" s="210"/>
      <c r="I12" s="210"/>
      <c r="J12" s="209"/>
      <c r="K12" s="201"/>
      <c r="L12" s="201"/>
    </row>
    <row r="13" spans="1:12" ht="18" customHeight="1" thickBot="1">
      <c r="A13" s="190"/>
      <c r="B13" s="202" t="s">
        <v>120</v>
      </c>
      <c r="C13" s="203">
        <f>SUM(C8:C12)</f>
        <v>4683405</v>
      </c>
      <c r="D13" s="203">
        <f>SUM(D8:D12)</f>
        <v>0</v>
      </c>
      <c r="E13" s="203">
        <f>SUM(E8:E12)</f>
        <v>1802929</v>
      </c>
      <c r="F13" s="203"/>
      <c r="G13" s="203">
        <f aca="true" t="shared" si="0" ref="G13:L13">SUM(G8:G12)</f>
        <v>1802929</v>
      </c>
      <c r="H13" s="203">
        <f t="shared" si="0"/>
        <v>0</v>
      </c>
      <c r="I13" s="203">
        <f t="shared" si="0"/>
        <v>0</v>
      </c>
      <c r="J13" s="207">
        <f t="shared" si="0"/>
        <v>0</v>
      </c>
      <c r="K13" s="203">
        <f t="shared" si="0"/>
        <v>0</v>
      </c>
      <c r="L13" s="203">
        <f t="shared" si="0"/>
        <v>6486334</v>
      </c>
    </row>
    <row r="14" spans="1:12" ht="12.75" customHeight="1">
      <c r="A14" s="190"/>
      <c r="B14" s="204"/>
      <c r="C14" s="205"/>
      <c r="D14" s="205"/>
      <c r="E14" s="205"/>
      <c r="F14" s="205"/>
      <c r="G14" s="205"/>
      <c r="H14" s="205"/>
      <c r="I14" s="205"/>
      <c r="J14" s="205"/>
      <c r="K14" s="205"/>
      <c r="L14" s="205"/>
    </row>
    <row r="15" spans="2:5" ht="12.75" customHeight="1">
      <c r="B15" s="53" t="s">
        <v>208</v>
      </c>
      <c r="E15" s="154"/>
    </row>
    <row r="16" spans="2:5" ht="12.75" customHeight="1">
      <c r="B16" s="53" t="s">
        <v>238</v>
      </c>
      <c r="E16" s="154"/>
    </row>
    <row r="17" spans="2:6" ht="12.75" customHeight="1">
      <c r="B17" s="351" t="s">
        <v>260</v>
      </c>
      <c r="D17" s="154"/>
      <c r="E17" s="233">
        <v>1686352</v>
      </c>
      <c r="F17" s="4" t="s">
        <v>154</v>
      </c>
    </row>
    <row r="18" spans="2:5" ht="12.75" customHeight="1">
      <c r="B18" s="53" t="s">
        <v>239</v>
      </c>
      <c r="D18" s="154"/>
      <c r="E18" s="154"/>
    </row>
    <row r="19" spans="2:6" ht="12.75" customHeight="1">
      <c r="B19" s="351" t="s">
        <v>241</v>
      </c>
      <c r="D19" s="154"/>
      <c r="E19" s="154">
        <v>23827</v>
      </c>
      <c r="F19" s="4" t="s">
        <v>154</v>
      </c>
    </row>
    <row r="20" spans="2:6" ht="12.75" customHeight="1">
      <c r="B20" s="440" t="s">
        <v>242</v>
      </c>
      <c r="C20" s="440"/>
      <c r="D20" s="21"/>
      <c r="E20" s="154">
        <v>20440</v>
      </c>
      <c r="F20" s="4" t="s">
        <v>154</v>
      </c>
    </row>
    <row r="21" spans="2:6" ht="12.75" customHeight="1">
      <c r="B21" s="351" t="s">
        <v>243</v>
      </c>
      <c r="C21" s="53"/>
      <c r="D21" s="205"/>
      <c r="E21" s="154">
        <v>22310</v>
      </c>
      <c r="F21" s="4" t="s">
        <v>154</v>
      </c>
    </row>
    <row r="22" spans="2:10" ht="12" customHeight="1">
      <c r="B22" s="351" t="s">
        <v>240</v>
      </c>
      <c r="E22" s="234">
        <v>50000</v>
      </c>
      <c r="F22" s="4" t="s">
        <v>154</v>
      </c>
      <c r="J22" s="124" t="str">
        <f>'Bilanci '!C51</f>
        <v>Perfaqesuesi Ligjor</v>
      </c>
    </row>
    <row r="23" spans="4:12" ht="18.75" customHeight="1">
      <c r="D23" s="104" t="s">
        <v>155</v>
      </c>
      <c r="E23" s="352">
        <f>SUM(E19:E22)</f>
        <v>116577</v>
      </c>
      <c r="F23" s="4" t="s">
        <v>154</v>
      </c>
      <c r="I23" s="206"/>
      <c r="J23" s="124"/>
      <c r="K23" s="206"/>
      <c r="L23" s="206"/>
    </row>
    <row r="24" ht="18" customHeight="1" hidden="1">
      <c r="F24" s="4" t="s">
        <v>154</v>
      </c>
    </row>
    <row r="25" ht="2.25" customHeight="1" hidden="1">
      <c r="F25" s="4" t="s">
        <v>154</v>
      </c>
    </row>
    <row r="26" ht="12.75" hidden="1">
      <c r="F26" s="4" t="s">
        <v>154</v>
      </c>
    </row>
    <row r="27" ht="12.75" hidden="1">
      <c r="F27" s="4" t="s">
        <v>154</v>
      </c>
    </row>
    <row r="28" ht="12.75" hidden="1">
      <c r="F28" s="4" t="s">
        <v>154</v>
      </c>
    </row>
    <row r="29" ht="12.75" hidden="1">
      <c r="F29" s="4" t="s">
        <v>154</v>
      </c>
    </row>
    <row r="30" ht="12.75" hidden="1">
      <c r="F30" s="4" t="s">
        <v>154</v>
      </c>
    </row>
    <row r="31" ht="12.75" hidden="1">
      <c r="F31" s="4" t="s">
        <v>154</v>
      </c>
    </row>
    <row r="32" spans="4:10" ht="15.75">
      <c r="D32" s="53" t="s">
        <v>209</v>
      </c>
      <c r="E32" s="233">
        <f>E17+E23</f>
        <v>1802929</v>
      </c>
      <c r="F32" s="4" t="s">
        <v>154</v>
      </c>
      <c r="J32" s="124" t="str">
        <f>'Bilanci '!C53</f>
        <v>Arti ELEZAJ</v>
      </c>
    </row>
    <row r="33" ht="19.5" customHeight="1"/>
    <row r="34" ht="12.75" hidden="1"/>
    <row r="35" ht="15.75" hidden="1">
      <c r="J35" s="124" t="s">
        <v>121</v>
      </c>
    </row>
    <row r="42" ht="15.75">
      <c r="K42" s="124"/>
    </row>
    <row r="43" ht="15.75">
      <c r="K43" s="124"/>
    </row>
    <row r="55" ht="15.75">
      <c r="K55" s="124"/>
    </row>
  </sheetData>
  <mergeCells count="3">
    <mergeCell ref="L6:L7"/>
    <mergeCell ref="B6:B7"/>
    <mergeCell ref="B20:C20"/>
  </mergeCells>
  <printOptions/>
  <pageMargins left="0.75" right="0.75" top="1" bottom="0.83" header="0.5" footer="0.5"/>
  <pageSetup fitToHeight="1" fitToWidth="1" horizontalDpi="600" verticalDpi="600" orientation="landscape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5"/>
  <sheetViews>
    <sheetView workbookViewId="0" topLeftCell="A1">
      <selection activeCell="N22" sqref="N22"/>
    </sheetView>
  </sheetViews>
  <sheetFormatPr defaultColWidth="9.140625" defaultRowHeight="12.75"/>
  <cols>
    <col min="1" max="1" width="0.9921875" style="4" customWidth="1"/>
    <col min="2" max="2" width="9.28125" style="4" customWidth="1"/>
    <col min="3" max="3" width="15.140625" style="4" customWidth="1"/>
    <col min="4" max="4" width="12.57421875" style="4" customWidth="1"/>
    <col min="5" max="5" width="8.57421875" style="4" customWidth="1"/>
    <col min="6" max="6" width="5.57421875" style="4" customWidth="1"/>
    <col min="7" max="7" width="6.00390625" style="4" customWidth="1"/>
    <col min="8" max="8" width="9.57421875" style="4" customWidth="1"/>
    <col min="9" max="9" width="8.57421875" style="4" customWidth="1"/>
    <col min="10" max="10" width="9.57421875" style="4" customWidth="1"/>
    <col min="11" max="12" width="9.421875" style="4" customWidth="1"/>
    <col min="13" max="13" width="9.7109375" style="4" customWidth="1"/>
    <col min="14" max="14" width="8.57421875" style="4" customWidth="1"/>
    <col min="15" max="16384" width="9.140625" style="4" customWidth="1"/>
  </cols>
  <sheetData>
    <row r="1" spans="1:5" ht="18.75">
      <c r="A1" s="51" t="str">
        <f>'Bilanci '!A1</f>
        <v> "ARTGRES" shpk</v>
      </c>
      <c r="B1" s="51"/>
      <c r="C1" s="53"/>
      <c r="D1" s="53"/>
      <c r="E1" s="53"/>
    </row>
    <row r="2" spans="1:3" ht="18.75">
      <c r="A2" s="51" t="s">
        <v>14</v>
      </c>
      <c r="B2" s="51"/>
      <c r="C2" s="213"/>
    </row>
    <row r="5" spans="11:13" ht="12.75">
      <c r="K5" s="53"/>
      <c r="L5" s="53"/>
      <c r="M5" s="53"/>
    </row>
    <row r="7" spans="1:14" ht="18.75">
      <c r="A7" s="450" t="s">
        <v>186</v>
      </c>
      <c r="B7" s="451"/>
      <c r="C7" s="451"/>
      <c r="D7" s="451"/>
      <c r="E7" s="451"/>
      <c r="F7" s="451"/>
      <c r="G7" s="451"/>
      <c r="H7" s="451"/>
      <c r="I7" s="451"/>
      <c r="J7" s="451"/>
      <c r="K7" s="451"/>
      <c r="L7" s="451"/>
      <c r="M7" s="451"/>
      <c r="N7" s="451"/>
    </row>
    <row r="8" ht="11.25" customHeight="1"/>
    <row r="9" ht="12.75" hidden="1"/>
    <row r="10" ht="12.75" hidden="1"/>
    <row r="11" ht="13.5" thickBot="1">
      <c r="M11" s="4" t="s">
        <v>122</v>
      </c>
    </row>
    <row r="12" spans="1:14" ht="13.5" thickBot="1">
      <c r="A12" s="441" t="s">
        <v>123</v>
      </c>
      <c r="B12" s="442"/>
      <c r="C12" s="442"/>
      <c r="D12" s="443"/>
      <c r="E12" s="196"/>
      <c r="F12" s="27" t="s">
        <v>124</v>
      </c>
      <c r="G12" s="193"/>
      <c r="H12" s="48"/>
      <c r="I12" s="27"/>
      <c r="J12" s="193" t="s">
        <v>125</v>
      </c>
      <c r="K12" s="193"/>
      <c r="L12" s="193"/>
      <c r="M12" s="193"/>
      <c r="N12" s="48"/>
    </row>
    <row r="13" spans="1:14" ht="13.5" thickBot="1">
      <c r="A13" s="444"/>
      <c r="B13" s="445"/>
      <c r="C13" s="445"/>
      <c r="D13" s="446"/>
      <c r="E13" s="214"/>
      <c r="F13" s="27" t="s">
        <v>126</v>
      </c>
      <c r="G13" s="193"/>
      <c r="H13" s="48"/>
      <c r="I13" s="196"/>
      <c r="J13" s="215"/>
      <c r="K13" s="196"/>
      <c r="L13" s="215"/>
      <c r="M13" s="196"/>
      <c r="N13" s="216"/>
    </row>
    <row r="14" spans="1:14" ht="79.5" thickBot="1">
      <c r="A14" s="447"/>
      <c r="B14" s="448"/>
      <c r="C14" s="448"/>
      <c r="D14" s="449"/>
      <c r="E14" s="217" t="s">
        <v>127</v>
      </c>
      <c r="F14" s="218" t="s">
        <v>128</v>
      </c>
      <c r="G14" s="218" t="s">
        <v>129</v>
      </c>
      <c r="H14" s="219" t="s">
        <v>130</v>
      </c>
      <c r="I14" s="220" t="s">
        <v>131</v>
      </c>
      <c r="J14" s="221" t="s">
        <v>132</v>
      </c>
      <c r="K14" s="222" t="s">
        <v>133</v>
      </c>
      <c r="L14" s="223" t="s">
        <v>134</v>
      </c>
      <c r="M14" s="217" t="s">
        <v>135</v>
      </c>
      <c r="N14" s="224" t="s">
        <v>136</v>
      </c>
    </row>
    <row r="15" spans="1:14" ht="12.75" customHeight="1" thickBot="1">
      <c r="A15" s="225"/>
      <c r="B15" s="226"/>
      <c r="C15" s="226"/>
      <c r="D15" s="227"/>
      <c r="E15" s="228"/>
      <c r="F15" s="228"/>
      <c r="G15" s="228"/>
      <c r="H15" s="228"/>
      <c r="I15" s="228"/>
      <c r="J15" s="228"/>
      <c r="K15" s="228"/>
      <c r="L15" s="228"/>
      <c r="M15" s="228"/>
      <c r="N15" s="228"/>
    </row>
    <row r="16" spans="1:14" ht="13.5" hidden="1" thickBot="1">
      <c r="A16" s="225"/>
      <c r="B16" s="226"/>
      <c r="C16" s="226"/>
      <c r="D16" s="226"/>
      <c r="E16" s="228"/>
      <c r="F16" s="228"/>
      <c r="G16" s="228"/>
      <c r="H16" s="228"/>
      <c r="I16" s="228"/>
      <c r="J16" s="228"/>
      <c r="K16" s="228"/>
      <c r="L16" s="228"/>
      <c r="M16" s="228"/>
      <c r="N16" s="228"/>
    </row>
    <row r="17" spans="1:14" ht="33.75" customHeight="1" thickBot="1">
      <c r="A17" s="229" t="s">
        <v>137</v>
      </c>
      <c r="B17" s="230"/>
      <c r="C17" s="230"/>
      <c r="D17" s="230"/>
      <c r="E17" s="231">
        <f>SUM(E18:E22)</f>
        <v>12</v>
      </c>
      <c r="F17" s="231">
        <f aca="true" t="shared" si="0" ref="F17:N17">SUM(F18:F22)</f>
        <v>0</v>
      </c>
      <c r="G17" s="231">
        <f t="shared" si="0"/>
        <v>0</v>
      </c>
      <c r="H17" s="231">
        <f t="shared" si="0"/>
        <v>0</v>
      </c>
      <c r="I17" s="231">
        <f t="shared" si="0"/>
        <v>3611</v>
      </c>
      <c r="J17" s="231">
        <f t="shared" si="0"/>
        <v>0</v>
      </c>
      <c r="K17" s="231">
        <f t="shared" si="0"/>
        <v>0</v>
      </c>
      <c r="L17" s="231">
        <f t="shared" si="0"/>
        <v>0</v>
      </c>
      <c r="M17" s="231">
        <f t="shared" si="0"/>
        <v>1008</v>
      </c>
      <c r="N17" s="231">
        <f t="shared" si="0"/>
        <v>232</v>
      </c>
    </row>
    <row r="18" spans="1:14" ht="15" customHeight="1" thickBot="1">
      <c r="A18" s="225" t="s">
        <v>138</v>
      </c>
      <c r="B18" s="226"/>
      <c r="C18" s="226"/>
      <c r="D18" s="226"/>
      <c r="E18" s="123">
        <v>1</v>
      </c>
      <c r="F18" s="123">
        <v>0</v>
      </c>
      <c r="G18" s="123">
        <v>0</v>
      </c>
      <c r="H18" s="123"/>
      <c r="I18" s="123">
        <v>960</v>
      </c>
      <c r="J18" s="123">
        <v>0</v>
      </c>
      <c r="K18" s="123">
        <v>0</v>
      </c>
      <c r="L18" s="123">
        <v>0</v>
      </c>
      <c r="M18" s="123">
        <v>268</v>
      </c>
      <c r="N18" s="123">
        <v>96</v>
      </c>
    </row>
    <row r="19" spans="1:14" ht="15.75" customHeight="1" thickBot="1">
      <c r="A19" s="225" t="s">
        <v>139</v>
      </c>
      <c r="B19" s="226"/>
      <c r="C19" s="226"/>
      <c r="D19" s="226"/>
      <c r="E19" s="123">
        <v>8</v>
      </c>
      <c r="F19" s="123">
        <v>0</v>
      </c>
      <c r="G19" s="123">
        <v>0</v>
      </c>
      <c r="H19" s="123"/>
      <c r="I19" s="123">
        <v>1776</v>
      </c>
      <c r="J19" s="123">
        <v>0</v>
      </c>
      <c r="K19" s="123">
        <v>0</v>
      </c>
      <c r="L19" s="123">
        <v>0</v>
      </c>
      <c r="M19" s="123">
        <v>490</v>
      </c>
      <c r="N19" s="123">
        <v>80</v>
      </c>
    </row>
    <row r="20" spans="1:14" ht="15.75" customHeight="1" thickBot="1">
      <c r="A20" s="225" t="s">
        <v>140</v>
      </c>
      <c r="B20" s="226"/>
      <c r="C20" s="226"/>
      <c r="D20" s="226"/>
      <c r="E20" s="123">
        <v>1</v>
      </c>
      <c r="F20" s="123">
        <v>0</v>
      </c>
      <c r="G20" s="123">
        <v>0</v>
      </c>
      <c r="H20" s="123"/>
      <c r="I20" s="123">
        <v>343</v>
      </c>
      <c r="J20" s="123">
        <v>0</v>
      </c>
      <c r="K20" s="123">
        <v>0</v>
      </c>
      <c r="L20" s="123">
        <v>0</v>
      </c>
      <c r="M20" s="123">
        <v>95</v>
      </c>
      <c r="N20" s="123">
        <v>22</v>
      </c>
    </row>
    <row r="21" spans="1:14" ht="15.75" customHeight="1" thickBot="1">
      <c r="A21" s="225" t="s">
        <v>141</v>
      </c>
      <c r="B21" s="226"/>
      <c r="C21" s="226"/>
      <c r="D21" s="226"/>
      <c r="E21" s="123">
        <v>0</v>
      </c>
      <c r="F21" s="123">
        <v>0</v>
      </c>
      <c r="G21" s="123">
        <v>0</v>
      </c>
      <c r="H21" s="123">
        <v>0</v>
      </c>
      <c r="I21" s="123">
        <v>0</v>
      </c>
      <c r="J21" s="123">
        <v>0</v>
      </c>
      <c r="K21" s="123">
        <v>0</v>
      </c>
      <c r="L21" s="123">
        <v>0</v>
      </c>
      <c r="M21" s="123">
        <v>0</v>
      </c>
      <c r="N21" s="123">
        <v>0</v>
      </c>
    </row>
    <row r="22" spans="1:14" ht="15.75" customHeight="1" thickBot="1">
      <c r="A22" s="225" t="s">
        <v>142</v>
      </c>
      <c r="B22" s="226"/>
      <c r="C22" s="226"/>
      <c r="D22" s="226"/>
      <c r="E22" s="123">
        <v>2</v>
      </c>
      <c r="F22" s="123">
        <v>0</v>
      </c>
      <c r="G22" s="123">
        <v>0</v>
      </c>
      <c r="H22" s="123">
        <v>0</v>
      </c>
      <c r="I22" s="123">
        <v>532</v>
      </c>
      <c r="J22" s="123">
        <v>0</v>
      </c>
      <c r="K22" s="123">
        <v>0</v>
      </c>
      <c r="L22" s="123">
        <v>0</v>
      </c>
      <c r="M22" s="123">
        <v>155</v>
      </c>
      <c r="N22" s="123">
        <v>34</v>
      </c>
    </row>
    <row r="23" spans="13:14" ht="15.75" customHeight="1">
      <c r="M23" s="154"/>
      <c r="N23" s="154"/>
    </row>
    <row r="24" spans="2:14" ht="12.75">
      <c r="B24" s="4" t="s">
        <v>143</v>
      </c>
      <c r="C24" s="4" t="s">
        <v>264</v>
      </c>
      <c r="N24" s="154"/>
    </row>
    <row r="25" spans="2:8" ht="12.75">
      <c r="B25" s="132"/>
      <c r="G25" s="127"/>
      <c r="H25" s="127"/>
    </row>
    <row r="26" spans="3:12" ht="15.75">
      <c r="C26" s="4" t="s">
        <v>144</v>
      </c>
      <c r="G26" s="127"/>
      <c r="H26" s="127"/>
      <c r="L26" s="124"/>
    </row>
    <row r="27" spans="7:12" ht="15.75">
      <c r="G27" s="127"/>
      <c r="H27" s="127"/>
      <c r="L27" s="124" t="str">
        <f>'Bilanci '!C51</f>
        <v>Perfaqesuesi Ligjor</v>
      </c>
    </row>
    <row r="28" spans="7:12" ht="15.75">
      <c r="G28" s="127"/>
      <c r="H28" s="127"/>
      <c r="I28" s="154"/>
      <c r="L28" s="124"/>
    </row>
    <row r="29" spans="7:12" ht="15.75">
      <c r="G29" s="127"/>
      <c r="H29" s="127"/>
      <c r="L29" s="124" t="str">
        <f>'Bilanci '!C53</f>
        <v>Arti ELEZAJ</v>
      </c>
    </row>
    <row r="30" ht="12.75">
      <c r="B30" s="132"/>
    </row>
    <row r="31" ht="12.75">
      <c r="C31" s="132"/>
    </row>
    <row r="32" ht="12.75">
      <c r="C32" s="132"/>
    </row>
    <row r="33" ht="12.75">
      <c r="C33" s="132"/>
    </row>
    <row r="34" ht="12.75">
      <c r="C34" s="132"/>
    </row>
    <row r="35" spans="3:14" ht="12.75">
      <c r="C35" s="132"/>
      <c r="D35" s="132"/>
      <c r="E35" s="132"/>
      <c r="F35" s="132"/>
      <c r="G35" s="132"/>
      <c r="H35" s="132"/>
      <c r="I35" s="132"/>
      <c r="J35" s="132"/>
      <c r="N35" s="132"/>
    </row>
    <row r="36" spans="3:14" ht="12.75">
      <c r="C36" s="132"/>
      <c r="D36" s="132"/>
      <c r="E36" s="132"/>
      <c r="F36" s="132"/>
      <c r="G36" s="132"/>
      <c r="H36" s="132"/>
      <c r="I36" s="132"/>
      <c r="J36" s="132"/>
      <c r="N36" s="132"/>
    </row>
    <row r="37" spans="3:14" ht="12.75">
      <c r="C37" s="132"/>
      <c r="D37" s="132"/>
      <c r="E37" s="132"/>
      <c r="F37" s="132"/>
      <c r="G37" s="132"/>
      <c r="H37" s="132"/>
      <c r="I37" s="132"/>
      <c r="J37" s="132"/>
      <c r="N37" s="132"/>
    </row>
    <row r="38" spans="3:14" ht="0.75" customHeight="1">
      <c r="C38" s="132"/>
      <c r="D38" s="132"/>
      <c r="E38" s="132"/>
      <c r="F38" s="132"/>
      <c r="G38" s="132"/>
      <c r="H38" s="132"/>
      <c r="I38" s="132"/>
      <c r="J38" s="132"/>
      <c r="N38" s="132"/>
    </row>
    <row r="39" ht="1.5" customHeight="1"/>
    <row r="40" ht="15.75">
      <c r="L40" s="124"/>
    </row>
    <row r="42" ht="15.75">
      <c r="L42" s="124"/>
    </row>
    <row r="43" ht="15.75">
      <c r="L43" s="124"/>
    </row>
    <row r="55" ht="15.75">
      <c r="L55" s="124"/>
    </row>
  </sheetData>
  <mergeCells count="2">
    <mergeCell ref="A12:D14"/>
    <mergeCell ref="A7:N7"/>
  </mergeCells>
  <printOptions/>
  <pageMargins left="0.75" right="0.75" top="1" bottom="1" header="0.5" footer="0.5"/>
  <pageSetup fitToHeight="1" fitToWidth="1"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70"/>
  <sheetViews>
    <sheetView workbookViewId="0" topLeftCell="A1">
      <selection activeCell="B171" sqref="B171"/>
    </sheetView>
  </sheetViews>
  <sheetFormatPr defaultColWidth="9.140625" defaultRowHeight="12.75"/>
  <cols>
    <col min="4" max="4" width="11.00390625" style="0" customWidth="1"/>
    <col min="5" max="5" width="12.57421875" style="0" customWidth="1"/>
    <col min="7" max="7" width="11.00390625" style="0" customWidth="1"/>
    <col min="9" max="9" width="12.00390625" style="0" customWidth="1"/>
  </cols>
  <sheetData>
    <row r="1" spans="1:2" ht="18">
      <c r="A1" s="1" t="s">
        <v>218</v>
      </c>
      <c r="B1" s="273"/>
    </row>
    <row r="2" spans="1:10" ht="15.75">
      <c r="A2" s="5" t="s">
        <v>161</v>
      </c>
      <c r="B2" s="1" t="s">
        <v>214</v>
      </c>
      <c r="C2" s="272"/>
      <c r="D2" s="272"/>
      <c r="E2" s="272"/>
      <c r="F2" s="272"/>
      <c r="G2" s="272"/>
      <c r="H2" s="272"/>
      <c r="I2" s="272"/>
      <c r="J2" s="272"/>
    </row>
    <row r="3" spans="1:10" ht="15.75">
      <c r="A3" s="272"/>
      <c r="B3" s="272"/>
      <c r="C3" s="272"/>
      <c r="D3" s="272"/>
      <c r="E3" s="272"/>
      <c r="F3" s="272"/>
      <c r="G3" s="272"/>
      <c r="H3" s="272"/>
      <c r="I3" s="272"/>
      <c r="J3" s="272"/>
    </row>
    <row r="4" spans="1:10" ht="16.5" thickBot="1">
      <c r="A4" s="455" t="s">
        <v>266</v>
      </c>
      <c r="B4" s="455"/>
      <c r="C4" s="455"/>
      <c r="D4" s="455"/>
      <c r="E4" s="455"/>
      <c r="F4" s="455"/>
      <c r="G4" s="455"/>
      <c r="H4" s="455"/>
      <c r="I4" s="455"/>
      <c r="J4" s="455"/>
    </row>
    <row r="5" spans="1:10" ht="16.5" thickBot="1">
      <c r="A5" s="456" t="s">
        <v>267</v>
      </c>
      <c r="B5" s="458" t="s">
        <v>268</v>
      </c>
      <c r="C5" s="459"/>
      <c r="D5" s="460" t="s">
        <v>269</v>
      </c>
      <c r="E5" s="460" t="s">
        <v>270</v>
      </c>
      <c r="F5" s="460" t="s">
        <v>271</v>
      </c>
      <c r="G5" s="361" t="s">
        <v>272</v>
      </c>
      <c r="H5" s="456" t="s">
        <v>273</v>
      </c>
      <c r="I5" s="456" t="s">
        <v>187</v>
      </c>
      <c r="J5" s="456" t="s">
        <v>274</v>
      </c>
    </row>
    <row r="6" spans="1:10" ht="32.25" thickBot="1">
      <c r="A6" s="457"/>
      <c r="B6" s="362" t="s">
        <v>267</v>
      </c>
      <c r="C6" s="363" t="s">
        <v>275</v>
      </c>
      <c r="D6" s="461"/>
      <c r="E6" s="461"/>
      <c r="F6" s="461"/>
      <c r="G6" s="364" t="s">
        <v>276</v>
      </c>
      <c r="H6" s="457"/>
      <c r="I6" s="457"/>
      <c r="J6" s="457"/>
    </row>
    <row r="7" spans="1:10" ht="15.75" thickTop="1">
      <c r="A7" s="365">
        <v>1</v>
      </c>
      <c r="B7" s="366">
        <v>2589</v>
      </c>
      <c r="C7" s="367" t="s">
        <v>277</v>
      </c>
      <c r="D7" s="368">
        <v>14503820</v>
      </c>
      <c r="E7" s="368">
        <v>18092385</v>
      </c>
      <c r="F7" s="368">
        <f>E7*2%</f>
        <v>361847.7</v>
      </c>
      <c r="G7" s="368">
        <v>18454214</v>
      </c>
      <c r="H7" s="369"/>
      <c r="I7" s="369">
        <f>20%*G7</f>
        <v>3690842.8000000003</v>
      </c>
      <c r="J7" s="370"/>
    </row>
    <row r="8" spans="1:10" ht="15">
      <c r="A8" s="371">
        <v>2</v>
      </c>
      <c r="B8" s="372">
        <v>267</v>
      </c>
      <c r="C8" s="373" t="s">
        <v>278</v>
      </c>
      <c r="D8" s="374">
        <v>607708.28</v>
      </c>
      <c r="E8" s="374">
        <v>843702.958</v>
      </c>
      <c r="F8" s="374">
        <f>E8*2%</f>
        <v>16874.05916</v>
      </c>
      <c r="G8" s="374">
        <v>860573.958</v>
      </c>
      <c r="H8" s="375"/>
      <c r="I8" s="375">
        <f>20%*G8</f>
        <v>172114.7916</v>
      </c>
      <c r="J8" s="376"/>
    </row>
    <row r="9" spans="1:10" ht="15">
      <c r="A9" s="371">
        <v>3</v>
      </c>
      <c r="B9" s="372">
        <v>6526</v>
      </c>
      <c r="C9" s="373" t="s">
        <v>279</v>
      </c>
      <c r="D9" s="374">
        <v>15514252</v>
      </c>
      <c r="E9" s="374">
        <v>18242445</v>
      </c>
      <c r="F9" s="374">
        <f>0.02*E9</f>
        <v>364848.9</v>
      </c>
      <c r="G9" s="374">
        <v>18607279</v>
      </c>
      <c r="H9" s="375"/>
      <c r="I9" s="375">
        <f>20%*G9</f>
        <v>3721455.8000000003</v>
      </c>
      <c r="J9" s="376"/>
    </row>
    <row r="10" spans="1:10" ht="15">
      <c r="A10" s="371">
        <v>4</v>
      </c>
      <c r="B10" s="372">
        <v>10017</v>
      </c>
      <c r="C10" s="373" t="s">
        <v>280</v>
      </c>
      <c r="D10" s="374">
        <v>690006</v>
      </c>
      <c r="E10" s="374">
        <v>889805.994</v>
      </c>
      <c r="F10" s="374">
        <f>E10*2%</f>
        <v>17796.11988</v>
      </c>
      <c r="G10" s="374">
        <v>907598.994</v>
      </c>
      <c r="H10" s="375"/>
      <c r="I10" s="375">
        <f>20%*G10</f>
        <v>181519.7988</v>
      </c>
      <c r="J10" s="376"/>
    </row>
    <row r="11" spans="1:10" ht="15">
      <c r="A11" s="371">
        <v>5</v>
      </c>
      <c r="B11" s="372">
        <v>10022</v>
      </c>
      <c r="C11" s="373" t="s">
        <v>280</v>
      </c>
      <c r="D11" s="377">
        <v>690006</v>
      </c>
      <c r="E11" s="374">
        <v>889805.994</v>
      </c>
      <c r="F11" s="374">
        <f>E11*2%</f>
        <v>17796.11988</v>
      </c>
      <c r="G11" s="374">
        <v>907598.994</v>
      </c>
      <c r="H11" s="375"/>
      <c r="I11" s="375">
        <v>181520</v>
      </c>
      <c r="J11" s="376"/>
    </row>
    <row r="12" spans="1:10" ht="15">
      <c r="A12" s="371">
        <v>6</v>
      </c>
      <c r="B12" s="372">
        <v>10040</v>
      </c>
      <c r="C12" s="373" t="s">
        <v>280</v>
      </c>
      <c r="D12" s="374">
        <v>690006</v>
      </c>
      <c r="E12" s="374">
        <v>889805.994</v>
      </c>
      <c r="F12" s="374">
        <f>E12*2%</f>
        <v>17796.11988</v>
      </c>
      <c r="G12" s="374">
        <v>907598.994</v>
      </c>
      <c r="H12" s="375"/>
      <c r="I12" s="375">
        <f aca="true" t="shared" si="0" ref="I12:I165">20%*G12</f>
        <v>181519.7988</v>
      </c>
      <c r="J12" s="376"/>
    </row>
    <row r="13" spans="1:10" ht="15">
      <c r="A13" s="371">
        <v>7</v>
      </c>
      <c r="B13" s="372">
        <v>10048</v>
      </c>
      <c r="C13" s="373" t="s">
        <v>280</v>
      </c>
      <c r="D13" s="374">
        <v>681394</v>
      </c>
      <c r="E13" s="374">
        <v>857651.55</v>
      </c>
      <c r="F13" s="374">
        <f aca="true" t="shared" si="1" ref="F13:F76">E13*2%</f>
        <v>17153.031000000003</v>
      </c>
      <c r="G13" s="374">
        <v>874801.55</v>
      </c>
      <c r="H13" s="375"/>
      <c r="I13" s="375">
        <f t="shared" si="0"/>
        <v>174960.31000000003</v>
      </c>
      <c r="J13" s="376"/>
    </row>
    <row r="14" spans="1:10" ht="15">
      <c r="A14" s="371">
        <v>8</v>
      </c>
      <c r="B14" s="372">
        <v>10041</v>
      </c>
      <c r="C14" s="373" t="s">
        <v>280</v>
      </c>
      <c r="D14" s="374">
        <v>690006</v>
      </c>
      <c r="E14" s="374">
        <v>889805.994</v>
      </c>
      <c r="F14" s="374">
        <f t="shared" si="1"/>
        <v>17796.11988</v>
      </c>
      <c r="G14" s="374">
        <v>907598.994</v>
      </c>
      <c r="H14" s="375"/>
      <c r="I14" s="375">
        <f t="shared" si="0"/>
        <v>181519.7988</v>
      </c>
      <c r="J14" s="376"/>
    </row>
    <row r="15" spans="1:10" ht="15">
      <c r="A15" s="371">
        <v>9</v>
      </c>
      <c r="B15" s="372">
        <v>10038</v>
      </c>
      <c r="C15" s="373" t="s">
        <v>280</v>
      </c>
      <c r="D15" s="374">
        <v>690006</v>
      </c>
      <c r="E15" s="374">
        <v>889805.994</v>
      </c>
      <c r="F15" s="374">
        <f t="shared" si="1"/>
        <v>17796.11988</v>
      </c>
      <c r="G15" s="374">
        <v>907599</v>
      </c>
      <c r="H15" s="375"/>
      <c r="I15" s="375">
        <f t="shared" si="0"/>
        <v>181519.80000000002</v>
      </c>
      <c r="J15" s="376"/>
    </row>
    <row r="16" spans="1:10" ht="15">
      <c r="A16" s="371">
        <v>10</v>
      </c>
      <c r="B16" s="372">
        <v>10030</v>
      </c>
      <c r="C16" s="373" t="s">
        <v>280</v>
      </c>
      <c r="D16" s="374">
        <v>740392</v>
      </c>
      <c r="E16" s="374">
        <v>897704.225</v>
      </c>
      <c r="F16" s="374">
        <f t="shared" si="1"/>
        <v>17954.0845</v>
      </c>
      <c r="G16" s="374">
        <v>915655.225</v>
      </c>
      <c r="H16" s="375"/>
      <c r="I16" s="375">
        <f t="shared" si="0"/>
        <v>183131.045</v>
      </c>
      <c r="J16" s="376"/>
    </row>
    <row r="17" spans="1:10" ht="15">
      <c r="A17" s="371">
        <v>11</v>
      </c>
      <c r="B17" s="372">
        <v>10024</v>
      </c>
      <c r="C17" s="373" t="s">
        <v>280</v>
      </c>
      <c r="D17" s="374">
        <v>690005.52</v>
      </c>
      <c r="E17" s="374">
        <v>889805.994</v>
      </c>
      <c r="F17" s="374">
        <f t="shared" si="1"/>
        <v>17796.11988</v>
      </c>
      <c r="G17" s="374">
        <v>907598.994</v>
      </c>
      <c r="H17" s="375"/>
      <c r="I17" s="375">
        <f t="shared" si="0"/>
        <v>181519.7988</v>
      </c>
      <c r="J17" s="376"/>
    </row>
    <row r="18" spans="1:10" ht="15">
      <c r="A18" s="371">
        <v>12</v>
      </c>
      <c r="B18" s="372">
        <v>10033</v>
      </c>
      <c r="C18" s="373" t="s">
        <v>280</v>
      </c>
      <c r="D18" s="374">
        <v>684172</v>
      </c>
      <c r="E18" s="374">
        <v>883516.942</v>
      </c>
      <c r="F18" s="374">
        <f t="shared" si="1"/>
        <v>17670.33884</v>
      </c>
      <c r="G18" s="374">
        <v>901183.942</v>
      </c>
      <c r="H18" s="375"/>
      <c r="I18" s="375">
        <f t="shared" si="0"/>
        <v>180236.78840000002</v>
      </c>
      <c r="J18" s="376"/>
    </row>
    <row r="19" spans="1:10" ht="15">
      <c r="A19" s="371">
        <v>13</v>
      </c>
      <c r="B19" s="372">
        <v>13459</v>
      </c>
      <c r="C19" s="373" t="s">
        <v>281</v>
      </c>
      <c r="D19" s="374">
        <v>693526</v>
      </c>
      <c r="E19" s="374">
        <v>828950</v>
      </c>
      <c r="F19" s="374">
        <v>16579</v>
      </c>
      <c r="G19" s="374">
        <v>845519</v>
      </c>
      <c r="H19" s="375"/>
      <c r="I19" s="375">
        <f t="shared" si="0"/>
        <v>169103.80000000002</v>
      </c>
      <c r="J19" s="376"/>
    </row>
    <row r="20" spans="1:10" ht="15">
      <c r="A20" s="371">
        <v>14</v>
      </c>
      <c r="B20" s="372">
        <v>13461</v>
      </c>
      <c r="C20" s="373" t="s">
        <v>281</v>
      </c>
      <c r="D20" s="374">
        <v>740504.53</v>
      </c>
      <c r="E20" s="374">
        <v>876339</v>
      </c>
      <c r="F20" s="374">
        <f t="shared" si="1"/>
        <v>17526.78</v>
      </c>
      <c r="G20" s="374">
        <v>893863</v>
      </c>
      <c r="H20" s="375"/>
      <c r="I20" s="375">
        <f t="shared" si="0"/>
        <v>178772.6</v>
      </c>
      <c r="J20" s="376"/>
    </row>
    <row r="21" spans="1:10" ht="15">
      <c r="A21" s="371">
        <v>15</v>
      </c>
      <c r="B21" s="372">
        <v>13462</v>
      </c>
      <c r="C21" s="373" t="s">
        <v>281</v>
      </c>
      <c r="D21" s="374">
        <v>853607</v>
      </c>
      <c r="E21" s="374">
        <v>990691</v>
      </c>
      <c r="F21" s="374">
        <f t="shared" si="1"/>
        <v>19813.82</v>
      </c>
      <c r="G21" s="374">
        <v>1010502</v>
      </c>
      <c r="H21" s="375"/>
      <c r="I21" s="375">
        <f t="shared" si="0"/>
        <v>202100.40000000002</v>
      </c>
      <c r="J21" s="376"/>
    </row>
    <row r="22" spans="1:10" ht="15">
      <c r="A22" s="371">
        <v>16</v>
      </c>
      <c r="B22" s="372">
        <v>13457</v>
      </c>
      <c r="C22" s="373" t="s">
        <v>281</v>
      </c>
      <c r="D22" s="374">
        <v>693526</v>
      </c>
      <c r="E22" s="374">
        <v>828943</v>
      </c>
      <c r="F22" s="374">
        <f t="shared" si="1"/>
        <v>16578.86</v>
      </c>
      <c r="G22" s="374">
        <v>845519</v>
      </c>
      <c r="H22" s="375"/>
      <c r="I22" s="375">
        <f t="shared" si="0"/>
        <v>169103.80000000002</v>
      </c>
      <c r="J22" s="376"/>
    </row>
    <row r="23" spans="1:10" ht="15">
      <c r="A23" s="371">
        <v>17</v>
      </c>
      <c r="B23" s="372">
        <v>13446</v>
      </c>
      <c r="C23" s="373" t="s">
        <v>281</v>
      </c>
      <c r="D23" s="374">
        <v>693526</v>
      </c>
      <c r="E23" s="389">
        <v>828943</v>
      </c>
      <c r="F23" s="374">
        <f t="shared" si="1"/>
        <v>16578.86</v>
      </c>
      <c r="G23" s="374">
        <v>845519</v>
      </c>
      <c r="H23" s="375"/>
      <c r="I23" s="375">
        <f t="shared" si="0"/>
        <v>169103.80000000002</v>
      </c>
      <c r="J23" s="376"/>
    </row>
    <row r="24" spans="1:10" ht="15">
      <c r="A24" s="371">
        <v>18</v>
      </c>
      <c r="B24" s="372">
        <v>13455</v>
      </c>
      <c r="C24" s="373" t="s">
        <v>281</v>
      </c>
      <c r="D24" s="374">
        <v>687911</v>
      </c>
      <c r="E24" s="374">
        <v>823328</v>
      </c>
      <c r="F24" s="374">
        <f t="shared" si="1"/>
        <v>16466.56</v>
      </c>
      <c r="G24" s="374">
        <v>839792</v>
      </c>
      <c r="H24" s="375"/>
      <c r="I24" s="375">
        <f t="shared" si="0"/>
        <v>167958.40000000002</v>
      </c>
      <c r="J24" s="376"/>
    </row>
    <row r="25" spans="1:10" ht="15">
      <c r="A25" s="371">
        <v>19</v>
      </c>
      <c r="B25" s="372">
        <v>13453</v>
      </c>
      <c r="C25" s="373" t="s">
        <v>281</v>
      </c>
      <c r="D25" s="374">
        <v>704757</v>
      </c>
      <c r="E25" s="389">
        <v>840174</v>
      </c>
      <c r="F25" s="374">
        <f t="shared" si="1"/>
        <v>16803.48</v>
      </c>
      <c r="G25" s="374">
        <v>856974</v>
      </c>
      <c r="H25" s="375"/>
      <c r="I25" s="375">
        <f t="shared" si="0"/>
        <v>171394.80000000002</v>
      </c>
      <c r="J25" s="376"/>
    </row>
    <row r="26" spans="1:10" ht="15">
      <c r="A26" s="371">
        <v>20</v>
      </c>
      <c r="B26" s="372">
        <v>13466</v>
      </c>
      <c r="C26" s="373" t="s">
        <v>281</v>
      </c>
      <c r="D26" s="374">
        <v>611805</v>
      </c>
      <c r="E26" s="374">
        <v>849390.682</v>
      </c>
      <c r="F26" s="374">
        <f t="shared" si="1"/>
        <v>16987.81364</v>
      </c>
      <c r="G26" s="374">
        <v>866375</v>
      </c>
      <c r="H26" s="375"/>
      <c r="I26" s="375">
        <f t="shared" si="0"/>
        <v>173275</v>
      </c>
      <c r="J26" s="376"/>
    </row>
    <row r="27" spans="1:10" ht="15">
      <c r="A27" s="371">
        <v>21</v>
      </c>
      <c r="B27" s="372">
        <v>13465</v>
      </c>
      <c r="C27" s="373" t="s">
        <v>281</v>
      </c>
      <c r="D27" s="374">
        <v>608227</v>
      </c>
      <c r="E27" s="374">
        <v>845319</v>
      </c>
      <c r="F27" s="374">
        <f t="shared" si="1"/>
        <v>16906.38</v>
      </c>
      <c r="G27" s="374">
        <v>862222</v>
      </c>
      <c r="H27" s="375"/>
      <c r="I27" s="375">
        <f t="shared" si="0"/>
        <v>172444.40000000002</v>
      </c>
      <c r="J27" s="376"/>
    </row>
    <row r="28" spans="1:10" ht="15">
      <c r="A28" s="371">
        <v>22</v>
      </c>
      <c r="B28" s="372">
        <v>13468</v>
      </c>
      <c r="C28" s="373" t="s">
        <v>281</v>
      </c>
      <c r="D28" s="374">
        <v>611805</v>
      </c>
      <c r="E28" s="374">
        <v>849390.682</v>
      </c>
      <c r="F28" s="374">
        <f t="shared" si="1"/>
        <v>16987.81364</v>
      </c>
      <c r="G28" s="374">
        <v>866375.682</v>
      </c>
      <c r="H28" s="375"/>
      <c r="I28" s="375">
        <f t="shared" si="0"/>
        <v>173275.13640000002</v>
      </c>
      <c r="J28" s="376"/>
    </row>
    <row r="29" spans="1:10" ht="15">
      <c r="A29" s="371">
        <v>23</v>
      </c>
      <c r="B29" s="372">
        <v>13470</v>
      </c>
      <c r="C29" s="373" t="s">
        <v>281</v>
      </c>
      <c r="D29" s="374">
        <v>611805</v>
      </c>
      <c r="E29" s="389">
        <v>849391</v>
      </c>
      <c r="F29" s="374">
        <f t="shared" si="1"/>
        <v>16987.82</v>
      </c>
      <c r="G29" s="374">
        <v>866376</v>
      </c>
      <c r="H29" s="375"/>
      <c r="I29" s="375">
        <f t="shared" si="0"/>
        <v>173275.2</v>
      </c>
      <c r="J29" s="376"/>
    </row>
    <row r="30" spans="1:10" ht="15">
      <c r="A30" s="371">
        <v>24</v>
      </c>
      <c r="B30" s="372">
        <v>13473</v>
      </c>
      <c r="C30" s="373" t="s">
        <v>281</v>
      </c>
      <c r="D30" s="374">
        <v>595705</v>
      </c>
      <c r="E30" s="374">
        <v>730150</v>
      </c>
      <c r="F30" s="374">
        <f t="shared" si="1"/>
        <v>14603</v>
      </c>
      <c r="G30" s="374">
        <v>744750</v>
      </c>
      <c r="H30" s="375"/>
      <c r="I30" s="375">
        <f t="shared" si="0"/>
        <v>148950</v>
      </c>
      <c r="J30" s="376"/>
    </row>
    <row r="31" spans="1:10" ht="15">
      <c r="A31" s="371">
        <v>25</v>
      </c>
      <c r="B31" s="372">
        <v>13471</v>
      </c>
      <c r="C31" s="373" t="s">
        <v>281</v>
      </c>
      <c r="D31" s="374">
        <v>611805</v>
      </c>
      <c r="E31" s="374">
        <v>849391</v>
      </c>
      <c r="F31" s="374">
        <f t="shared" si="1"/>
        <v>16987.82</v>
      </c>
      <c r="G31" s="374">
        <v>866376</v>
      </c>
      <c r="H31" s="375"/>
      <c r="I31" s="375">
        <f t="shared" si="0"/>
        <v>173275.2</v>
      </c>
      <c r="J31" s="376"/>
    </row>
    <row r="32" spans="1:10" ht="15">
      <c r="A32" s="371">
        <v>26</v>
      </c>
      <c r="B32" s="372">
        <v>13478</v>
      </c>
      <c r="C32" s="373" t="s">
        <v>281</v>
      </c>
      <c r="D32" s="374">
        <v>606438</v>
      </c>
      <c r="E32" s="374">
        <v>842542.014</v>
      </c>
      <c r="F32" s="374">
        <f t="shared" si="1"/>
        <v>16850.84028</v>
      </c>
      <c r="G32" s="374">
        <v>859390.014</v>
      </c>
      <c r="H32" s="375"/>
      <c r="I32" s="375">
        <f t="shared" si="0"/>
        <v>171878.00280000002</v>
      </c>
      <c r="J32" s="376"/>
    </row>
    <row r="33" spans="1:10" ht="15">
      <c r="A33" s="371">
        <v>27</v>
      </c>
      <c r="B33" s="372">
        <v>13467</v>
      </c>
      <c r="C33" s="373" t="s">
        <v>281</v>
      </c>
      <c r="D33" s="374">
        <v>783206</v>
      </c>
      <c r="E33" s="374">
        <v>919596</v>
      </c>
      <c r="F33" s="374">
        <f t="shared" si="1"/>
        <v>18391.920000000002</v>
      </c>
      <c r="G33" s="374">
        <v>937985</v>
      </c>
      <c r="H33" s="375"/>
      <c r="I33" s="375">
        <f t="shared" si="0"/>
        <v>187597</v>
      </c>
      <c r="J33" s="376"/>
    </row>
    <row r="34" spans="1:10" ht="15">
      <c r="A34" s="371">
        <v>28</v>
      </c>
      <c r="B34" s="372">
        <v>13472</v>
      </c>
      <c r="C34" s="373" t="s">
        <v>281</v>
      </c>
      <c r="D34" s="374">
        <v>586374</v>
      </c>
      <c r="E34" s="374">
        <v>793622</v>
      </c>
      <c r="F34" s="374">
        <f t="shared" si="1"/>
        <v>15872.44</v>
      </c>
      <c r="G34" s="374">
        <v>809491</v>
      </c>
      <c r="H34" s="375"/>
      <c r="I34" s="375">
        <f t="shared" si="0"/>
        <v>161898.2</v>
      </c>
      <c r="J34" s="376"/>
    </row>
    <row r="35" spans="1:10" ht="15">
      <c r="A35" s="371">
        <v>29</v>
      </c>
      <c r="B35" s="372">
        <v>15470</v>
      </c>
      <c r="C35" s="373" t="s">
        <v>282</v>
      </c>
      <c r="D35" s="374">
        <v>340689</v>
      </c>
      <c r="E35" s="374">
        <v>427457</v>
      </c>
      <c r="F35" s="374">
        <f t="shared" si="1"/>
        <v>8549.14</v>
      </c>
      <c r="G35" s="374">
        <v>436003</v>
      </c>
      <c r="H35" s="375"/>
      <c r="I35" s="375">
        <f t="shared" si="0"/>
        <v>87200.6</v>
      </c>
      <c r="J35" s="376"/>
    </row>
    <row r="36" spans="1:10" ht="15">
      <c r="A36" s="371">
        <v>30</v>
      </c>
      <c r="B36" s="372">
        <v>15475</v>
      </c>
      <c r="C36" s="373" t="s">
        <v>282</v>
      </c>
      <c r="D36" s="374">
        <v>776892</v>
      </c>
      <c r="E36" s="374">
        <v>930653</v>
      </c>
      <c r="F36" s="374">
        <f t="shared" si="1"/>
        <v>18613.06</v>
      </c>
      <c r="G36" s="374">
        <v>949263</v>
      </c>
      <c r="H36" s="375"/>
      <c r="I36" s="375">
        <f t="shared" si="0"/>
        <v>189852.6</v>
      </c>
      <c r="J36" s="376"/>
    </row>
    <row r="37" spans="1:10" ht="15">
      <c r="A37" s="371">
        <v>31</v>
      </c>
      <c r="B37" s="372">
        <v>15474</v>
      </c>
      <c r="C37" s="373" t="s">
        <v>282</v>
      </c>
      <c r="D37" s="374">
        <v>753206</v>
      </c>
      <c r="E37" s="374">
        <v>904454.712</v>
      </c>
      <c r="F37" s="374">
        <f t="shared" si="1"/>
        <v>18089.094240000002</v>
      </c>
      <c r="G37" s="374">
        <v>922541</v>
      </c>
      <c r="H37" s="375"/>
      <c r="I37" s="375">
        <f t="shared" si="0"/>
        <v>184508.2</v>
      </c>
      <c r="J37" s="376"/>
    </row>
    <row r="38" spans="1:10" ht="15">
      <c r="A38" s="371">
        <v>32</v>
      </c>
      <c r="B38" s="372">
        <v>15479</v>
      </c>
      <c r="C38" s="373" t="s">
        <v>282</v>
      </c>
      <c r="D38" s="374">
        <v>462871</v>
      </c>
      <c r="E38" s="374">
        <v>550410</v>
      </c>
      <c r="F38" s="374">
        <f t="shared" si="1"/>
        <v>11008.2</v>
      </c>
      <c r="G38" s="374">
        <v>561415</v>
      </c>
      <c r="H38" s="375"/>
      <c r="I38" s="375">
        <f t="shared" si="0"/>
        <v>112283</v>
      </c>
      <c r="J38" s="376"/>
    </row>
    <row r="39" spans="1:10" ht="15">
      <c r="A39" s="371">
        <v>33</v>
      </c>
      <c r="B39" s="372">
        <v>18791</v>
      </c>
      <c r="C39" s="373" t="s">
        <v>283</v>
      </c>
      <c r="D39" s="374">
        <v>2365241</v>
      </c>
      <c r="E39" s="374">
        <v>2517490</v>
      </c>
      <c r="F39" s="374">
        <f t="shared" si="1"/>
        <v>50349.8</v>
      </c>
      <c r="G39" s="374">
        <v>2567846</v>
      </c>
      <c r="H39" s="375"/>
      <c r="I39" s="375">
        <f t="shared" si="0"/>
        <v>513569.2</v>
      </c>
      <c r="J39" s="376"/>
    </row>
    <row r="40" spans="1:10" ht="15">
      <c r="A40" s="371">
        <v>34</v>
      </c>
      <c r="B40" s="372">
        <v>21815</v>
      </c>
      <c r="C40" s="373" t="s">
        <v>284</v>
      </c>
      <c r="D40" s="374">
        <v>703799</v>
      </c>
      <c r="E40" s="374">
        <v>838272</v>
      </c>
      <c r="F40" s="374">
        <f t="shared" si="1"/>
        <v>16765.44</v>
      </c>
      <c r="G40" s="374">
        <v>855034</v>
      </c>
      <c r="H40" s="375"/>
      <c r="I40" s="375">
        <f t="shared" si="0"/>
        <v>171006.80000000002</v>
      </c>
      <c r="J40" s="376"/>
    </row>
    <row r="41" spans="1:10" ht="15">
      <c r="A41" s="371">
        <v>35</v>
      </c>
      <c r="B41" s="372">
        <v>21862</v>
      </c>
      <c r="C41" s="373" t="s">
        <v>284</v>
      </c>
      <c r="D41" s="374">
        <v>1645699.71</v>
      </c>
      <c r="E41" s="374">
        <v>1789521</v>
      </c>
      <c r="F41" s="374">
        <f t="shared" si="1"/>
        <v>35790.42</v>
      </c>
      <c r="G41" s="374">
        <v>1825311</v>
      </c>
      <c r="H41" s="375"/>
      <c r="I41" s="375">
        <f t="shared" si="0"/>
        <v>365062.2</v>
      </c>
      <c r="J41" s="376"/>
    </row>
    <row r="42" spans="1:10" ht="15">
      <c r="A42" s="371">
        <v>36</v>
      </c>
      <c r="B42" s="372">
        <v>21776</v>
      </c>
      <c r="C42" s="373" t="s">
        <v>284</v>
      </c>
      <c r="D42" s="374">
        <v>637605</v>
      </c>
      <c r="E42" s="374">
        <v>771332</v>
      </c>
      <c r="F42" s="374">
        <f t="shared" si="1"/>
        <v>15426.64</v>
      </c>
      <c r="G42" s="374">
        <v>786807</v>
      </c>
      <c r="H42" s="375"/>
      <c r="I42" s="375">
        <f t="shared" si="0"/>
        <v>157361.40000000002</v>
      </c>
      <c r="J42" s="376"/>
    </row>
    <row r="43" spans="1:10" ht="15">
      <c r="A43" s="371">
        <v>37</v>
      </c>
      <c r="B43" s="372">
        <v>21846</v>
      </c>
      <c r="C43" s="373" t="s">
        <v>284</v>
      </c>
      <c r="D43" s="374">
        <v>675422</v>
      </c>
      <c r="E43" s="374">
        <v>809474</v>
      </c>
      <c r="F43" s="374">
        <f t="shared" si="1"/>
        <v>16189.48</v>
      </c>
      <c r="G43" s="374">
        <v>825660</v>
      </c>
      <c r="H43" s="375"/>
      <c r="I43" s="375">
        <f t="shared" si="0"/>
        <v>165132</v>
      </c>
      <c r="J43" s="376"/>
    </row>
    <row r="44" spans="1:10" ht="15">
      <c r="A44" s="371">
        <v>38</v>
      </c>
      <c r="B44" s="372">
        <v>21810</v>
      </c>
      <c r="C44" s="373" t="s">
        <v>284</v>
      </c>
      <c r="D44" s="374">
        <v>557407</v>
      </c>
      <c r="E44" s="374">
        <v>801550</v>
      </c>
      <c r="F44" s="374">
        <f t="shared" si="1"/>
        <v>16031</v>
      </c>
      <c r="G44" s="374">
        <v>817587</v>
      </c>
      <c r="H44" s="375"/>
      <c r="I44" s="375">
        <f t="shared" si="0"/>
        <v>163517.40000000002</v>
      </c>
      <c r="J44" s="376"/>
    </row>
    <row r="45" spans="1:10" ht="15">
      <c r="A45" s="371">
        <v>39</v>
      </c>
      <c r="B45" s="372">
        <v>21787</v>
      </c>
      <c r="C45" s="373" t="s">
        <v>284</v>
      </c>
      <c r="D45" s="374">
        <v>649038</v>
      </c>
      <c r="E45" s="374">
        <v>782962</v>
      </c>
      <c r="F45" s="374">
        <f t="shared" si="1"/>
        <v>15659.24</v>
      </c>
      <c r="G45" s="374">
        <v>798608</v>
      </c>
      <c r="H45" s="375"/>
      <c r="I45" s="375">
        <f t="shared" si="0"/>
        <v>159721.6</v>
      </c>
      <c r="J45" s="376"/>
    </row>
    <row r="46" spans="1:10" ht="15">
      <c r="A46" s="371">
        <v>40</v>
      </c>
      <c r="B46" s="372">
        <v>21865</v>
      </c>
      <c r="C46" s="373" t="s">
        <v>284</v>
      </c>
      <c r="D46" s="374">
        <v>851214</v>
      </c>
      <c r="E46" s="374">
        <v>987055</v>
      </c>
      <c r="F46" s="374">
        <f t="shared" si="1"/>
        <v>19741.100000000002</v>
      </c>
      <c r="G46" s="374">
        <v>1006793</v>
      </c>
      <c r="H46" s="375"/>
      <c r="I46" s="375">
        <f t="shared" si="0"/>
        <v>201358.6</v>
      </c>
      <c r="J46" s="376"/>
    </row>
    <row r="47" spans="1:10" ht="15">
      <c r="A47" s="371">
        <v>41</v>
      </c>
      <c r="B47" s="372">
        <v>21781</v>
      </c>
      <c r="C47" s="373" t="s">
        <v>284</v>
      </c>
      <c r="D47" s="374">
        <v>655194.49</v>
      </c>
      <c r="E47" s="374">
        <v>789100</v>
      </c>
      <c r="F47" s="374">
        <f t="shared" si="1"/>
        <v>15782</v>
      </c>
      <c r="G47" s="374">
        <v>804887</v>
      </c>
      <c r="H47" s="375"/>
      <c r="I47" s="375">
        <f t="shared" si="0"/>
        <v>160977.40000000002</v>
      </c>
      <c r="J47" s="376"/>
    </row>
    <row r="48" spans="1:10" ht="15">
      <c r="A48" s="371">
        <v>42</v>
      </c>
      <c r="B48" s="372">
        <v>21837</v>
      </c>
      <c r="C48" s="373" t="s">
        <v>284</v>
      </c>
      <c r="D48" s="374">
        <v>675422</v>
      </c>
      <c r="E48" s="374">
        <v>809471</v>
      </c>
      <c r="F48" s="374">
        <f t="shared" si="1"/>
        <v>16189.42</v>
      </c>
      <c r="G48" s="374">
        <v>825660</v>
      </c>
      <c r="H48" s="375"/>
      <c r="I48" s="375">
        <f t="shared" si="0"/>
        <v>165132</v>
      </c>
      <c r="J48" s="376"/>
    </row>
    <row r="49" spans="1:10" ht="15">
      <c r="A49" s="371">
        <v>43</v>
      </c>
      <c r="B49" s="372">
        <v>21804</v>
      </c>
      <c r="C49" s="373" t="s">
        <v>284</v>
      </c>
      <c r="D49" s="374">
        <v>645515</v>
      </c>
      <c r="E49" s="374">
        <v>779292</v>
      </c>
      <c r="F49" s="374">
        <f t="shared" si="1"/>
        <v>15585.84</v>
      </c>
      <c r="G49" s="374">
        <v>794875</v>
      </c>
      <c r="H49" s="375"/>
      <c r="I49" s="375">
        <f t="shared" si="0"/>
        <v>158975</v>
      </c>
      <c r="J49" s="376"/>
    </row>
    <row r="50" spans="1:10" ht="15">
      <c r="A50" s="371">
        <v>44</v>
      </c>
      <c r="B50" s="372">
        <v>21831</v>
      </c>
      <c r="C50" s="373" t="s">
        <v>284</v>
      </c>
      <c r="D50" s="374">
        <v>657832.86</v>
      </c>
      <c r="E50" s="374">
        <v>791747</v>
      </c>
      <c r="F50" s="374">
        <f t="shared" si="1"/>
        <v>15834.94</v>
      </c>
      <c r="G50" s="374">
        <v>807579</v>
      </c>
      <c r="H50" s="375"/>
      <c r="I50" s="375">
        <f t="shared" si="0"/>
        <v>161515.80000000002</v>
      </c>
      <c r="J50" s="376"/>
    </row>
    <row r="51" spans="1:10" ht="15">
      <c r="A51" s="371">
        <v>45</v>
      </c>
      <c r="B51" s="372">
        <v>21859</v>
      </c>
      <c r="C51" s="373" t="s">
        <v>284</v>
      </c>
      <c r="D51" s="374">
        <v>633406</v>
      </c>
      <c r="E51" s="374">
        <v>767045</v>
      </c>
      <c r="F51" s="374">
        <f t="shared" si="1"/>
        <v>15340.9</v>
      </c>
      <c r="G51" s="374">
        <v>782383</v>
      </c>
      <c r="H51" s="375"/>
      <c r="I51" s="375">
        <f t="shared" si="0"/>
        <v>156476.6</v>
      </c>
      <c r="J51" s="376"/>
    </row>
    <row r="52" spans="1:10" ht="15">
      <c r="A52" s="371">
        <v>46</v>
      </c>
      <c r="B52" s="372">
        <v>21802</v>
      </c>
      <c r="C52" s="373" t="s">
        <v>284</v>
      </c>
      <c r="D52" s="374">
        <v>675421.97</v>
      </c>
      <c r="E52" s="374">
        <v>809474</v>
      </c>
      <c r="F52" s="374">
        <f t="shared" si="1"/>
        <v>16189.48</v>
      </c>
      <c r="G52" s="374">
        <v>825660</v>
      </c>
      <c r="H52" s="375"/>
      <c r="I52" s="375">
        <f t="shared" si="0"/>
        <v>165132</v>
      </c>
      <c r="J52" s="376"/>
    </row>
    <row r="53" spans="1:10" ht="15">
      <c r="A53" s="371">
        <v>47</v>
      </c>
      <c r="B53" s="372">
        <v>21834</v>
      </c>
      <c r="C53" s="373" t="s">
        <v>284</v>
      </c>
      <c r="D53" s="374">
        <v>675422</v>
      </c>
      <c r="E53" s="374">
        <v>809474</v>
      </c>
      <c r="F53" s="374">
        <f t="shared" si="1"/>
        <v>16189.48</v>
      </c>
      <c r="G53" s="374">
        <v>825660</v>
      </c>
      <c r="H53" s="375"/>
      <c r="I53" s="375">
        <f t="shared" si="0"/>
        <v>165132</v>
      </c>
      <c r="J53" s="376"/>
    </row>
    <row r="54" spans="1:10" ht="15">
      <c r="A54" s="371">
        <v>48</v>
      </c>
      <c r="B54" s="372">
        <v>21814</v>
      </c>
      <c r="C54" s="373" t="s">
        <v>284</v>
      </c>
      <c r="D54" s="374">
        <v>678940</v>
      </c>
      <c r="E54" s="374">
        <v>812992</v>
      </c>
      <c r="F54" s="374">
        <f t="shared" si="1"/>
        <v>16259.84</v>
      </c>
      <c r="G54" s="374">
        <v>829249</v>
      </c>
      <c r="H54" s="375"/>
      <c r="I54" s="375">
        <f t="shared" si="0"/>
        <v>165849.80000000002</v>
      </c>
      <c r="J54" s="376"/>
    </row>
    <row r="55" spans="1:10" ht="15">
      <c r="A55" s="371">
        <v>49</v>
      </c>
      <c r="B55" s="372">
        <v>21795</v>
      </c>
      <c r="C55" s="373" t="s">
        <v>284</v>
      </c>
      <c r="D55" s="374">
        <v>672783.61</v>
      </c>
      <c r="E55" s="374">
        <v>806836</v>
      </c>
      <c r="F55" s="374">
        <f t="shared" si="1"/>
        <v>16136.720000000001</v>
      </c>
      <c r="G55" s="374">
        <v>822970</v>
      </c>
      <c r="H55" s="375"/>
      <c r="I55" s="375">
        <f t="shared" si="0"/>
        <v>164594</v>
      </c>
      <c r="J55" s="376"/>
    </row>
    <row r="56" spans="1:10" ht="15">
      <c r="A56" s="371">
        <v>50</v>
      </c>
      <c r="B56" s="372">
        <v>21854</v>
      </c>
      <c r="C56" s="373" t="s">
        <v>284</v>
      </c>
      <c r="D56" s="374">
        <v>675422</v>
      </c>
      <c r="E56" s="374">
        <v>809474</v>
      </c>
      <c r="F56" s="374">
        <f t="shared" si="1"/>
        <v>16189.48</v>
      </c>
      <c r="G56" s="374">
        <v>825660</v>
      </c>
      <c r="H56" s="375"/>
      <c r="I56" s="375">
        <f t="shared" si="0"/>
        <v>165132</v>
      </c>
      <c r="J56" s="376"/>
    </row>
    <row r="57" spans="1:10" ht="15">
      <c r="A57" s="371">
        <v>51</v>
      </c>
      <c r="B57" s="372">
        <v>21849</v>
      </c>
      <c r="C57" s="373" t="s">
        <v>284</v>
      </c>
      <c r="D57" s="374">
        <v>675422</v>
      </c>
      <c r="E57" s="374">
        <v>809474</v>
      </c>
      <c r="F57" s="374">
        <f t="shared" si="1"/>
        <v>16189.48</v>
      </c>
      <c r="G57" s="374">
        <v>825660</v>
      </c>
      <c r="H57" s="375"/>
      <c r="I57" s="375">
        <f t="shared" si="0"/>
        <v>165132</v>
      </c>
      <c r="J57" s="376"/>
    </row>
    <row r="58" spans="1:10" ht="15">
      <c r="A58" s="371">
        <v>52</v>
      </c>
      <c r="B58" s="372">
        <v>21856</v>
      </c>
      <c r="C58" s="373" t="s">
        <v>284</v>
      </c>
      <c r="D58" s="374">
        <v>675422</v>
      </c>
      <c r="E58" s="374">
        <v>809474</v>
      </c>
      <c r="F58" s="374">
        <f t="shared" si="1"/>
        <v>16189.48</v>
      </c>
      <c r="G58" s="374">
        <v>825660</v>
      </c>
      <c r="H58" s="375"/>
      <c r="I58" s="375">
        <f t="shared" si="0"/>
        <v>165132</v>
      </c>
      <c r="J58" s="376"/>
    </row>
    <row r="59" spans="1:10" ht="15">
      <c r="A59" s="371">
        <v>53</v>
      </c>
      <c r="B59" s="372">
        <v>21848</v>
      </c>
      <c r="C59" s="373" t="s">
        <v>284</v>
      </c>
      <c r="D59" s="374">
        <v>675422</v>
      </c>
      <c r="E59" s="374">
        <v>809474</v>
      </c>
      <c r="F59" s="374">
        <f t="shared" si="1"/>
        <v>16189.48</v>
      </c>
      <c r="G59" s="374">
        <v>825660</v>
      </c>
      <c r="H59" s="375"/>
      <c r="I59" s="375">
        <f t="shared" si="0"/>
        <v>165132</v>
      </c>
      <c r="J59" s="376"/>
    </row>
    <row r="60" spans="1:10" ht="15">
      <c r="A60" s="371">
        <v>54</v>
      </c>
      <c r="B60" s="372">
        <v>21792</v>
      </c>
      <c r="C60" s="373" t="s">
        <v>284</v>
      </c>
      <c r="D60" s="374">
        <v>659592</v>
      </c>
      <c r="E60" s="374">
        <v>793506</v>
      </c>
      <c r="F60" s="374">
        <f t="shared" si="1"/>
        <v>15870.12</v>
      </c>
      <c r="G60" s="374">
        <v>809373</v>
      </c>
      <c r="H60" s="375"/>
      <c r="I60" s="375">
        <f t="shared" si="0"/>
        <v>161874.6</v>
      </c>
      <c r="J60" s="376"/>
    </row>
    <row r="61" spans="1:10" ht="15">
      <c r="A61" s="378">
        <v>55</v>
      </c>
      <c r="B61" s="372">
        <v>21870</v>
      </c>
      <c r="C61" s="373" t="s">
        <v>284</v>
      </c>
      <c r="D61" s="374">
        <v>539069</v>
      </c>
      <c r="E61" s="374">
        <v>722126</v>
      </c>
      <c r="F61" s="374">
        <f t="shared" si="1"/>
        <v>14442.52</v>
      </c>
      <c r="G61" s="374">
        <v>736566</v>
      </c>
      <c r="H61" s="375"/>
      <c r="I61" s="375">
        <f t="shared" si="0"/>
        <v>147313.2</v>
      </c>
      <c r="J61" s="376"/>
    </row>
    <row r="62" spans="1:10" ht="15">
      <c r="A62" s="378">
        <v>56</v>
      </c>
      <c r="B62" s="372">
        <v>21878</v>
      </c>
      <c r="C62" s="373" t="s">
        <v>284</v>
      </c>
      <c r="D62" s="374">
        <v>782454</v>
      </c>
      <c r="E62" s="374">
        <v>730980.39</v>
      </c>
      <c r="F62" s="374">
        <f t="shared" si="1"/>
        <v>14619.6078</v>
      </c>
      <c r="G62" s="374">
        <v>1242395</v>
      </c>
      <c r="H62" s="375"/>
      <c r="I62" s="375">
        <f t="shared" si="0"/>
        <v>248479</v>
      </c>
      <c r="J62" s="376"/>
    </row>
    <row r="63" spans="1:10" ht="15">
      <c r="A63" s="371">
        <v>57</v>
      </c>
      <c r="B63" s="372">
        <v>22295</v>
      </c>
      <c r="C63" s="373" t="s">
        <v>285</v>
      </c>
      <c r="D63" s="374">
        <v>671943</v>
      </c>
      <c r="E63" s="374">
        <v>418746</v>
      </c>
      <c r="F63" s="374">
        <v>0</v>
      </c>
      <c r="G63" s="374">
        <v>747496</v>
      </c>
      <c r="H63" s="375"/>
      <c r="I63" s="375">
        <f t="shared" si="0"/>
        <v>149499.2</v>
      </c>
      <c r="J63" s="376"/>
    </row>
    <row r="64" spans="1:10" ht="15">
      <c r="A64" s="371">
        <v>58</v>
      </c>
      <c r="B64" s="372">
        <v>22287</v>
      </c>
      <c r="C64" s="373" t="s">
        <v>285</v>
      </c>
      <c r="D64" s="374">
        <v>826289</v>
      </c>
      <c r="E64" s="374">
        <v>338552</v>
      </c>
      <c r="F64" s="374">
        <v>0</v>
      </c>
      <c r="G64" s="374">
        <v>903360</v>
      </c>
      <c r="H64" s="375"/>
      <c r="I64" s="375">
        <f t="shared" si="0"/>
        <v>180672</v>
      </c>
      <c r="J64" s="376"/>
    </row>
    <row r="65" spans="1:10" ht="15">
      <c r="A65" s="371">
        <v>59</v>
      </c>
      <c r="B65" s="372">
        <v>25080</v>
      </c>
      <c r="C65" s="373" t="s">
        <v>286</v>
      </c>
      <c r="D65" s="374">
        <v>662811</v>
      </c>
      <c r="E65" s="374">
        <v>865483.662</v>
      </c>
      <c r="F65" s="374">
        <f t="shared" si="1"/>
        <v>17309.67324</v>
      </c>
      <c r="G65" s="374">
        <v>882791</v>
      </c>
      <c r="H65" s="375"/>
      <c r="I65" s="375">
        <f t="shared" si="0"/>
        <v>176558.2</v>
      </c>
      <c r="J65" s="376"/>
    </row>
    <row r="66" spans="1:10" ht="15">
      <c r="A66" s="371">
        <v>60</v>
      </c>
      <c r="B66" s="372">
        <v>25090</v>
      </c>
      <c r="C66" s="373" t="s">
        <v>286</v>
      </c>
      <c r="D66" s="374">
        <v>606255</v>
      </c>
      <c r="E66" s="374">
        <v>803981.5</v>
      </c>
      <c r="F66" s="374">
        <f t="shared" si="1"/>
        <v>16079.630000000001</v>
      </c>
      <c r="G66" s="374">
        <v>820058</v>
      </c>
      <c r="H66" s="375"/>
      <c r="I66" s="375">
        <f t="shared" si="0"/>
        <v>164011.6</v>
      </c>
      <c r="J66" s="376"/>
    </row>
    <row r="67" spans="1:10" ht="15">
      <c r="A67" s="371">
        <v>61</v>
      </c>
      <c r="B67" s="372">
        <v>25099</v>
      </c>
      <c r="C67" s="373" t="s">
        <v>286</v>
      </c>
      <c r="D67" s="374">
        <v>751423</v>
      </c>
      <c r="E67" s="374">
        <v>954546.177</v>
      </c>
      <c r="F67" s="374">
        <f t="shared" si="1"/>
        <v>19090.92354</v>
      </c>
      <c r="G67" s="374">
        <v>973634.177</v>
      </c>
      <c r="H67" s="375"/>
      <c r="I67" s="375">
        <f t="shared" si="0"/>
        <v>194726.8354</v>
      </c>
      <c r="J67" s="376"/>
    </row>
    <row r="68" spans="1:10" ht="15">
      <c r="A68" s="371">
        <v>62</v>
      </c>
      <c r="B68" s="372">
        <v>25105</v>
      </c>
      <c r="C68" s="373" t="s">
        <v>286</v>
      </c>
      <c r="D68" s="374">
        <v>623981</v>
      </c>
      <c r="E68" s="374">
        <v>816549.09</v>
      </c>
      <c r="F68" s="374">
        <f t="shared" si="1"/>
        <v>16330.9818</v>
      </c>
      <c r="G68" s="374">
        <v>832877.09</v>
      </c>
      <c r="H68" s="375"/>
      <c r="I68" s="375">
        <f t="shared" si="0"/>
        <v>166575.418</v>
      </c>
      <c r="J68" s="376"/>
    </row>
    <row r="69" spans="1:10" ht="15">
      <c r="A69" s="371">
        <v>63</v>
      </c>
      <c r="B69" s="372">
        <v>25115</v>
      </c>
      <c r="C69" s="373" t="s">
        <v>286</v>
      </c>
      <c r="D69" s="374">
        <v>606255</v>
      </c>
      <c r="E69" s="374">
        <v>797458.188</v>
      </c>
      <c r="F69" s="374">
        <f t="shared" si="1"/>
        <v>15949.16376</v>
      </c>
      <c r="G69" s="374">
        <v>813404.188</v>
      </c>
      <c r="H69" s="375"/>
      <c r="I69" s="375">
        <f t="shared" si="0"/>
        <v>162680.8376</v>
      </c>
      <c r="J69" s="376"/>
    </row>
    <row r="70" spans="1:10" ht="15">
      <c r="A70" s="371">
        <v>64</v>
      </c>
      <c r="B70" s="372">
        <v>25109</v>
      </c>
      <c r="C70" s="373" t="s">
        <v>286</v>
      </c>
      <c r="D70" s="374">
        <v>638163</v>
      </c>
      <c r="E70" s="374">
        <v>831823.104</v>
      </c>
      <c r="F70" s="374">
        <f t="shared" si="1"/>
        <v>16636.46208</v>
      </c>
      <c r="G70" s="374">
        <v>848456.104</v>
      </c>
      <c r="H70" s="375"/>
      <c r="I70" s="375">
        <f t="shared" si="0"/>
        <v>169691.2208</v>
      </c>
      <c r="J70" s="376"/>
    </row>
    <row r="71" spans="1:10" ht="15">
      <c r="A71" s="371">
        <v>65</v>
      </c>
      <c r="B71" s="372">
        <v>27076</v>
      </c>
      <c r="C71" s="373" t="s">
        <v>287</v>
      </c>
      <c r="D71" s="374">
        <v>649476</v>
      </c>
      <c r="E71" s="374">
        <v>776867</v>
      </c>
      <c r="F71" s="374">
        <f t="shared" si="1"/>
        <v>15537.34</v>
      </c>
      <c r="G71" s="374">
        <v>792401</v>
      </c>
      <c r="H71" s="375"/>
      <c r="I71" s="375">
        <f t="shared" si="0"/>
        <v>158480.2</v>
      </c>
      <c r="J71" s="376"/>
    </row>
    <row r="72" spans="1:10" ht="15">
      <c r="A72" s="371">
        <v>66</v>
      </c>
      <c r="B72" s="372">
        <v>27078</v>
      </c>
      <c r="C72" s="373" t="s">
        <v>287</v>
      </c>
      <c r="D72" s="374">
        <v>1193095</v>
      </c>
      <c r="E72" s="374">
        <v>1320403</v>
      </c>
      <c r="F72" s="374">
        <f t="shared" si="1"/>
        <v>26408.06</v>
      </c>
      <c r="G72" s="374">
        <v>1346808</v>
      </c>
      <c r="H72" s="375"/>
      <c r="I72" s="375">
        <f t="shared" si="0"/>
        <v>269361.60000000003</v>
      </c>
      <c r="J72" s="376"/>
    </row>
    <row r="73" spans="1:10" ht="15">
      <c r="A73" s="371">
        <v>67</v>
      </c>
      <c r="B73" s="372">
        <v>27080</v>
      </c>
      <c r="C73" s="373" t="s">
        <v>287</v>
      </c>
      <c r="D73" s="374">
        <v>649559</v>
      </c>
      <c r="E73" s="374">
        <v>776867</v>
      </c>
      <c r="F73" s="374">
        <f t="shared" si="1"/>
        <v>15537.34</v>
      </c>
      <c r="G73" s="374">
        <v>792401</v>
      </c>
      <c r="H73" s="375"/>
      <c r="I73" s="375">
        <f t="shared" si="0"/>
        <v>158480.2</v>
      </c>
      <c r="J73" s="376"/>
    </row>
    <row r="74" spans="1:10" ht="15">
      <c r="A74" s="371">
        <v>68</v>
      </c>
      <c r="B74" s="372">
        <v>27081</v>
      </c>
      <c r="C74" s="373" t="s">
        <v>287</v>
      </c>
      <c r="D74" s="374">
        <v>649559</v>
      </c>
      <c r="E74" s="374">
        <v>776867</v>
      </c>
      <c r="F74" s="374">
        <f t="shared" si="1"/>
        <v>15537.34</v>
      </c>
      <c r="G74" s="374">
        <v>792401</v>
      </c>
      <c r="H74" s="375"/>
      <c r="I74" s="375">
        <f t="shared" si="0"/>
        <v>158480.2</v>
      </c>
      <c r="J74" s="376"/>
    </row>
    <row r="75" spans="1:10" ht="15">
      <c r="A75" s="371">
        <v>69</v>
      </c>
      <c r="B75" s="372">
        <v>27091</v>
      </c>
      <c r="C75" s="373" t="s">
        <v>287</v>
      </c>
      <c r="D75" s="374">
        <v>1460549</v>
      </c>
      <c r="E75" s="374">
        <v>1587857</v>
      </c>
      <c r="F75" s="374">
        <f t="shared" si="1"/>
        <v>31757.14</v>
      </c>
      <c r="G75" s="374">
        <v>1619611</v>
      </c>
      <c r="H75" s="375"/>
      <c r="I75" s="375">
        <f t="shared" si="0"/>
        <v>323922.2</v>
      </c>
      <c r="J75" s="376"/>
    </row>
    <row r="76" spans="1:10" ht="15">
      <c r="A76" s="371">
        <v>70</v>
      </c>
      <c r="B76" s="372">
        <v>27084</v>
      </c>
      <c r="C76" s="373" t="s">
        <v>287</v>
      </c>
      <c r="D76" s="374">
        <v>805747</v>
      </c>
      <c r="E76" s="374">
        <v>933055</v>
      </c>
      <c r="F76" s="374">
        <f t="shared" si="1"/>
        <v>18661.100000000002</v>
      </c>
      <c r="G76" s="374">
        <v>951713</v>
      </c>
      <c r="H76" s="375"/>
      <c r="I76" s="375">
        <f t="shared" si="0"/>
        <v>190342.6</v>
      </c>
      <c r="J76" s="376"/>
    </row>
    <row r="77" spans="1:10" ht="15">
      <c r="A77" s="371">
        <v>71</v>
      </c>
      <c r="B77" s="372">
        <v>32589</v>
      </c>
      <c r="C77" s="373" t="s">
        <v>288</v>
      </c>
      <c r="D77" s="374">
        <v>725763.62</v>
      </c>
      <c r="E77" s="374">
        <v>873731</v>
      </c>
      <c r="F77" s="374">
        <f aca="true" t="shared" si="2" ref="F77:F140">E77*2%</f>
        <v>17474.62</v>
      </c>
      <c r="G77" s="374">
        <v>891203</v>
      </c>
      <c r="H77" s="375"/>
      <c r="I77" s="375">
        <f t="shared" si="0"/>
        <v>178240.6</v>
      </c>
      <c r="J77" s="376"/>
    </row>
    <row r="78" spans="1:10" ht="15">
      <c r="A78" s="371">
        <v>72</v>
      </c>
      <c r="B78" s="372">
        <v>32585</v>
      </c>
      <c r="C78" s="373" t="s">
        <v>288</v>
      </c>
      <c r="D78" s="374">
        <v>625193.22</v>
      </c>
      <c r="E78" s="374">
        <v>779061</v>
      </c>
      <c r="F78" s="374">
        <f t="shared" si="2"/>
        <v>15581.220000000001</v>
      </c>
      <c r="G78" s="374">
        <v>794639</v>
      </c>
      <c r="H78" s="375"/>
      <c r="I78" s="375">
        <f t="shared" si="0"/>
        <v>158927.80000000002</v>
      </c>
      <c r="J78" s="376"/>
    </row>
    <row r="79" spans="1:10" ht="15">
      <c r="A79" s="371">
        <v>73</v>
      </c>
      <c r="B79" s="372">
        <v>32582</v>
      </c>
      <c r="C79" s="373" t="s">
        <v>288</v>
      </c>
      <c r="D79" s="374">
        <v>850922.78</v>
      </c>
      <c r="E79" s="374">
        <v>998203</v>
      </c>
      <c r="F79" s="374">
        <f t="shared" si="2"/>
        <v>19964.06</v>
      </c>
      <c r="G79" s="374">
        <v>1018164</v>
      </c>
      <c r="H79" s="375"/>
      <c r="I79" s="375">
        <f t="shared" si="0"/>
        <v>203632.80000000002</v>
      </c>
      <c r="J79" s="376"/>
    </row>
    <row r="80" spans="1:10" ht="15">
      <c r="A80" s="371">
        <v>74</v>
      </c>
      <c r="B80" s="372">
        <v>32580</v>
      </c>
      <c r="C80" s="373" t="s">
        <v>288</v>
      </c>
      <c r="D80" s="374">
        <v>577131.63</v>
      </c>
      <c r="E80" s="374">
        <v>724412</v>
      </c>
      <c r="F80" s="374">
        <f t="shared" si="2"/>
        <v>14488.24</v>
      </c>
      <c r="G80" s="374">
        <v>738897</v>
      </c>
      <c r="H80" s="375"/>
      <c r="I80" s="375">
        <f t="shared" si="0"/>
        <v>147779.4</v>
      </c>
      <c r="J80" s="376"/>
    </row>
    <row r="81" spans="1:10" ht="15">
      <c r="A81" s="371">
        <v>75</v>
      </c>
      <c r="B81" s="372">
        <v>32587</v>
      </c>
      <c r="C81" s="373" t="s">
        <v>288</v>
      </c>
      <c r="D81" s="374">
        <v>625205.57</v>
      </c>
      <c r="E81" s="374">
        <v>772486</v>
      </c>
      <c r="F81" s="374">
        <f t="shared" si="2"/>
        <v>15449.720000000001</v>
      </c>
      <c r="G81" s="374">
        <v>787933</v>
      </c>
      <c r="H81" s="375"/>
      <c r="I81" s="375">
        <f t="shared" si="0"/>
        <v>157586.6</v>
      </c>
      <c r="J81" s="376"/>
    </row>
    <row r="82" spans="1:10" ht="15">
      <c r="A82" s="371">
        <v>76</v>
      </c>
      <c r="B82" s="372">
        <v>32588</v>
      </c>
      <c r="C82" s="373" t="s">
        <v>288</v>
      </c>
      <c r="D82" s="374">
        <v>800671.89</v>
      </c>
      <c r="E82" s="374">
        <v>956187</v>
      </c>
      <c r="F82" s="374">
        <f t="shared" si="2"/>
        <v>19123.74</v>
      </c>
      <c r="G82" s="374">
        <v>975308</v>
      </c>
      <c r="H82" s="375"/>
      <c r="I82" s="375">
        <f t="shared" si="0"/>
        <v>195061.6</v>
      </c>
      <c r="J82" s="376"/>
    </row>
    <row r="83" spans="1:10" ht="15">
      <c r="A83" s="371">
        <v>77</v>
      </c>
      <c r="B83" s="372">
        <v>32488</v>
      </c>
      <c r="C83" s="373" t="s">
        <v>288</v>
      </c>
      <c r="D83" s="374">
        <v>565291.58</v>
      </c>
      <c r="E83" s="374">
        <v>749755.08</v>
      </c>
      <c r="F83" s="374">
        <f t="shared" si="2"/>
        <v>14995.1016</v>
      </c>
      <c r="G83" s="374">
        <v>764747.008</v>
      </c>
      <c r="H83" s="375"/>
      <c r="I83" s="375">
        <f t="shared" si="0"/>
        <v>152949.4016</v>
      </c>
      <c r="J83" s="376"/>
    </row>
    <row r="84" spans="1:10" ht="15">
      <c r="A84" s="371">
        <v>78</v>
      </c>
      <c r="B84" s="372">
        <v>32515</v>
      </c>
      <c r="C84" s="373" t="s">
        <v>288</v>
      </c>
      <c r="D84" s="374">
        <v>512616.68</v>
      </c>
      <c r="E84" s="374">
        <v>693814.158</v>
      </c>
      <c r="F84" s="374">
        <f t="shared" si="2"/>
        <v>13876.28316</v>
      </c>
      <c r="G84" s="374">
        <v>707687.158</v>
      </c>
      <c r="H84" s="375"/>
      <c r="I84" s="375">
        <f t="shared" si="0"/>
        <v>141537.4316</v>
      </c>
      <c r="J84" s="376"/>
    </row>
    <row r="85" spans="1:10" ht="15">
      <c r="A85" s="371">
        <v>79</v>
      </c>
      <c r="B85" s="372">
        <v>32507</v>
      </c>
      <c r="C85" s="373" t="s">
        <v>288</v>
      </c>
      <c r="D85" s="374">
        <v>512616.68</v>
      </c>
      <c r="E85" s="374">
        <v>693814.158</v>
      </c>
      <c r="F85" s="374">
        <f t="shared" si="2"/>
        <v>13876.28316</v>
      </c>
      <c r="G85" s="374">
        <v>707687.158</v>
      </c>
      <c r="H85" s="375"/>
      <c r="I85" s="375">
        <f t="shared" si="0"/>
        <v>141537.4316</v>
      </c>
      <c r="J85" s="376"/>
    </row>
    <row r="86" spans="1:10" ht="15">
      <c r="A86" s="371">
        <v>80</v>
      </c>
      <c r="B86" s="372">
        <v>32514</v>
      </c>
      <c r="C86" s="373" t="s">
        <v>288</v>
      </c>
      <c r="D86" s="374">
        <v>525250.09</v>
      </c>
      <c r="E86" s="374">
        <v>707230.404</v>
      </c>
      <c r="F86" s="374">
        <f t="shared" si="2"/>
        <v>14144.60808</v>
      </c>
      <c r="G86" s="374">
        <v>721372.404</v>
      </c>
      <c r="H86" s="375"/>
      <c r="I86" s="375">
        <f t="shared" si="0"/>
        <v>144274.4808</v>
      </c>
      <c r="J86" s="376"/>
    </row>
    <row r="87" spans="1:10" ht="15">
      <c r="A87" s="371">
        <v>81</v>
      </c>
      <c r="B87" s="372">
        <v>32491</v>
      </c>
      <c r="C87" s="373" t="s">
        <v>288</v>
      </c>
      <c r="D87" s="374">
        <v>565291.58</v>
      </c>
      <c r="E87" s="374">
        <v>749755.008</v>
      </c>
      <c r="F87" s="374">
        <f t="shared" si="2"/>
        <v>14995.100160000002</v>
      </c>
      <c r="G87" s="374">
        <v>764747.008</v>
      </c>
      <c r="H87" s="375"/>
      <c r="I87" s="375">
        <f t="shared" si="0"/>
        <v>152949.4016</v>
      </c>
      <c r="J87" s="376"/>
    </row>
    <row r="88" spans="1:10" ht="15">
      <c r="A88" s="371">
        <v>82</v>
      </c>
      <c r="B88" s="372">
        <v>32528</v>
      </c>
      <c r="C88" s="373" t="s">
        <v>288</v>
      </c>
      <c r="D88" s="374">
        <v>553691.74</v>
      </c>
      <c r="E88" s="374">
        <v>737435.808</v>
      </c>
      <c r="F88" s="374">
        <f t="shared" si="2"/>
        <v>14748.71616</v>
      </c>
      <c r="G88" s="374">
        <v>752181.808</v>
      </c>
      <c r="H88" s="375"/>
      <c r="I88" s="375">
        <f t="shared" si="0"/>
        <v>150436.3616</v>
      </c>
      <c r="J88" s="376"/>
    </row>
    <row r="89" spans="1:10" ht="15">
      <c r="A89" s="371">
        <v>83</v>
      </c>
      <c r="B89" s="372">
        <v>32522</v>
      </c>
      <c r="C89" s="373" t="s">
        <v>288</v>
      </c>
      <c r="D89" s="374">
        <v>560232.18</v>
      </c>
      <c r="E89" s="374">
        <v>744381.288</v>
      </c>
      <c r="F89" s="374">
        <f t="shared" si="2"/>
        <v>14887.625759999999</v>
      </c>
      <c r="G89" s="374">
        <v>759266.288</v>
      </c>
      <c r="H89" s="375"/>
      <c r="I89" s="375">
        <f t="shared" si="0"/>
        <v>151853.25759999998</v>
      </c>
      <c r="J89" s="376"/>
    </row>
    <row r="90" spans="1:10" ht="15">
      <c r="A90" s="371">
        <v>84</v>
      </c>
      <c r="B90" s="372">
        <v>32534</v>
      </c>
      <c r="C90" s="373" t="s">
        <v>288</v>
      </c>
      <c r="D90" s="374">
        <v>681907.68</v>
      </c>
      <c r="E90" s="374">
        <v>873601.2</v>
      </c>
      <c r="F90" s="374">
        <f t="shared" si="2"/>
        <v>17472.023999999998</v>
      </c>
      <c r="G90" s="374">
        <v>891070.2</v>
      </c>
      <c r="H90" s="375"/>
      <c r="I90" s="375">
        <f t="shared" si="0"/>
        <v>178214.04</v>
      </c>
      <c r="J90" s="376"/>
    </row>
    <row r="91" spans="1:10" ht="15">
      <c r="A91" s="371">
        <v>85</v>
      </c>
      <c r="B91" s="372">
        <v>32513</v>
      </c>
      <c r="C91" s="373" t="s">
        <v>288</v>
      </c>
      <c r="D91" s="374">
        <v>940889.84</v>
      </c>
      <c r="E91" s="374">
        <v>1148640.084</v>
      </c>
      <c r="F91" s="374">
        <f t="shared" si="2"/>
        <v>22972.80168</v>
      </c>
      <c r="G91" s="374">
        <v>1171610.084</v>
      </c>
      <c r="H91" s="375"/>
      <c r="I91" s="375">
        <f t="shared" si="0"/>
        <v>234322.0168</v>
      </c>
      <c r="J91" s="376"/>
    </row>
    <row r="92" spans="1:10" ht="15">
      <c r="A92" s="371">
        <v>86</v>
      </c>
      <c r="B92" s="372">
        <v>32566</v>
      </c>
      <c r="C92" s="373" t="s">
        <v>288</v>
      </c>
      <c r="D92" s="374">
        <v>444252.97</v>
      </c>
      <c r="E92" s="374">
        <v>621211.59</v>
      </c>
      <c r="F92" s="374">
        <f t="shared" si="2"/>
        <v>12424.2318</v>
      </c>
      <c r="G92" s="374">
        <v>633632.59</v>
      </c>
      <c r="H92" s="375"/>
      <c r="I92" s="375">
        <f t="shared" si="0"/>
        <v>126726.518</v>
      </c>
      <c r="J92" s="376"/>
    </row>
    <row r="93" spans="1:10" ht="15">
      <c r="A93" s="371">
        <v>87</v>
      </c>
      <c r="B93" s="372">
        <v>32490</v>
      </c>
      <c r="C93" s="373" t="s">
        <v>288</v>
      </c>
      <c r="D93" s="374">
        <v>551159.29</v>
      </c>
      <c r="E93" s="374">
        <v>734745.762</v>
      </c>
      <c r="F93" s="374">
        <f t="shared" si="2"/>
        <v>14694.91524</v>
      </c>
      <c r="G93" s="374">
        <v>749437.762</v>
      </c>
      <c r="H93" s="375"/>
      <c r="I93" s="375">
        <f t="shared" si="0"/>
        <v>149887.55240000002</v>
      </c>
      <c r="J93" s="376"/>
    </row>
    <row r="94" spans="1:10" ht="15">
      <c r="A94" s="371">
        <v>88</v>
      </c>
      <c r="B94" s="372">
        <v>32496</v>
      </c>
      <c r="C94" s="373" t="s">
        <v>288</v>
      </c>
      <c r="D94" s="374">
        <v>558225.43</v>
      </c>
      <c r="E94" s="374">
        <v>742249.854</v>
      </c>
      <c r="F94" s="374">
        <f t="shared" si="2"/>
        <v>14844.997080000001</v>
      </c>
      <c r="G94" s="374">
        <v>757091.854</v>
      </c>
      <c r="H94" s="375"/>
      <c r="I94" s="375">
        <f t="shared" si="0"/>
        <v>151418.3708</v>
      </c>
      <c r="J94" s="376"/>
    </row>
    <row r="95" spans="1:10" ht="15">
      <c r="A95" s="371">
        <v>89</v>
      </c>
      <c r="B95" s="372">
        <v>32505</v>
      </c>
      <c r="C95" s="373" t="s">
        <v>288</v>
      </c>
      <c r="D95" s="374">
        <v>512616.68</v>
      </c>
      <c r="E95" s="374">
        <v>693814.158</v>
      </c>
      <c r="F95" s="374">
        <f t="shared" si="2"/>
        <v>13876.28316</v>
      </c>
      <c r="G95" s="374">
        <v>707687.158</v>
      </c>
      <c r="H95" s="375"/>
      <c r="I95" s="375">
        <f t="shared" si="0"/>
        <v>141537.4316</v>
      </c>
      <c r="J95" s="376"/>
    </row>
    <row r="96" spans="1:10" ht="15">
      <c r="A96" s="371">
        <v>90</v>
      </c>
      <c r="B96" s="372">
        <v>32540</v>
      </c>
      <c r="C96" s="373" t="s">
        <v>288</v>
      </c>
      <c r="D96" s="374">
        <v>583445.59</v>
      </c>
      <c r="E96" s="374">
        <v>769034.556</v>
      </c>
      <c r="F96" s="374">
        <f t="shared" si="2"/>
        <v>15380.69112</v>
      </c>
      <c r="G96" s="374">
        <v>784412.556</v>
      </c>
      <c r="H96" s="375"/>
      <c r="I96" s="375">
        <f t="shared" si="0"/>
        <v>156882.5112</v>
      </c>
      <c r="J96" s="376"/>
    </row>
    <row r="97" spans="1:10" ht="15">
      <c r="A97" s="371">
        <v>91</v>
      </c>
      <c r="B97" s="372">
        <v>32499</v>
      </c>
      <c r="C97" s="373" t="s">
        <v>288</v>
      </c>
      <c r="D97" s="374">
        <v>512616.69</v>
      </c>
      <c r="E97" s="374">
        <v>693814.158</v>
      </c>
      <c r="F97" s="374">
        <f t="shared" si="2"/>
        <v>13876.28316</v>
      </c>
      <c r="G97" s="374">
        <v>707687.158</v>
      </c>
      <c r="H97" s="375"/>
      <c r="I97" s="375">
        <f t="shared" si="0"/>
        <v>141537.4316</v>
      </c>
      <c r="J97" s="376"/>
    </row>
    <row r="98" spans="1:10" ht="15">
      <c r="A98" s="371">
        <v>92</v>
      </c>
      <c r="B98" s="372">
        <v>32508</v>
      </c>
      <c r="C98" s="373" t="s">
        <v>288</v>
      </c>
      <c r="D98" s="374">
        <v>512616.69</v>
      </c>
      <c r="E98" s="374">
        <v>693814.158</v>
      </c>
      <c r="F98" s="374">
        <f t="shared" si="2"/>
        <v>13876.28316</v>
      </c>
      <c r="G98" s="374">
        <v>707687.158</v>
      </c>
      <c r="H98" s="375"/>
      <c r="I98" s="375">
        <f t="shared" si="0"/>
        <v>141537.4316</v>
      </c>
      <c r="J98" s="376"/>
    </row>
    <row r="99" spans="1:10" ht="15">
      <c r="A99" s="371">
        <v>93</v>
      </c>
      <c r="B99" s="372">
        <v>32501</v>
      </c>
      <c r="C99" s="373" t="s">
        <v>288</v>
      </c>
      <c r="D99" s="374">
        <v>512616.69</v>
      </c>
      <c r="E99" s="374">
        <v>693814.158</v>
      </c>
      <c r="F99" s="374">
        <f t="shared" si="2"/>
        <v>13876.28316</v>
      </c>
      <c r="G99" s="374">
        <v>707687.158</v>
      </c>
      <c r="H99" s="375"/>
      <c r="I99" s="375">
        <f t="shared" si="0"/>
        <v>141537.4316</v>
      </c>
      <c r="J99" s="376"/>
    </row>
    <row r="100" spans="1:10" ht="15">
      <c r="A100" s="371">
        <v>94</v>
      </c>
      <c r="B100" s="372">
        <v>32552</v>
      </c>
      <c r="C100" s="373" t="s">
        <v>288</v>
      </c>
      <c r="D100" s="374">
        <v>530393.23</v>
      </c>
      <c r="E100" s="374">
        <v>712692.27</v>
      </c>
      <c r="F100" s="374">
        <f t="shared" si="2"/>
        <v>14253.8454</v>
      </c>
      <c r="G100" s="374">
        <v>726943.27</v>
      </c>
      <c r="H100" s="375"/>
      <c r="I100" s="375">
        <f t="shared" si="0"/>
        <v>145388.654</v>
      </c>
      <c r="J100" s="376"/>
    </row>
    <row r="101" spans="1:10" ht="15">
      <c r="A101" s="371">
        <v>95</v>
      </c>
      <c r="B101" s="372">
        <v>32561</v>
      </c>
      <c r="C101" s="373" t="s">
        <v>288</v>
      </c>
      <c r="D101" s="374">
        <v>499663.46</v>
      </c>
      <c r="E101" s="374">
        <v>680057.01</v>
      </c>
      <c r="F101" s="374">
        <f t="shared" si="2"/>
        <v>13601.1402</v>
      </c>
      <c r="G101" s="374">
        <v>693655.01</v>
      </c>
      <c r="H101" s="375"/>
      <c r="I101" s="375">
        <f t="shared" si="0"/>
        <v>138731.002</v>
      </c>
      <c r="J101" s="376"/>
    </row>
    <row r="102" spans="1:10" ht="15">
      <c r="A102" s="371">
        <v>96</v>
      </c>
      <c r="B102" s="372">
        <v>32548</v>
      </c>
      <c r="C102" s="373" t="s">
        <v>288</v>
      </c>
      <c r="D102" s="374">
        <v>1380403.23</v>
      </c>
      <c r="E102" s="374">
        <v>1615402.89</v>
      </c>
      <c r="F102" s="374">
        <f t="shared" si="2"/>
        <v>32308.0578</v>
      </c>
      <c r="G102" s="374">
        <v>1647707.89</v>
      </c>
      <c r="H102" s="375"/>
      <c r="I102" s="375">
        <f t="shared" si="0"/>
        <v>329541.578</v>
      </c>
      <c r="J102" s="376"/>
    </row>
    <row r="103" spans="1:10" ht="15">
      <c r="A103" s="371">
        <v>97</v>
      </c>
      <c r="B103" s="372">
        <v>32510</v>
      </c>
      <c r="C103" s="373" t="s">
        <v>288</v>
      </c>
      <c r="D103" s="374">
        <v>522474.7</v>
      </c>
      <c r="E103" s="374">
        <v>704283.354</v>
      </c>
      <c r="F103" s="374">
        <f t="shared" si="2"/>
        <v>14085.667080000001</v>
      </c>
      <c r="G103" s="374">
        <v>718366.354</v>
      </c>
      <c r="H103" s="375"/>
      <c r="I103" s="375">
        <f t="shared" si="0"/>
        <v>143673.27080000003</v>
      </c>
      <c r="J103" s="376"/>
    </row>
    <row r="104" spans="1:10" ht="15">
      <c r="A104" s="371">
        <v>98</v>
      </c>
      <c r="B104" s="372">
        <v>42471</v>
      </c>
      <c r="C104" s="373" t="s">
        <v>289</v>
      </c>
      <c r="D104" s="374">
        <v>1106392.09</v>
      </c>
      <c r="E104" s="374">
        <v>1254067</v>
      </c>
      <c r="F104" s="374">
        <f t="shared" si="2"/>
        <v>25081.34</v>
      </c>
      <c r="G104" s="374">
        <v>1279144</v>
      </c>
      <c r="H104" s="375"/>
      <c r="I104" s="375">
        <f t="shared" si="0"/>
        <v>255828.80000000002</v>
      </c>
      <c r="J104" s="376"/>
    </row>
    <row r="105" spans="1:10" ht="15">
      <c r="A105" s="371">
        <v>99</v>
      </c>
      <c r="B105" s="372">
        <v>42470</v>
      </c>
      <c r="C105" s="373" t="s">
        <v>289</v>
      </c>
      <c r="D105" s="374">
        <v>619456.68</v>
      </c>
      <c r="E105" s="374">
        <v>852927.84</v>
      </c>
      <c r="F105" s="374">
        <f t="shared" si="2"/>
        <v>17058.5568</v>
      </c>
      <c r="G105" s="374">
        <v>869982.84</v>
      </c>
      <c r="H105" s="375"/>
      <c r="I105" s="375">
        <f t="shared" si="0"/>
        <v>173996.568</v>
      </c>
      <c r="J105" s="376"/>
    </row>
    <row r="106" spans="1:10" ht="15">
      <c r="A106" s="371">
        <v>100</v>
      </c>
      <c r="B106" s="372">
        <v>42468</v>
      </c>
      <c r="C106" s="373" t="s">
        <v>289</v>
      </c>
      <c r="D106" s="374">
        <v>612318.81</v>
      </c>
      <c r="E106" s="374">
        <v>848733.54</v>
      </c>
      <c r="F106" s="374">
        <f t="shared" si="2"/>
        <v>16974.6708</v>
      </c>
      <c r="G106" s="374">
        <v>865704.54</v>
      </c>
      <c r="H106" s="375"/>
      <c r="I106" s="375">
        <f t="shared" si="0"/>
        <v>173140.90800000002</v>
      </c>
      <c r="J106" s="376"/>
    </row>
    <row r="107" spans="1:10" ht="15">
      <c r="A107" s="371">
        <v>101</v>
      </c>
      <c r="B107" s="372">
        <v>42466</v>
      </c>
      <c r="C107" s="373" t="s">
        <v>289</v>
      </c>
      <c r="D107" s="374">
        <v>633433.25</v>
      </c>
      <c r="E107" s="374">
        <v>875581.016</v>
      </c>
      <c r="F107" s="374">
        <f t="shared" si="2"/>
        <v>17511.620319999998</v>
      </c>
      <c r="G107" s="374">
        <v>893089.016</v>
      </c>
      <c r="H107" s="375"/>
      <c r="I107" s="375">
        <f t="shared" si="0"/>
        <v>178617.8032</v>
      </c>
      <c r="J107" s="376"/>
    </row>
    <row r="108" spans="1:10" ht="15">
      <c r="A108" s="371">
        <v>102</v>
      </c>
      <c r="B108" s="372">
        <v>42464</v>
      </c>
      <c r="C108" s="373" t="s">
        <v>289</v>
      </c>
      <c r="D108" s="374">
        <v>625515.33</v>
      </c>
      <c r="E108" s="374">
        <v>865065.18</v>
      </c>
      <c r="F108" s="374">
        <f t="shared" si="2"/>
        <v>17301.303600000003</v>
      </c>
      <c r="G108" s="374">
        <v>882362.18</v>
      </c>
      <c r="H108" s="375"/>
      <c r="I108" s="375">
        <f t="shared" si="0"/>
        <v>176472.43600000002</v>
      </c>
      <c r="J108" s="376"/>
    </row>
    <row r="109" spans="1:10" ht="15">
      <c r="A109" s="371">
        <v>103</v>
      </c>
      <c r="B109" s="372">
        <v>42461</v>
      </c>
      <c r="C109" s="373" t="s">
        <v>289</v>
      </c>
      <c r="D109" s="374">
        <v>601761.59</v>
      </c>
      <c r="E109" s="374">
        <v>835375.072</v>
      </c>
      <c r="F109" s="374">
        <f t="shared" si="2"/>
        <v>16707.50144</v>
      </c>
      <c r="G109" s="374">
        <v>852079.072</v>
      </c>
      <c r="H109" s="375"/>
      <c r="I109" s="375">
        <f t="shared" si="0"/>
        <v>170415.81440000003</v>
      </c>
      <c r="J109" s="376"/>
    </row>
    <row r="110" spans="1:10" ht="15">
      <c r="A110" s="371">
        <v>104</v>
      </c>
      <c r="B110" s="372">
        <v>44146</v>
      </c>
      <c r="C110" s="373" t="s">
        <v>290</v>
      </c>
      <c r="D110" s="374">
        <v>900690</v>
      </c>
      <c r="E110" s="374">
        <v>1049731</v>
      </c>
      <c r="F110" s="374">
        <v>20995</v>
      </c>
      <c r="G110" s="374">
        <v>1070722</v>
      </c>
      <c r="H110" s="375"/>
      <c r="I110" s="375">
        <v>214144</v>
      </c>
      <c r="J110" s="376"/>
    </row>
    <row r="111" spans="1:10" ht="15">
      <c r="A111" s="371">
        <v>105</v>
      </c>
      <c r="B111" s="372">
        <v>44147</v>
      </c>
      <c r="C111" s="373" t="s">
        <v>290</v>
      </c>
      <c r="D111" s="374">
        <v>601762</v>
      </c>
      <c r="E111" s="374">
        <v>835442</v>
      </c>
      <c r="F111" s="374">
        <v>16709</v>
      </c>
      <c r="G111" s="374">
        <v>852147</v>
      </c>
      <c r="H111" s="375"/>
      <c r="I111" s="375">
        <v>170429</v>
      </c>
      <c r="J111" s="376"/>
    </row>
    <row r="112" spans="1:10" ht="15">
      <c r="A112" s="371">
        <v>106</v>
      </c>
      <c r="B112" s="372">
        <v>52639</v>
      </c>
      <c r="C112" s="373" t="s">
        <v>291</v>
      </c>
      <c r="D112" s="374">
        <v>632462</v>
      </c>
      <c r="E112" s="374">
        <v>799045</v>
      </c>
      <c r="F112" s="374">
        <v>15981</v>
      </c>
      <c r="G112" s="374">
        <v>815022</v>
      </c>
      <c r="H112" s="375"/>
      <c r="I112" s="375">
        <v>163004</v>
      </c>
      <c r="J112" s="376"/>
    </row>
    <row r="113" spans="1:10" ht="15">
      <c r="A113" s="371">
        <v>107</v>
      </c>
      <c r="B113" s="372">
        <v>52641</v>
      </c>
      <c r="C113" s="373" t="s">
        <v>291</v>
      </c>
      <c r="D113" s="374">
        <v>562359</v>
      </c>
      <c r="E113" s="374">
        <v>838598</v>
      </c>
      <c r="F113" s="374">
        <v>16772</v>
      </c>
      <c r="G113" s="374">
        <v>855366</v>
      </c>
      <c r="H113" s="375"/>
      <c r="I113" s="375">
        <v>171073</v>
      </c>
      <c r="J113" s="376"/>
    </row>
    <row r="114" spans="1:10" ht="15">
      <c r="A114" s="371">
        <v>108</v>
      </c>
      <c r="B114" s="372">
        <v>52693</v>
      </c>
      <c r="C114" s="373" t="s">
        <v>291</v>
      </c>
      <c r="D114" s="374">
        <v>649092</v>
      </c>
      <c r="E114" s="374">
        <v>794049</v>
      </c>
      <c r="F114" s="374">
        <v>15881</v>
      </c>
      <c r="G114" s="374">
        <v>809926</v>
      </c>
      <c r="H114" s="375"/>
      <c r="I114" s="375">
        <v>161985</v>
      </c>
      <c r="J114" s="376"/>
    </row>
    <row r="115" spans="1:10" ht="15">
      <c r="A115" s="371">
        <v>109</v>
      </c>
      <c r="B115" s="372">
        <v>52656</v>
      </c>
      <c r="C115" s="373" t="s">
        <v>291</v>
      </c>
      <c r="D115" s="374">
        <v>1541041</v>
      </c>
      <c r="E115" s="374">
        <v>1689044</v>
      </c>
      <c r="F115" s="374">
        <v>33781</v>
      </c>
      <c r="G115" s="374">
        <v>1722821</v>
      </c>
      <c r="H115" s="375"/>
      <c r="I115" s="375">
        <v>344564</v>
      </c>
      <c r="J115" s="376"/>
    </row>
    <row r="116" spans="1:10" ht="15">
      <c r="A116" s="371">
        <v>110</v>
      </c>
      <c r="B116" s="372">
        <v>52696</v>
      </c>
      <c r="C116" s="373" t="s">
        <v>291</v>
      </c>
      <c r="D116" s="374">
        <v>925613</v>
      </c>
      <c r="E116" s="374">
        <v>1073339</v>
      </c>
      <c r="F116" s="374">
        <v>21467</v>
      </c>
      <c r="G116" s="374">
        <v>1094802</v>
      </c>
      <c r="H116" s="375"/>
      <c r="I116" s="375">
        <v>218960</v>
      </c>
      <c r="J116" s="376"/>
    </row>
    <row r="117" spans="1:10" ht="15">
      <c r="A117" s="371">
        <v>111</v>
      </c>
      <c r="B117" s="372">
        <v>52694</v>
      </c>
      <c r="C117" s="373" t="s">
        <v>291</v>
      </c>
      <c r="D117" s="374">
        <v>669804</v>
      </c>
      <c r="E117" s="374">
        <v>850013</v>
      </c>
      <c r="F117" s="374">
        <v>17000</v>
      </c>
      <c r="G117" s="374">
        <v>867009</v>
      </c>
      <c r="H117" s="375"/>
      <c r="I117" s="375">
        <v>173402</v>
      </c>
      <c r="J117" s="376"/>
    </row>
    <row r="118" spans="1:10" ht="15">
      <c r="A118" s="371">
        <v>112</v>
      </c>
      <c r="B118" s="372">
        <v>52699</v>
      </c>
      <c r="C118" s="373" t="s">
        <v>291</v>
      </c>
      <c r="D118" s="374">
        <v>746682</v>
      </c>
      <c r="E118" s="374">
        <v>892608</v>
      </c>
      <c r="F118" s="374">
        <v>17852</v>
      </c>
      <c r="G118" s="374">
        <v>910456</v>
      </c>
      <c r="H118" s="375"/>
      <c r="I118" s="375">
        <v>182091</v>
      </c>
      <c r="J118" s="376"/>
    </row>
    <row r="119" spans="1:10" ht="15">
      <c r="A119" s="371">
        <v>113</v>
      </c>
      <c r="B119" s="372">
        <v>52647</v>
      </c>
      <c r="C119" s="373" t="s">
        <v>291</v>
      </c>
      <c r="D119" s="374">
        <v>599902</v>
      </c>
      <c r="E119" s="374">
        <v>829311</v>
      </c>
      <c r="F119" s="374">
        <v>16586</v>
      </c>
      <c r="G119" s="374">
        <v>845893</v>
      </c>
      <c r="H119" s="375"/>
      <c r="I119" s="375">
        <v>169179</v>
      </c>
      <c r="J119" s="376"/>
    </row>
    <row r="120" spans="1:10" ht="15">
      <c r="A120" s="371">
        <v>114</v>
      </c>
      <c r="B120" s="372">
        <v>58879</v>
      </c>
      <c r="C120" s="373" t="s">
        <v>292</v>
      </c>
      <c r="D120" s="374">
        <v>813289</v>
      </c>
      <c r="E120" s="374">
        <v>955236</v>
      </c>
      <c r="F120" s="374">
        <v>19105</v>
      </c>
      <c r="G120" s="374">
        <v>974337</v>
      </c>
      <c r="H120" s="375"/>
      <c r="I120" s="375">
        <v>194867</v>
      </c>
      <c r="J120" s="376"/>
    </row>
    <row r="121" spans="1:10" ht="15">
      <c r="A121" s="371">
        <v>115</v>
      </c>
      <c r="B121" s="372">
        <v>58665</v>
      </c>
      <c r="C121" s="373" t="s">
        <v>293</v>
      </c>
      <c r="D121" s="374">
        <v>923826</v>
      </c>
      <c r="E121" s="374">
        <v>1071734</v>
      </c>
      <c r="F121" s="374">
        <v>21435</v>
      </c>
      <c r="G121" s="374">
        <v>1093165</v>
      </c>
      <c r="H121" s="375"/>
      <c r="I121" s="375">
        <v>218633</v>
      </c>
      <c r="J121" s="376"/>
    </row>
    <row r="122" spans="1:10" ht="15">
      <c r="A122" s="371">
        <v>116</v>
      </c>
      <c r="B122" s="372">
        <v>58693</v>
      </c>
      <c r="C122" s="373" t="s">
        <v>293</v>
      </c>
      <c r="D122" s="374">
        <v>746255</v>
      </c>
      <c r="E122" s="374">
        <v>892360</v>
      </c>
      <c r="F122" s="374">
        <v>17847</v>
      </c>
      <c r="G122" s="374">
        <v>910203</v>
      </c>
      <c r="H122" s="375"/>
      <c r="I122" s="375">
        <v>182041</v>
      </c>
      <c r="J122" s="376"/>
    </row>
    <row r="123" spans="1:10" ht="15">
      <c r="A123" s="371">
        <v>117</v>
      </c>
      <c r="B123" s="372">
        <v>58712</v>
      </c>
      <c r="C123" s="373" t="s">
        <v>293</v>
      </c>
      <c r="D123" s="374">
        <v>644749</v>
      </c>
      <c r="E123" s="374">
        <v>848187</v>
      </c>
      <c r="F123" s="374">
        <v>16964</v>
      </c>
      <c r="G123" s="374">
        <v>865147</v>
      </c>
      <c r="H123" s="375"/>
      <c r="I123" s="375">
        <v>173029</v>
      </c>
      <c r="J123" s="376"/>
    </row>
    <row r="124" spans="1:10" ht="15">
      <c r="A124" s="371">
        <v>118</v>
      </c>
      <c r="B124" s="372">
        <v>58709</v>
      </c>
      <c r="C124" s="373" t="s">
        <v>293</v>
      </c>
      <c r="D124" s="374">
        <v>644749</v>
      </c>
      <c r="E124" s="374">
        <v>848187</v>
      </c>
      <c r="F124" s="374">
        <v>16964</v>
      </c>
      <c r="G124" s="374">
        <v>865147</v>
      </c>
      <c r="H124" s="375"/>
      <c r="I124" s="375">
        <v>173029</v>
      </c>
      <c r="J124" s="376"/>
    </row>
    <row r="125" spans="1:10" ht="15">
      <c r="A125" s="371">
        <v>119</v>
      </c>
      <c r="B125" s="372">
        <v>58707</v>
      </c>
      <c r="C125" s="373" t="s">
        <v>293</v>
      </c>
      <c r="D125" s="374">
        <v>627782</v>
      </c>
      <c r="E125" s="374">
        <v>828270</v>
      </c>
      <c r="F125" s="374">
        <v>16565</v>
      </c>
      <c r="G125" s="374">
        <v>844831</v>
      </c>
      <c r="H125" s="375"/>
      <c r="I125" s="375">
        <v>168966</v>
      </c>
      <c r="J125" s="376"/>
    </row>
    <row r="126" spans="1:10" ht="15">
      <c r="A126" s="371">
        <v>120</v>
      </c>
      <c r="B126" s="372">
        <v>58705</v>
      </c>
      <c r="C126" s="373" t="s">
        <v>293</v>
      </c>
      <c r="D126" s="374">
        <v>644749</v>
      </c>
      <c r="E126" s="374">
        <v>847397</v>
      </c>
      <c r="F126" s="374">
        <v>16948</v>
      </c>
      <c r="G126" s="374">
        <v>864341</v>
      </c>
      <c r="H126" s="375"/>
      <c r="I126" s="375">
        <v>172868</v>
      </c>
      <c r="J126" s="376"/>
    </row>
    <row r="127" spans="1:10" ht="15">
      <c r="A127" s="371">
        <v>121</v>
      </c>
      <c r="B127" s="372">
        <v>58703</v>
      </c>
      <c r="C127" s="373" t="s">
        <v>293</v>
      </c>
      <c r="D127" s="374">
        <v>627782</v>
      </c>
      <c r="E127" s="374">
        <v>828270</v>
      </c>
      <c r="F127" s="374">
        <v>16565</v>
      </c>
      <c r="G127" s="374">
        <v>844831</v>
      </c>
      <c r="H127" s="375"/>
      <c r="I127" s="375">
        <v>168966</v>
      </c>
      <c r="J127" s="376"/>
    </row>
    <row r="128" spans="1:10" ht="15">
      <c r="A128" s="371">
        <v>122</v>
      </c>
      <c r="B128" s="372">
        <v>58701</v>
      </c>
      <c r="C128" s="373" t="s">
        <v>293</v>
      </c>
      <c r="D128" s="374">
        <v>644749</v>
      </c>
      <c r="E128" s="374">
        <v>848187</v>
      </c>
      <c r="F128" s="374">
        <v>16964</v>
      </c>
      <c r="G128" s="374">
        <v>865147</v>
      </c>
      <c r="H128" s="375"/>
      <c r="I128" s="375">
        <v>173029</v>
      </c>
      <c r="J128" s="376"/>
    </row>
    <row r="129" spans="1:10" ht="15">
      <c r="A129" s="371">
        <v>123</v>
      </c>
      <c r="B129" s="372">
        <v>58697</v>
      </c>
      <c r="C129" s="373" t="s">
        <v>293</v>
      </c>
      <c r="D129" s="374">
        <v>730436</v>
      </c>
      <c r="E129" s="374">
        <v>876403</v>
      </c>
      <c r="F129" s="374">
        <v>17528</v>
      </c>
      <c r="G129" s="374">
        <v>893927</v>
      </c>
      <c r="H129" s="375"/>
      <c r="I129" s="375">
        <v>178785</v>
      </c>
      <c r="J129" s="376"/>
    </row>
    <row r="130" spans="1:10" ht="15">
      <c r="A130" s="371">
        <v>124</v>
      </c>
      <c r="B130" s="372">
        <v>58694</v>
      </c>
      <c r="C130" s="373" t="s">
        <v>293</v>
      </c>
      <c r="D130" s="374">
        <v>803185</v>
      </c>
      <c r="E130" s="374">
        <v>949845</v>
      </c>
      <c r="F130" s="374">
        <v>18997</v>
      </c>
      <c r="G130" s="374">
        <v>968838</v>
      </c>
      <c r="H130" s="375"/>
      <c r="I130" s="375">
        <v>193768</v>
      </c>
      <c r="J130" s="376"/>
    </row>
    <row r="131" spans="1:10" ht="15">
      <c r="A131" s="371">
        <v>125</v>
      </c>
      <c r="B131" s="372">
        <v>58690</v>
      </c>
      <c r="C131" s="373" t="s">
        <v>293</v>
      </c>
      <c r="D131" s="374">
        <v>644749</v>
      </c>
      <c r="E131" s="374">
        <v>848187</v>
      </c>
      <c r="F131" s="374">
        <v>16964</v>
      </c>
      <c r="G131" s="374">
        <v>865147</v>
      </c>
      <c r="H131" s="375"/>
      <c r="I131" s="375">
        <v>173029</v>
      </c>
      <c r="J131" s="376"/>
    </row>
    <row r="132" spans="1:10" ht="15">
      <c r="A132" s="371">
        <v>126</v>
      </c>
      <c r="B132" s="372">
        <v>58687</v>
      </c>
      <c r="C132" s="373" t="s">
        <v>293</v>
      </c>
      <c r="D132" s="374">
        <v>644749</v>
      </c>
      <c r="E132" s="374">
        <v>848187</v>
      </c>
      <c r="F132" s="374">
        <v>16964</v>
      </c>
      <c r="G132" s="374">
        <v>865147</v>
      </c>
      <c r="H132" s="375"/>
      <c r="I132" s="375">
        <v>173029</v>
      </c>
      <c r="J132" s="376"/>
    </row>
    <row r="133" spans="1:10" ht="15">
      <c r="A133" s="371">
        <v>127</v>
      </c>
      <c r="B133" s="372">
        <v>58684</v>
      </c>
      <c r="C133" s="373" t="s">
        <v>293</v>
      </c>
      <c r="D133" s="374">
        <v>644749</v>
      </c>
      <c r="E133" s="374">
        <v>847397</v>
      </c>
      <c r="F133" s="374">
        <v>16948</v>
      </c>
      <c r="G133" s="374">
        <v>864341</v>
      </c>
      <c r="H133" s="375"/>
      <c r="I133" s="375">
        <v>172868</v>
      </c>
      <c r="J133" s="376"/>
    </row>
    <row r="134" spans="1:10" ht="15">
      <c r="A134" s="371">
        <v>128</v>
      </c>
      <c r="B134" s="372">
        <v>58679</v>
      </c>
      <c r="C134" s="373" t="s">
        <v>293</v>
      </c>
      <c r="D134" s="374">
        <v>626110</v>
      </c>
      <c r="E134" s="374">
        <v>794916</v>
      </c>
      <c r="F134" s="374">
        <v>15898</v>
      </c>
      <c r="G134" s="374">
        <v>810810</v>
      </c>
      <c r="H134" s="375"/>
      <c r="I134" s="375">
        <v>162162</v>
      </c>
      <c r="J134" s="376"/>
    </row>
    <row r="135" spans="1:10" ht="15">
      <c r="A135" s="371">
        <v>129</v>
      </c>
      <c r="B135" s="372">
        <v>58677</v>
      </c>
      <c r="C135" s="373" t="s">
        <v>293</v>
      </c>
      <c r="D135" s="374">
        <v>626110</v>
      </c>
      <c r="E135" s="374">
        <v>794916</v>
      </c>
      <c r="F135" s="374">
        <v>15898</v>
      </c>
      <c r="G135" s="374">
        <v>810810</v>
      </c>
      <c r="H135" s="375"/>
      <c r="I135" s="375">
        <v>162162</v>
      </c>
      <c r="J135" s="376"/>
    </row>
    <row r="136" spans="1:10" ht="15">
      <c r="A136" s="371">
        <v>130</v>
      </c>
      <c r="B136" s="372">
        <v>58674</v>
      </c>
      <c r="C136" s="373" t="s">
        <v>293</v>
      </c>
      <c r="D136" s="374">
        <v>626110</v>
      </c>
      <c r="E136" s="374">
        <v>794142</v>
      </c>
      <c r="F136" s="374">
        <v>15883</v>
      </c>
      <c r="G136" s="374">
        <v>810021</v>
      </c>
      <c r="H136" s="375"/>
      <c r="I136" s="375">
        <v>162004</v>
      </c>
      <c r="J136" s="376"/>
    </row>
    <row r="137" spans="1:10" ht="15">
      <c r="A137" s="371">
        <v>131</v>
      </c>
      <c r="B137" s="372">
        <v>62442</v>
      </c>
      <c r="C137" s="379" t="s">
        <v>294</v>
      </c>
      <c r="D137" s="374">
        <v>644888.88</v>
      </c>
      <c r="E137" s="374">
        <v>848520.144</v>
      </c>
      <c r="F137" s="374">
        <f t="shared" si="2"/>
        <v>16970.40288</v>
      </c>
      <c r="G137" s="374">
        <v>865486.144</v>
      </c>
      <c r="H137" s="375"/>
      <c r="I137" s="375">
        <f t="shared" si="0"/>
        <v>173097.2288</v>
      </c>
      <c r="J137" s="376"/>
    </row>
    <row r="138" spans="1:10" ht="15">
      <c r="A138" s="371">
        <v>132</v>
      </c>
      <c r="B138" s="372">
        <v>62443</v>
      </c>
      <c r="C138" s="373" t="s">
        <v>294</v>
      </c>
      <c r="D138" s="374">
        <v>644888.88</v>
      </c>
      <c r="E138" s="374">
        <v>848520.144</v>
      </c>
      <c r="F138" s="374">
        <f t="shared" si="2"/>
        <v>16970.40288</v>
      </c>
      <c r="G138" s="374">
        <v>865486.144</v>
      </c>
      <c r="H138" s="375"/>
      <c r="I138" s="375">
        <f t="shared" si="0"/>
        <v>173097.2288</v>
      </c>
      <c r="J138" s="376"/>
    </row>
    <row r="139" spans="1:10" ht="15">
      <c r="A139" s="371">
        <v>133</v>
      </c>
      <c r="B139" s="372">
        <v>62445</v>
      </c>
      <c r="C139" s="373" t="s">
        <v>294</v>
      </c>
      <c r="D139" s="374">
        <v>660916.82</v>
      </c>
      <c r="E139" s="374">
        <v>867346.384</v>
      </c>
      <c r="F139" s="374">
        <f t="shared" si="2"/>
        <v>17346.92768</v>
      </c>
      <c r="G139" s="374">
        <v>884689.384</v>
      </c>
      <c r="H139" s="375"/>
      <c r="I139" s="375">
        <f t="shared" si="0"/>
        <v>176937.8768</v>
      </c>
      <c r="J139" s="376"/>
    </row>
    <row r="140" spans="1:10" ht="15">
      <c r="A140" s="371">
        <v>134</v>
      </c>
      <c r="B140" s="372">
        <v>62448</v>
      </c>
      <c r="C140" s="373" t="s">
        <v>294</v>
      </c>
      <c r="D140" s="374">
        <v>644888.88</v>
      </c>
      <c r="E140" s="374">
        <v>848520.144</v>
      </c>
      <c r="F140" s="374">
        <f t="shared" si="2"/>
        <v>16970.40288</v>
      </c>
      <c r="G140" s="374">
        <v>865486.144</v>
      </c>
      <c r="H140" s="375"/>
      <c r="I140" s="375">
        <f t="shared" si="0"/>
        <v>173097.2288</v>
      </c>
      <c r="J140" s="376"/>
    </row>
    <row r="141" spans="1:10" ht="15">
      <c r="A141" s="371">
        <v>135</v>
      </c>
      <c r="B141" s="372">
        <v>62450</v>
      </c>
      <c r="C141" s="373" t="s">
        <v>294</v>
      </c>
      <c r="D141" s="374">
        <v>681270.64</v>
      </c>
      <c r="E141" s="374">
        <v>839942.44</v>
      </c>
      <c r="F141" s="374">
        <f aca="true" t="shared" si="3" ref="F141:F164">E141*2%</f>
        <v>16798.8488</v>
      </c>
      <c r="G141" s="374">
        <v>856737.44</v>
      </c>
      <c r="H141" s="375"/>
      <c r="I141" s="375">
        <f t="shared" si="0"/>
        <v>171347.488</v>
      </c>
      <c r="J141" s="376"/>
    </row>
    <row r="142" spans="1:10" ht="15">
      <c r="A142" s="371">
        <v>136</v>
      </c>
      <c r="B142" s="372">
        <v>62452</v>
      </c>
      <c r="C142" s="373" t="s">
        <v>294</v>
      </c>
      <c r="D142" s="374">
        <v>644888.88</v>
      </c>
      <c r="E142" s="374">
        <v>848520.144</v>
      </c>
      <c r="F142" s="374">
        <f t="shared" si="3"/>
        <v>16970.40288</v>
      </c>
      <c r="G142" s="374">
        <v>865486.144</v>
      </c>
      <c r="H142" s="375"/>
      <c r="I142" s="375">
        <f t="shared" si="0"/>
        <v>173097.2288</v>
      </c>
      <c r="J142" s="376"/>
    </row>
    <row r="143" spans="1:10" ht="15">
      <c r="A143" s="371">
        <v>137</v>
      </c>
      <c r="B143" s="372">
        <v>62453</v>
      </c>
      <c r="C143" s="373" t="s">
        <v>294</v>
      </c>
      <c r="D143" s="374">
        <v>644888.88</v>
      </c>
      <c r="E143" s="374">
        <v>848520.144</v>
      </c>
      <c r="F143" s="374">
        <f t="shared" si="3"/>
        <v>16970.40288</v>
      </c>
      <c r="G143" s="374">
        <v>865486.144</v>
      </c>
      <c r="H143" s="375"/>
      <c r="I143" s="375">
        <f t="shared" si="0"/>
        <v>173097.2288</v>
      </c>
      <c r="J143" s="376"/>
    </row>
    <row r="144" spans="1:10" ht="15">
      <c r="A144" s="371">
        <v>138</v>
      </c>
      <c r="B144" s="372">
        <v>62455</v>
      </c>
      <c r="C144" s="373" t="s">
        <v>294</v>
      </c>
      <c r="D144" s="374">
        <v>654317.08</v>
      </c>
      <c r="E144" s="374">
        <v>859445</v>
      </c>
      <c r="F144" s="374">
        <f t="shared" si="3"/>
        <v>17188.9</v>
      </c>
      <c r="G144" s="374">
        <v>876630</v>
      </c>
      <c r="H144" s="375"/>
      <c r="I144" s="375">
        <f t="shared" si="0"/>
        <v>175326</v>
      </c>
      <c r="J144" s="376"/>
    </row>
    <row r="145" spans="1:10" ht="15">
      <c r="A145" s="371">
        <v>139</v>
      </c>
      <c r="B145" s="372">
        <v>62456</v>
      </c>
      <c r="C145" s="373" t="s">
        <v>294</v>
      </c>
      <c r="D145" s="374">
        <v>743535.58</v>
      </c>
      <c r="E145" s="374">
        <v>889673</v>
      </c>
      <c r="F145" s="374">
        <f t="shared" si="3"/>
        <v>17793.46</v>
      </c>
      <c r="G145" s="374">
        <v>907462</v>
      </c>
      <c r="H145" s="375"/>
      <c r="I145" s="375">
        <f t="shared" si="0"/>
        <v>181492.40000000002</v>
      </c>
      <c r="J145" s="376"/>
    </row>
    <row r="146" spans="1:10" ht="15">
      <c r="A146" s="371">
        <v>140</v>
      </c>
      <c r="B146" s="372">
        <v>62457</v>
      </c>
      <c r="C146" s="373" t="s">
        <v>294</v>
      </c>
      <c r="D146" s="374">
        <v>657145.54</v>
      </c>
      <c r="E146" s="374">
        <v>862486.475</v>
      </c>
      <c r="F146" s="374">
        <f t="shared" si="3"/>
        <v>17249.7295</v>
      </c>
      <c r="G146" s="374">
        <v>879732.475</v>
      </c>
      <c r="H146" s="375"/>
      <c r="I146" s="375">
        <f t="shared" si="0"/>
        <v>175946.495</v>
      </c>
      <c r="J146" s="376"/>
    </row>
    <row r="147" spans="1:10" ht="15">
      <c r="A147" s="371">
        <v>141</v>
      </c>
      <c r="B147" s="372">
        <v>62459</v>
      </c>
      <c r="C147" s="373" t="s">
        <v>294</v>
      </c>
      <c r="D147" s="374">
        <v>644888.88</v>
      </c>
      <c r="E147" s="374">
        <v>848520</v>
      </c>
      <c r="F147" s="374">
        <f t="shared" si="3"/>
        <v>16970.4</v>
      </c>
      <c r="G147" s="374">
        <v>865486</v>
      </c>
      <c r="H147" s="375"/>
      <c r="I147" s="375">
        <f t="shared" si="0"/>
        <v>173097.2</v>
      </c>
      <c r="J147" s="376"/>
    </row>
    <row r="148" spans="1:10" ht="15">
      <c r="A148" s="371">
        <v>142</v>
      </c>
      <c r="B148" s="372">
        <v>62460</v>
      </c>
      <c r="C148" s="373" t="s">
        <v>294</v>
      </c>
      <c r="D148" s="374">
        <v>644888.88</v>
      </c>
      <c r="E148" s="374">
        <v>848520</v>
      </c>
      <c r="F148" s="374">
        <f t="shared" si="3"/>
        <v>16970.4</v>
      </c>
      <c r="G148" s="374">
        <v>865486</v>
      </c>
      <c r="H148" s="375"/>
      <c r="I148" s="375">
        <f t="shared" si="0"/>
        <v>173097.2</v>
      </c>
      <c r="J148" s="376"/>
    </row>
    <row r="149" spans="1:10" ht="15">
      <c r="A149" s="371">
        <v>143</v>
      </c>
      <c r="B149" s="372">
        <v>62461</v>
      </c>
      <c r="C149" s="373" t="s">
        <v>294</v>
      </c>
      <c r="D149" s="374">
        <v>644888.88</v>
      </c>
      <c r="E149" s="374">
        <v>848520</v>
      </c>
      <c r="F149" s="374">
        <f t="shared" si="3"/>
        <v>16970.4</v>
      </c>
      <c r="G149" s="374">
        <v>865486</v>
      </c>
      <c r="H149" s="375"/>
      <c r="I149" s="375">
        <f t="shared" si="0"/>
        <v>173097.2</v>
      </c>
      <c r="J149" s="376"/>
    </row>
    <row r="150" spans="1:10" ht="15">
      <c r="A150" s="371">
        <v>144</v>
      </c>
      <c r="B150" s="372">
        <v>62462</v>
      </c>
      <c r="C150" s="373" t="s">
        <v>294</v>
      </c>
      <c r="D150" s="374">
        <v>644888.88</v>
      </c>
      <c r="E150" s="374">
        <v>848520</v>
      </c>
      <c r="F150" s="374">
        <f t="shared" si="3"/>
        <v>16970.4</v>
      </c>
      <c r="G150" s="374">
        <v>865486</v>
      </c>
      <c r="H150" s="375"/>
      <c r="I150" s="375">
        <f t="shared" si="0"/>
        <v>173097.2</v>
      </c>
      <c r="J150" s="376"/>
    </row>
    <row r="151" spans="1:10" ht="15">
      <c r="A151" s="371">
        <v>145</v>
      </c>
      <c r="B151" s="372">
        <v>62464</v>
      </c>
      <c r="C151" s="373" t="s">
        <v>294</v>
      </c>
      <c r="D151" s="374">
        <v>644888.88</v>
      </c>
      <c r="E151" s="374">
        <v>848520</v>
      </c>
      <c r="F151" s="374">
        <f>E151*2%</f>
        <v>16970.4</v>
      </c>
      <c r="G151" s="374">
        <v>865486</v>
      </c>
      <c r="H151" s="375"/>
      <c r="I151" s="375">
        <f t="shared" si="0"/>
        <v>173097.2</v>
      </c>
      <c r="J151" s="376"/>
    </row>
    <row r="152" spans="1:10" ht="15">
      <c r="A152" s="371">
        <v>146</v>
      </c>
      <c r="B152" s="372">
        <v>62465</v>
      </c>
      <c r="C152" s="373" t="s">
        <v>294</v>
      </c>
      <c r="D152" s="374">
        <v>644888.88</v>
      </c>
      <c r="E152" s="374">
        <v>848520</v>
      </c>
      <c r="F152" s="374">
        <f>E152*2%</f>
        <v>16970.4</v>
      </c>
      <c r="G152" s="374">
        <v>865486</v>
      </c>
      <c r="H152" s="375"/>
      <c r="I152" s="375">
        <f t="shared" si="0"/>
        <v>173097.2</v>
      </c>
      <c r="J152" s="376"/>
    </row>
    <row r="153" spans="1:10" ht="15">
      <c r="A153" s="371">
        <v>147</v>
      </c>
      <c r="B153" s="372">
        <v>62493</v>
      </c>
      <c r="C153" s="373" t="s">
        <v>294</v>
      </c>
      <c r="D153" s="374">
        <v>644888.88</v>
      </c>
      <c r="E153" s="374">
        <v>848520</v>
      </c>
      <c r="F153" s="374">
        <f t="shared" si="3"/>
        <v>16970.4</v>
      </c>
      <c r="G153" s="374">
        <v>865486</v>
      </c>
      <c r="H153" s="375"/>
      <c r="I153" s="375">
        <f t="shared" si="0"/>
        <v>173097.2</v>
      </c>
      <c r="J153" s="376"/>
    </row>
    <row r="154" spans="1:10" ht="15">
      <c r="A154" s="371">
        <v>148</v>
      </c>
      <c r="B154" s="372">
        <v>62431</v>
      </c>
      <c r="C154" s="373" t="s">
        <v>294</v>
      </c>
      <c r="D154" s="374">
        <v>644888.88</v>
      </c>
      <c r="E154" s="374">
        <v>848370.858</v>
      </c>
      <c r="F154" s="374">
        <f t="shared" si="3"/>
        <v>16967.41716</v>
      </c>
      <c r="G154" s="374">
        <v>865333.858</v>
      </c>
      <c r="H154" s="375"/>
      <c r="I154" s="375">
        <f t="shared" si="0"/>
        <v>173066.7716</v>
      </c>
      <c r="J154" s="376"/>
    </row>
    <row r="155" spans="1:10" ht="15">
      <c r="A155" s="371">
        <v>149</v>
      </c>
      <c r="B155" s="372">
        <v>62433</v>
      </c>
      <c r="C155" s="373" t="s">
        <v>294</v>
      </c>
      <c r="D155" s="374">
        <v>653024.86</v>
      </c>
      <c r="E155" s="374">
        <v>800586.576</v>
      </c>
      <c r="F155" s="374">
        <f t="shared" si="3"/>
        <v>16011.731520000001</v>
      </c>
      <c r="G155" s="374">
        <v>816594.576</v>
      </c>
      <c r="H155" s="375"/>
      <c r="I155" s="375">
        <f t="shared" si="0"/>
        <v>163318.91520000002</v>
      </c>
      <c r="J155" s="376"/>
    </row>
    <row r="156" spans="1:10" ht="15">
      <c r="A156" s="371">
        <v>150</v>
      </c>
      <c r="B156" s="372">
        <v>62436</v>
      </c>
      <c r="C156" s="373" t="s">
        <v>294</v>
      </c>
      <c r="D156" s="374">
        <v>641117.6</v>
      </c>
      <c r="E156" s="374">
        <v>843534.658</v>
      </c>
      <c r="F156" s="374">
        <f t="shared" si="3"/>
        <v>16870.693160000003</v>
      </c>
      <c r="G156" s="374">
        <v>860401.658</v>
      </c>
      <c r="H156" s="375"/>
      <c r="I156" s="375">
        <f t="shared" si="0"/>
        <v>172080.33160000003</v>
      </c>
      <c r="J156" s="376"/>
    </row>
    <row r="157" spans="1:10" ht="15">
      <c r="A157" s="371">
        <v>151</v>
      </c>
      <c r="B157" s="372">
        <v>62439</v>
      </c>
      <c r="C157" s="373" t="s">
        <v>294</v>
      </c>
      <c r="D157" s="374">
        <v>787709.47</v>
      </c>
      <c r="E157" s="374">
        <v>934262</v>
      </c>
      <c r="F157" s="374">
        <f t="shared" si="3"/>
        <v>18685.24</v>
      </c>
      <c r="G157" s="374">
        <v>952943</v>
      </c>
      <c r="H157" s="375"/>
      <c r="I157" s="375">
        <f t="shared" si="0"/>
        <v>190588.6</v>
      </c>
      <c r="J157" s="376"/>
    </row>
    <row r="158" spans="1:10" ht="15">
      <c r="A158" s="371">
        <v>152</v>
      </c>
      <c r="B158" s="372">
        <v>62440</v>
      </c>
      <c r="C158" s="373" t="s">
        <v>294</v>
      </c>
      <c r="D158" s="374">
        <v>648660.16</v>
      </c>
      <c r="E158" s="374">
        <v>852570.198</v>
      </c>
      <c r="F158" s="374">
        <f t="shared" si="3"/>
        <v>17051.40396</v>
      </c>
      <c r="G158" s="374">
        <v>869617.198</v>
      </c>
      <c r="H158" s="375"/>
      <c r="I158" s="375">
        <f t="shared" si="0"/>
        <v>173923.4396</v>
      </c>
      <c r="J158" s="376"/>
    </row>
    <row r="159" spans="1:10" ht="15">
      <c r="A159" s="371">
        <v>153</v>
      </c>
      <c r="B159" s="372">
        <v>62406</v>
      </c>
      <c r="C159" s="373" t="s">
        <v>294</v>
      </c>
      <c r="D159" s="374">
        <v>599716.71</v>
      </c>
      <c r="E159" s="374">
        <v>741912</v>
      </c>
      <c r="F159" s="374">
        <f t="shared" si="3"/>
        <v>14838.24</v>
      </c>
      <c r="G159" s="374">
        <v>756746</v>
      </c>
      <c r="H159" s="375"/>
      <c r="I159" s="375">
        <f t="shared" si="0"/>
        <v>151349.2</v>
      </c>
      <c r="J159" s="376"/>
    </row>
    <row r="160" spans="1:10" ht="15">
      <c r="A160" s="371">
        <v>154</v>
      </c>
      <c r="B160" s="372">
        <v>62411</v>
      </c>
      <c r="C160" s="373" t="s">
        <v>294</v>
      </c>
      <c r="D160" s="374">
        <v>1237996.14</v>
      </c>
      <c r="E160" s="374">
        <v>1333526</v>
      </c>
      <c r="F160" s="374">
        <f t="shared" si="3"/>
        <v>26670.52</v>
      </c>
      <c r="G160" s="374">
        <v>1360193</v>
      </c>
      <c r="H160" s="375"/>
      <c r="I160" s="375">
        <f t="shared" si="0"/>
        <v>272038.60000000003</v>
      </c>
      <c r="J160" s="376"/>
    </row>
    <row r="161" spans="1:10" ht="15">
      <c r="A161" s="371">
        <v>155</v>
      </c>
      <c r="B161" s="372">
        <v>62418</v>
      </c>
      <c r="C161" s="373" t="s">
        <v>294</v>
      </c>
      <c r="D161" s="374">
        <v>630562.17</v>
      </c>
      <c r="E161" s="374">
        <v>726092</v>
      </c>
      <c r="F161" s="374">
        <f t="shared" si="3"/>
        <v>14521.84</v>
      </c>
      <c r="G161" s="374">
        <v>740610</v>
      </c>
      <c r="H161" s="375"/>
      <c r="I161" s="375">
        <f t="shared" si="0"/>
        <v>148122</v>
      </c>
      <c r="J161" s="376"/>
    </row>
    <row r="162" spans="1:10" ht="15">
      <c r="A162" s="371">
        <v>156</v>
      </c>
      <c r="B162" s="372">
        <v>64328</v>
      </c>
      <c r="C162" s="373" t="s">
        <v>295</v>
      </c>
      <c r="D162" s="374">
        <v>139440.3</v>
      </c>
      <c r="E162" s="374">
        <v>156078</v>
      </c>
      <c r="F162" s="374">
        <f>E162*2%</f>
        <v>3121.56</v>
      </c>
      <c r="G162" s="374">
        <v>159196</v>
      </c>
      <c r="H162" s="375"/>
      <c r="I162" s="375">
        <f>20%*G162</f>
        <v>31839.2</v>
      </c>
      <c r="J162" s="376"/>
    </row>
    <row r="163" spans="1:10" ht="15">
      <c r="A163" s="371">
        <v>157</v>
      </c>
      <c r="B163" s="372">
        <v>71125</v>
      </c>
      <c r="C163" s="373" t="s">
        <v>296</v>
      </c>
      <c r="D163" s="374">
        <v>3139420.06</v>
      </c>
      <c r="E163" s="374">
        <v>3257272</v>
      </c>
      <c r="F163" s="374">
        <v>24657</v>
      </c>
      <c r="G163" s="374">
        <v>3281921</v>
      </c>
      <c r="H163" s="375"/>
      <c r="I163" s="375">
        <f>20%*G163</f>
        <v>656384.2000000001</v>
      </c>
      <c r="J163" s="376"/>
    </row>
    <row r="164" spans="1:10" ht="15">
      <c r="A164" s="371">
        <v>158</v>
      </c>
      <c r="B164" s="372">
        <v>71130</v>
      </c>
      <c r="C164" s="373" t="s">
        <v>296</v>
      </c>
      <c r="D164" s="374">
        <v>1279545.39</v>
      </c>
      <c r="E164" s="374">
        <v>1397397</v>
      </c>
      <c r="F164" s="374">
        <f t="shared" si="3"/>
        <v>27947.940000000002</v>
      </c>
      <c r="G164" s="374">
        <v>1425341</v>
      </c>
      <c r="H164" s="375"/>
      <c r="I164" s="375">
        <f t="shared" si="0"/>
        <v>285068.2</v>
      </c>
      <c r="J164" s="376"/>
    </row>
    <row r="165" spans="1:10" ht="15.75" thickBot="1">
      <c r="A165" s="371">
        <v>159</v>
      </c>
      <c r="B165" s="372">
        <v>71136</v>
      </c>
      <c r="C165" s="373" t="s">
        <v>296</v>
      </c>
      <c r="D165" s="374">
        <v>1191592.76</v>
      </c>
      <c r="E165" s="374">
        <v>1283102</v>
      </c>
      <c r="F165" s="374">
        <v>0</v>
      </c>
      <c r="G165" s="374">
        <v>1283094</v>
      </c>
      <c r="H165" s="375"/>
      <c r="I165" s="375">
        <f t="shared" si="0"/>
        <v>256618.80000000002</v>
      </c>
      <c r="J165" s="376"/>
    </row>
    <row r="166" spans="1:10" ht="15.75" thickBot="1">
      <c r="A166" s="452" t="s">
        <v>297</v>
      </c>
      <c r="B166" s="453"/>
      <c r="C166" s="454"/>
      <c r="D166" s="380">
        <f aca="true" t="shared" si="4" ref="D166:J166">SUM(D7:D165)</f>
        <v>142598331.84999996</v>
      </c>
      <c r="E166" s="381">
        <f t="shared" si="4"/>
        <v>174610056.9030001</v>
      </c>
      <c r="F166" s="381">
        <f t="shared" si="4"/>
        <v>3410905.67806</v>
      </c>
      <c r="G166" s="381">
        <f t="shared" si="4"/>
        <v>179410806.89100006</v>
      </c>
      <c r="H166" s="381">
        <f t="shared" si="4"/>
        <v>0</v>
      </c>
      <c r="I166" s="381">
        <f t="shared" si="4"/>
        <v>35882156.77940001</v>
      </c>
      <c r="J166" s="382">
        <f t="shared" si="4"/>
        <v>0</v>
      </c>
    </row>
    <row r="167" spans="1:10" ht="15.75">
      <c r="A167" s="383"/>
      <c r="B167" s="383"/>
      <c r="C167" s="383"/>
      <c r="D167" s="384"/>
      <c r="E167" s="384"/>
      <c r="F167" s="384"/>
      <c r="G167" s="384"/>
      <c r="H167" s="384"/>
      <c r="I167" s="385"/>
      <c r="J167" s="384"/>
    </row>
    <row r="168" spans="1:10" ht="15.75">
      <c r="A168" s="383"/>
      <c r="B168" s="386"/>
      <c r="C168" s="383"/>
      <c r="D168" s="384"/>
      <c r="E168" s="384"/>
      <c r="F168" s="384"/>
      <c r="G168" s="384"/>
      <c r="H168" s="384"/>
      <c r="I168" s="385"/>
      <c r="J168" s="384"/>
    </row>
    <row r="169" spans="1:10" ht="15.75">
      <c r="A169" s="387"/>
      <c r="B169" s="387"/>
      <c r="C169" s="387"/>
      <c r="D169" s="272"/>
      <c r="E169" s="272"/>
      <c r="F169" s="388"/>
      <c r="G169" s="388"/>
      <c r="H169" s="388" t="s">
        <v>298</v>
      </c>
      <c r="I169" s="272"/>
      <c r="J169" s="272"/>
    </row>
    <row r="170" spans="1:10" ht="15.75">
      <c r="A170" s="272"/>
      <c r="B170" s="272"/>
      <c r="C170" s="272"/>
      <c r="D170" s="272"/>
      <c r="E170" s="272"/>
      <c r="F170" s="272"/>
      <c r="G170" s="388"/>
      <c r="H170" s="388" t="s">
        <v>299</v>
      </c>
      <c r="I170" s="272"/>
      <c r="J170" s="272"/>
    </row>
  </sheetData>
  <mergeCells count="10">
    <mergeCell ref="A166:C166"/>
    <mergeCell ref="A4:J4"/>
    <mergeCell ref="A5:A6"/>
    <mergeCell ref="B5:C5"/>
    <mergeCell ref="D5:D6"/>
    <mergeCell ref="E5:E6"/>
    <mergeCell ref="F5:F6"/>
    <mergeCell ref="H5:H6"/>
    <mergeCell ref="I5:I6"/>
    <mergeCell ref="J5:J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2011-03-18T12:05:14Z</cp:lastPrinted>
  <dcterms:modified xsi:type="dcterms:W3CDTF">2011-03-31T14:02:15Z</dcterms:modified>
  <cp:category/>
  <cp:version/>
  <cp:contentType/>
  <cp:contentStatus/>
</cp:coreProperties>
</file>