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activeTab="5"/>
  </bookViews>
  <sheets>
    <sheet name="Kop." sheetId="1" r:id="rId1"/>
    <sheet name="BK" sheetId="2" r:id="rId2"/>
    <sheet name="ardh-shpenz" sheetId="3" r:id="rId3"/>
    <sheet name="cash-flow" sheetId="4" r:id="rId4"/>
    <sheet name="kap veta" sheetId="5" r:id="rId5"/>
    <sheet name="AQ" sheetId="6" r:id="rId6"/>
  </sheets>
  <definedNames>
    <definedName name="_xlnm.Print_Area" localSheetId="5">'AQ'!$A$1:$J$18</definedName>
    <definedName name="_xlnm.Print_Area" localSheetId="2">'ardh-shpenz'!$A$1:$F$36</definedName>
    <definedName name="_xlnm.Print_Area" localSheetId="1">'BK'!$A$1:$G$105</definedName>
    <definedName name="_xlnm.Print_Area" localSheetId="3">'cash-flow'!$A$1:$F$47</definedName>
  </definedNames>
  <calcPr fullCalcOnLoad="1"/>
</workbook>
</file>

<file path=xl/sharedStrings.xml><?xml version="1.0" encoding="utf-8"?>
<sst xmlns="http://schemas.openxmlformats.org/spreadsheetml/2006/main" count="264" uniqueCount="215">
  <si>
    <t>Totali</t>
  </si>
  <si>
    <t>lnstrumente te tjera borxhi</t>
  </si>
  <si>
    <t>lnvestime te tjera financiare</t>
  </si>
  <si>
    <t>Prodhim ne proces</t>
  </si>
  <si>
    <t>Produkte te Ratshme</t>
  </si>
  <si>
    <t>Detyrime tatimore</t>
  </si>
  <si>
    <t>Shitjet neto</t>
  </si>
  <si>
    <t>Shpenzime te personelit</t>
  </si>
  <si>
    <t>Te ardhurat dhe shpenzimet financiare</t>
  </si>
  <si>
    <t>Fitimi (humbja) para tatimit</t>
  </si>
  <si>
    <t>Shpenzimet e tatimit mbi fitimin</t>
  </si>
  <si>
    <t>Fitimi (humbja) neto e vitit financiar</t>
  </si>
  <si>
    <t>Interesi i paguar</t>
  </si>
  <si>
    <t>Tatimfitimi i paguar</t>
  </si>
  <si>
    <t>Interesi i arketuar</t>
  </si>
  <si>
    <t>Dividendet e arketuar</t>
  </si>
  <si>
    <t>Te ardhura nga emetimi i kapitalit aksionar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</si>
  <si>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</si>
  <si>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</si>
  <si>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</si>
  <si>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</si>
  <si>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Fitimi para tatimit</t>
  </si>
  <si>
    <t>RreguIIime per:</t>
  </si>
  <si>
    <t>Amortizimin</t>
  </si>
  <si>
    <t>Humbje nga kembimet vaIutore</t>
  </si>
  <si>
    <t>Te ardhura nga investimet</t>
  </si>
  <si>
    <t>Shpenzime per interesa</t>
  </si>
  <si>
    <t>Rritie/renie ne tepricen inventarit</t>
  </si>
  <si>
    <t>Parate e perftuara nga aktivitetet</t>
  </si>
  <si>
    <t>Bleria e shoqerise se kontrolluar X minus parate e arketuara</t>
  </si>
  <si>
    <t>Blerja e aktiveve afatgiata materiale</t>
  </si>
  <si>
    <t>Te ardhura nga shitja e paiisjeve</t>
  </si>
  <si>
    <t>Te ardhura nga huamarrie afatgjata</t>
  </si>
  <si>
    <t>Dividendet e paguar</t>
  </si>
  <si>
    <t>Para;a neto e verdorur ne aktivitetet financiare</t>
  </si>
  <si>
    <t>Llogari/Kerkesa te tjera te arketueshme</t>
  </si>
  <si>
    <t>Mallra per rishitje</t>
  </si>
  <si>
    <t>Parapagesat per furnizime</t>
  </si>
  <si>
    <t>Llogari / Kerkesa te arketueshme</t>
  </si>
  <si>
    <t>Te pagueshme ndaj furnitoreve</t>
  </si>
  <si>
    <t>Te pagueshme ndaj punonjesve</t>
  </si>
  <si>
    <t>Hua te tjera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</si>
  <si>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</si>
  <si>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</si>
  <si>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</si>
  <si>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</si>
  <si>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</si>
  <si>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Renia ne vlere (zhvleresimi) dhe amortizimi</t>
  </si>
  <si>
    <t>Te ardhurat dhe shpenzimet financiare nga njesite e kontrolluara</t>
  </si>
  <si>
    <t>Te ardhurat dhe shpenzimet financiare nga pjesmarrjet</t>
  </si>
  <si>
    <t>Rritje/renie ne tepricen e kerkesave te arketueshme nga aktiviteti, si dhe kerkesave te arketueshme te tjera</t>
  </si>
  <si>
    <t>Paraja neto, e perdorur ne aktivitetet investuese</t>
  </si>
  <si>
    <t>Mjetet monetare ne tilIim te periudhes kontabel</t>
  </si>
  <si>
    <t>Efekti i ndryshimeve ne politikat kontabel</t>
  </si>
  <si>
    <t>Pozicioni i rregulluar</t>
  </si>
  <si>
    <t>Fitimi neto per periudhen kontabel</t>
  </si>
  <si>
    <t>Rritje e rezerves se kapitalit</t>
  </si>
  <si>
    <t>Emetimi i aksioneve</t>
  </si>
  <si>
    <t>Aksione te thesarit te riblera</t>
  </si>
  <si>
    <t>Kapitali aksionar</t>
  </si>
  <si>
    <t>Rezerva ligjore statutore</t>
  </si>
  <si>
    <t>Fitimi i pashperndare</t>
  </si>
  <si>
    <t>(shumat ne Leke)</t>
  </si>
  <si>
    <t>Aktive te Trupezuara</t>
  </si>
  <si>
    <t xml:space="preserve">Shtesa </t>
  </si>
  <si>
    <t>Pakesime</t>
  </si>
  <si>
    <t>Amortizimi</t>
  </si>
  <si>
    <t>Shtesa llogaritur</t>
  </si>
  <si>
    <t>Shen</t>
  </si>
  <si>
    <t>Mjete transporti</t>
  </si>
  <si>
    <t>Ndertime</t>
  </si>
  <si>
    <t>Pajisje zyre</t>
  </si>
  <si>
    <t xml:space="preserve">  A K T l V E T</t>
  </si>
  <si>
    <t>(i)</t>
  </si>
  <si>
    <t>Derivativet</t>
  </si>
  <si>
    <t>(ii)</t>
  </si>
  <si>
    <t>Nr.</t>
  </si>
  <si>
    <t>Pershkrimi i elementeve</t>
  </si>
  <si>
    <t>Ref</t>
  </si>
  <si>
    <t>(iii)</t>
  </si>
  <si>
    <t>(iv)</t>
  </si>
  <si>
    <t>I   Aktivet afatshkurtra</t>
  </si>
  <si>
    <t>1   Mjete monetare</t>
  </si>
  <si>
    <t>2   Derivative dhe aktive financiare te mbajtura per tregtim</t>
  </si>
  <si>
    <t>3   Aktive te tjera financiare afatshkurtra</t>
  </si>
  <si>
    <t>4   Inventari</t>
  </si>
  <si>
    <t>(vi)</t>
  </si>
  <si>
    <t>(v)</t>
  </si>
  <si>
    <t>5   Aktivet biologjike afatshkurtra</t>
  </si>
  <si>
    <t>6   Aktivet afatshkurtra te mbajtura per shitje</t>
  </si>
  <si>
    <t>7   Parapagimet dhe shpenzimet e shtyra</t>
  </si>
  <si>
    <t>II   Aktivet afatgjata</t>
  </si>
  <si>
    <t>1   Investimet financiare afatgjata</t>
  </si>
  <si>
    <t>I   Detyrimet afatshkurtera</t>
  </si>
  <si>
    <t>1   Derivativet</t>
  </si>
  <si>
    <t>2   Huamarrjet</t>
  </si>
  <si>
    <t>Huate dhe obligacionet afatshkurtera</t>
  </si>
  <si>
    <t>Kthimet/Ripagesat e huave afatgjata</t>
  </si>
  <si>
    <t xml:space="preserve">Lendet e para </t>
  </si>
  <si>
    <t>Totali 2</t>
  </si>
  <si>
    <t>Totali 3</t>
  </si>
  <si>
    <t>Totali 4</t>
  </si>
  <si>
    <t>Bono te konvertueshme</t>
  </si>
  <si>
    <t>3   Huate dhe parapagimet</t>
  </si>
  <si>
    <t>Parapagimet e arketuara</t>
  </si>
  <si>
    <t>Aktivet e mbajtura per tregetim</t>
  </si>
  <si>
    <t>4   Grande dhe te ardhura te shtyra</t>
  </si>
  <si>
    <t>5   Provizionet afatshkurtera</t>
  </si>
  <si>
    <t>Aksione dhe pjesemarrje te tjera ne njesite e kontrolluara</t>
  </si>
  <si>
    <t xml:space="preserve">Aksione dhe investime te tjera ne pjesemarrje </t>
  </si>
  <si>
    <t>Aksione dhe letra me vlere</t>
  </si>
  <si>
    <t>Llogari/Kerkesa te arketueshme afatgjata</t>
  </si>
  <si>
    <t>Totali 1</t>
  </si>
  <si>
    <t>2   Aktive afatgjata materiale</t>
  </si>
  <si>
    <t>Toka</t>
  </si>
  <si>
    <t>Ndertesa</t>
  </si>
  <si>
    <t>Makineri dhe pajisje</t>
  </si>
  <si>
    <t>Aktive te tjera afatgjata materiale (me vleren kontabile)</t>
  </si>
  <si>
    <t xml:space="preserve">Totali 2 </t>
  </si>
  <si>
    <t>3   Aktivet biologjike afatgjata</t>
  </si>
  <si>
    <t>4  Aktivet afatgjata jomateriale</t>
  </si>
  <si>
    <t>Emri i mire</t>
  </si>
  <si>
    <t>Shpenzime te zhvillimit</t>
  </si>
  <si>
    <t>Aktive te tjera jomateriale</t>
  </si>
  <si>
    <t>5   Kapitali aksionar i papaguar</t>
  </si>
  <si>
    <t>6   Aktive te tjera afatgjata (ne proces)</t>
  </si>
  <si>
    <t>Totali i Aktiveve afatshkurtra (I)</t>
  </si>
  <si>
    <t>Totali i aktiveve afatgjata (II)</t>
  </si>
  <si>
    <t>TOTALl I AKTIVEVE  (I+II)</t>
  </si>
  <si>
    <t>Totali i detyrimeve afatshkurtera  (I)</t>
  </si>
  <si>
    <t>II   Detyrimet  Afatgjata</t>
  </si>
  <si>
    <t>1   Hua Afatgjata</t>
  </si>
  <si>
    <t>Hua, bono dhe detyrime nga qeraja financiare</t>
  </si>
  <si>
    <t>Bonot e konvertueshme</t>
  </si>
  <si>
    <t>2   Huamarje te tjera Afatgjata</t>
  </si>
  <si>
    <t>3   Provizione Afatgjata</t>
  </si>
  <si>
    <t>III   KAPITALI</t>
  </si>
  <si>
    <t>1   Aksionet e pakices</t>
  </si>
  <si>
    <t>2   Kapitali i aksionereve te shoqerise meme</t>
  </si>
  <si>
    <t>3   Kapitali aksionar</t>
  </si>
  <si>
    <t>5   Aksionet e thesarit  (Negative)</t>
  </si>
  <si>
    <t>6   Rezerva Statutore</t>
  </si>
  <si>
    <t>7   Rezerva Ligjore</t>
  </si>
  <si>
    <t>8   Rezerva te tjera</t>
  </si>
  <si>
    <t>9   Fitime te pa shperndara</t>
  </si>
  <si>
    <t>10   Fitim ( Humbj) e vitit financiar</t>
  </si>
  <si>
    <t>4   Primi i aksionit</t>
  </si>
  <si>
    <t xml:space="preserve">                          Totali i detyrimeve afatgjata (II)</t>
  </si>
  <si>
    <t>TOTALl I KAPITALIT  (III)</t>
  </si>
  <si>
    <t>TOTALl I DETYRIMEVE DHE KAPITALIT  (I+II+III)</t>
  </si>
  <si>
    <t xml:space="preserve">        Fitimi (humbja) nga veprimtarite e shfrytezimit</t>
  </si>
  <si>
    <t>Pagat e personelit</t>
  </si>
  <si>
    <t>Shpenzimet e sigurimeve shoqerore</t>
  </si>
  <si>
    <t>Shpenzime per pensionet</t>
  </si>
  <si>
    <t>Te ardhura dhe shpenzime financiare nga investimet e tjera financiare afatgjata</t>
  </si>
  <si>
    <t>Te ardhura nga shpenzimet dhe interesat</t>
  </si>
  <si>
    <t>Fitimet (Humbjet) nga kursi i kembimit</t>
  </si>
  <si>
    <t>Rte ardhura dhe shpenzime te tjera financiare</t>
  </si>
  <si>
    <t>Totali i te ardhurave dhe shpenzimeve financiare</t>
  </si>
  <si>
    <t>Rritie/renie ne tepricen e detyrimeve, per t'u paguar nga aktiviteti</t>
  </si>
  <si>
    <t xml:space="preserve">              Paraja neto nga veprimtarite e shfrytezimit</t>
  </si>
  <si>
    <t xml:space="preserve">  I. Fluksi i parave nga veprimtarite e shfrvtezimit</t>
  </si>
  <si>
    <t xml:space="preserve"> II. Fluksi i parave nga veprimtarite investuese</t>
  </si>
  <si>
    <t xml:space="preserve">  III. Fluksi i parave nga veprimtarite financiare</t>
  </si>
  <si>
    <r>
      <t xml:space="preserve">  </t>
    </r>
    <r>
      <rPr>
        <b/>
        <u val="single"/>
        <sz val="12"/>
        <rFont val="Times New Roman"/>
        <family val="1"/>
      </rPr>
      <t>DETYRIMET DHE KAPITAL</t>
    </r>
    <r>
      <rPr>
        <b/>
        <sz val="12"/>
        <rFont val="Times New Roman"/>
        <family val="1"/>
      </rPr>
      <t>I</t>
    </r>
  </si>
  <si>
    <t>Makineri Paisje</t>
  </si>
  <si>
    <t>Emertimi dhe Forma ligjore</t>
  </si>
  <si>
    <t>NIPT -i</t>
  </si>
  <si>
    <t>Adresa e Selise</t>
  </si>
  <si>
    <t>DURRES</t>
  </si>
  <si>
    <t>Data e krijimit</t>
  </si>
  <si>
    <t>Nr. i  Regjistrit  Tregetar</t>
  </si>
  <si>
    <t>Veprimtaria  Kryesore</t>
  </si>
  <si>
    <t>IMPORT - EXPORT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</si>
  <si>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</si>
  <si>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</si>
  <si>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</si>
  <si>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</si>
  <si>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</si>
  <si>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</si>
  <si>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</si>
  <si>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</si>
  <si>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</si>
  <si>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</si>
  <si>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</si>
  <si>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</si>
  <si>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</si>
  <si>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</si>
  <si>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TREGTIM ARTIKUJ TE NDRYSHEM</t>
  </si>
  <si>
    <r>
      <rPr>
        <b/>
        <sz val="12"/>
        <rFont val="Arial"/>
        <family val="2"/>
      </rPr>
      <t xml:space="preserve">A.D.PASCUCCI CAFFE'  </t>
    </r>
    <r>
      <rPr>
        <sz val="9"/>
        <rFont val="Arial"/>
        <family val="2"/>
      </rPr>
      <t xml:space="preserve">    </t>
    </r>
    <r>
      <rPr>
        <b/>
        <sz val="9"/>
        <rFont val="Arial"/>
        <family val="2"/>
      </rPr>
      <t>SH.P.K</t>
    </r>
  </si>
  <si>
    <t>K81316508T</t>
  </si>
  <si>
    <t>L.14  SHKOZET</t>
  </si>
  <si>
    <t>TREGTIM KAFEJE</t>
  </si>
  <si>
    <t>Shoqeria  "A.D.PASCUCCI CAFFE' "   sh p k  DURRES</t>
  </si>
  <si>
    <t>Viti 2011</t>
  </si>
  <si>
    <t>VITI 2011</t>
  </si>
  <si>
    <t>Viti   2012</t>
  </si>
  <si>
    <t>01.01.2012</t>
  </si>
  <si>
    <t>31.12.2012</t>
  </si>
  <si>
    <t>19 Mars 2013</t>
  </si>
  <si>
    <t>Bilanci   Kontabel  me  31 Dhjetor 2012</t>
  </si>
  <si>
    <t>Viti 2012</t>
  </si>
  <si>
    <t>Llogaria te Ardhura &amp; Shpenzime per vitin e mbyllur me 31 Dhjetor 2012</t>
  </si>
  <si>
    <t>Periudha kontabel     01 Janar-31 Dhjetor 2012</t>
  </si>
  <si>
    <t>VITI 2012</t>
  </si>
  <si>
    <t>Pasqyra e levizjes se kapitaleve te veta  me 31 Dhjetor 2011 dhe 2012</t>
  </si>
  <si>
    <t>Pozicioni me 31dhjetor 2010</t>
  </si>
  <si>
    <t>Pozicioni me 31 dhjetor 2011</t>
  </si>
  <si>
    <t>Pozicioni me 31 Dhjetor 2012</t>
  </si>
  <si>
    <t>Gjendje 31.12.2012</t>
  </si>
  <si>
    <t>Gjendje ne 31.12.2012</t>
  </si>
  <si>
    <t>Vlera neto 31.12.2012</t>
  </si>
  <si>
    <t>Vlera neto 01.01.2012</t>
  </si>
  <si>
    <t>Gjendje ne 01.01.2012</t>
  </si>
  <si>
    <t>Gjendje 01.01.2012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</si>
</sst>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3"/>
      <name val="Garamond"/>
      <family val="1"/>
    </font>
    <font>
      <sz val="11"/>
      <name val="Garamond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Garamond"/>
      <family val="1"/>
    </font>
    <font>
      <b/>
      <sz val="11"/>
      <name val="Garamond"/>
      <family val="1"/>
    </font>
    <font>
      <b/>
      <sz val="12"/>
      <name val="CG Times"/>
      <family val="1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3"/>
      <color indexed="10"/>
      <name val="Garamond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3"/>
      <color rgb="FFFF0000"/>
      <name val="Garamond"/>
      <family val="1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dashed"/>
    </border>
    <border>
      <left/>
      <right/>
      <top/>
      <bottom style="dotted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1" fontId="2" fillId="0" borderId="0" xfId="42" applyFont="1" applyAlignment="1">
      <alignment/>
    </xf>
    <xf numFmtId="171" fontId="2" fillId="0" borderId="0" xfId="42" applyFont="1" applyBorder="1" applyAlignment="1">
      <alignment/>
    </xf>
    <xf numFmtId="171" fontId="2" fillId="0" borderId="0" xfId="42" applyFont="1" applyBorder="1" applyAlignment="1">
      <alignment horizontal="center" wrapText="1"/>
    </xf>
    <xf numFmtId="171" fontId="2" fillId="0" borderId="0" xfId="42" applyFont="1" applyBorder="1" applyAlignment="1">
      <alignment horizontal="left" wrapText="1"/>
    </xf>
    <xf numFmtId="0" fontId="5" fillId="0" borderId="0" xfId="0" applyFont="1" applyAlignment="1">
      <alignment/>
    </xf>
    <xf numFmtId="4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38" fontId="6" fillId="0" borderId="0" xfId="0" applyNumberFormat="1" applyFont="1" applyBorder="1" applyAlignment="1">
      <alignment horizontal="center" vertical="center"/>
    </xf>
    <xf numFmtId="38" fontId="9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171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71" fontId="8" fillId="0" borderId="0" xfId="0" applyNumberFormat="1" applyFont="1" applyAlignment="1">
      <alignment/>
    </xf>
    <xf numFmtId="40" fontId="10" fillId="0" borderId="0" xfId="0" applyNumberFormat="1" applyFont="1" applyBorder="1" applyAlignment="1">
      <alignment horizontal="center" vertical="center"/>
    </xf>
    <xf numFmtId="40" fontId="10" fillId="0" borderId="0" xfId="0" applyNumberFormat="1" applyFont="1" applyBorder="1" applyAlignment="1">
      <alignment horizontal="justify" vertical="center"/>
    </xf>
    <xf numFmtId="171" fontId="2" fillId="0" borderId="0" xfId="42" applyFont="1" applyFill="1" applyAlignment="1">
      <alignment/>
    </xf>
    <xf numFmtId="171" fontId="8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72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2" fontId="2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172" fontId="16" fillId="0" borderId="10" xfId="42" applyNumberFormat="1" applyFont="1" applyBorder="1" applyAlignment="1">
      <alignment horizontal="center"/>
    </xf>
    <xf numFmtId="172" fontId="8" fillId="0" borderId="11" xfId="42" applyNumberFormat="1" applyFont="1" applyBorder="1" applyAlignment="1">
      <alignment/>
    </xf>
    <xf numFmtId="0" fontId="17" fillId="0" borderId="0" xfId="0" applyFont="1" applyBorder="1" applyAlignment="1">
      <alignment/>
    </xf>
    <xf numFmtId="172" fontId="16" fillId="0" borderId="0" xfId="42" applyNumberFormat="1" applyFont="1" applyBorder="1" applyAlignment="1">
      <alignment horizontal="center"/>
    </xf>
    <xf numFmtId="172" fontId="8" fillId="0" borderId="0" xfId="42" applyNumberFormat="1" applyFont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171" fontId="8" fillId="0" borderId="0" xfId="42" applyFont="1" applyAlignment="1">
      <alignment/>
    </xf>
    <xf numFmtId="171" fontId="16" fillId="0" borderId="10" xfId="42" applyFont="1" applyBorder="1" applyAlignment="1">
      <alignment horizontal="center"/>
    </xf>
    <xf numFmtId="0" fontId="8" fillId="0" borderId="0" xfId="0" applyFont="1" applyAlignment="1">
      <alignment horizontal="left" vertical="justify"/>
    </xf>
    <xf numFmtId="0" fontId="8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4" fontId="8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left" wrapText="1"/>
    </xf>
    <xf numFmtId="4" fontId="16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17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3" xfId="0" applyFont="1" applyBorder="1" applyAlignment="1">
      <alignment horizontal="right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/>
    </xf>
    <xf numFmtId="14" fontId="13" fillId="0" borderId="16" xfId="0" applyNumberFormat="1" applyFont="1" applyBorder="1" applyAlignment="1">
      <alignment horizontal="center"/>
    </xf>
    <xf numFmtId="0" fontId="62" fillId="0" borderId="0" xfId="0" applyFont="1" applyAlignment="1">
      <alignment/>
    </xf>
    <xf numFmtId="171" fontId="62" fillId="0" borderId="0" xfId="0" applyNumberFormat="1" applyFont="1" applyAlignment="1">
      <alignment/>
    </xf>
    <xf numFmtId="172" fontId="63" fillId="0" borderId="0" xfId="42" applyNumberFormat="1" applyFont="1" applyAlignment="1">
      <alignment/>
    </xf>
    <xf numFmtId="0" fontId="64" fillId="0" borderId="0" xfId="0" applyFont="1" applyAlignment="1">
      <alignment/>
    </xf>
    <xf numFmtId="3" fontId="8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2" fontId="65" fillId="0" borderId="0" xfId="42" applyNumberFormat="1" applyFont="1" applyAlignment="1">
      <alignment/>
    </xf>
    <xf numFmtId="172" fontId="66" fillId="0" borderId="0" xfId="42" applyNumberFormat="1" applyFont="1" applyBorder="1" applyAlignment="1">
      <alignment/>
    </xf>
    <xf numFmtId="172" fontId="66" fillId="0" borderId="0" xfId="42" applyNumberFormat="1" applyFont="1" applyAlignment="1">
      <alignment/>
    </xf>
    <xf numFmtId="172" fontId="65" fillId="0" borderId="0" xfId="42" applyNumberFormat="1" applyFont="1" applyBorder="1" applyAlignment="1">
      <alignment/>
    </xf>
    <xf numFmtId="0" fontId="65" fillId="0" borderId="0" xfId="0" applyFont="1" applyAlignment="1">
      <alignment/>
    </xf>
    <xf numFmtId="172" fontId="65" fillId="0" borderId="0" xfId="42" applyNumberFormat="1" applyFont="1" applyBorder="1" applyAlignment="1">
      <alignment horizontal="right" wrapText="1"/>
    </xf>
    <xf numFmtId="172" fontId="65" fillId="0" borderId="0" xfId="42" applyNumberFormat="1" applyFont="1" applyBorder="1" applyAlignment="1">
      <alignment horizontal="left" wrapText="1"/>
    </xf>
    <xf numFmtId="172" fontId="66" fillId="0" borderId="0" xfId="42" applyNumberFormat="1" applyFont="1" applyBorder="1" applyAlignment="1">
      <alignment horizontal="left" wrapText="1"/>
    </xf>
    <xf numFmtId="172" fontId="66" fillId="0" borderId="0" xfId="42" applyNumberFormat="1" applyFont="1" applyBorder="1" applyAlignment="1">
      <alignment/>
    </xf>
    <xf numFmtId="4" fontId="65" fillId="0" borderId="0" xfId="0" applyNumberFormat="1" applyFont="1" applyBorder="1" applyAlignment="1">
      <alignment/>
    </xf>
    <xf numFmtId="4" fontId="65" fillId="0" borderId="0" xfId="0" applyNumberFormat="1" applyFont="1" applyAlignment="1">
      <alignment/>
    </xf>
    <xf numFmtId="4" fontId="62" fillId="0" borderId="0" xfId="0" applyNumberFormat="1" applyFont="1" applyAlignment="1">
      <alignment/>
    </xf>
    <xf numFmtId="171" fontId="65" fillId="0" borderId="0" xfId="42" applyFont="1" applyAlignment="1">
      <alignment/>
    </xf>
    <xf numFmtId="172" fontId="8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172" fontId="8" fillId="0" borderId="0" xfId="42" applyNumberFormat="1" applyFont="1" applyAlignment="1">
      <alignment horizontal="right" vertical="center"/>
    </xf>
    <xf numFmtId="172" fontId="8" fillId="0" borderId="21" xfId="42" applyNumberFormat="1" applyFont="1" applyBorder="1" applyAlignment="1">
      <alignment/>
    </xf>
    <xf numFmtId="172" fontId="16" fillId="0" borderId="0" xfId="42" applyNumberFormat="1" applyFont="1" applyBorder="1" applyAlignment="1">
      <alignment/>
    </xf>
    <xf numFmtId="172" fontId="8" fillId="0" borderId="0" xfId="42" applyNumberFormat="1" applyFont="1" applyBorder="1" applyAlignment="1">
      <alignment/>
    </xf>
    <xf numFmtId="172" fontId="16" fillId="0" borderId="0" xfId="42" applyNumberFormat="1" applyFont="1" applyAlignment="1">
      <alignment/>
    </xf>
    <xf numFmtId="172" fontId="8" fillId="0" borderId="16" xfId="42" applyNumberFormat="1" applyFont="1" applyBorder="1" applyAlignment="1">
      <alignment/>
    </xf>
    <xf numFmtId="172" fontId="8" fillId="0" borderId="22" xfId="42" applyNumberFormat="1" applyFont="1" applyBorder="1" applyAlignment="1">
      <alignment horizontal="right" vertical="center"/>
    </xf>
    <xf numFmtId="172" fontId="16" fillId="0" borderId="0" xfId="42" applyNumberFormat="1" applyFont="1" applyBorder="1" applyAlignment="1">
      <alignment horizontal="right" vertical="center"/>
    </xf>
    <xf numFmtId="172" fontId="8" fillId="0" borderId="22" xfId="42" applyNumberFormat="1" applyFont="1" applyBorder="1" applyAlignment="1">
      <alignment/>
    </xf>
    <xf numFmtId="172" fontId="16" fillId="0" borderId="0" xfId="42" applyNumberFormat="1" applyFont="1" applyAlignment="1">
      <alignment horizontal="right" vertical="center"/>
    </xf>
    <xf numFmtId="172" fontId="8" fillId="0" borderId="16" xfId="42" applyNumberFormat="1" applyFont="1" applyBorder="1" applyAlignment="1">
      <alignment horizontal="right" vertical="center"/>
    </xf>
    <xf numFmtId="172" fontId="16" fillId="0" borderId="23" xfId="42" applyNumberFormat="1" applyFont="1" applyBorder="1" applyAlignment="1">
      <alignment/>
    </xf>
    <xf numFmtId="172" fontId="8" fillId="0" borderId="0" xfId="42" applyNumberFormat="1" applyFont="1" applyFill="1" applyAlignment="1">
      <alignment/>
    </xf>
    <xf numFmtId="172" fontId="8" fillId="0" borderId="23" xfId="42" applyNumberFormat="1" applyFont="1" applyBorder="1" applyAlignment="1">
      <alignment/>
    </xf>
    <xf numFmtId="172" fontId="8" fillId="0" borderId="0" xfId="42" applyNumberFormat="1" applyFont="1" applyBorder="1" applyAlignment="1">
      <alignment horizontal="right" wrapText="1"/>
    </xf>
    <xf numFmtId="172" fontId="8" fillId="0" borderId="0" xfId="42" applyNumberFormat="1" applyFont="1" applyBorder="1" applyAlignment="1">
      <alignment horizontal="left" wrapText="1"/>
    </xf>
    <xf numFmtId="172" fontId="8" fillId="0" borderId="16" xfId="42" applyNumberFormat="1" applyFont="1" applyBorder="1" applyAlignment="1">
      <alignment horizontal="right" wrapText="1"/>
    </xf>
    <xf numFmtId="172" fontId="8" fillId="0" borderId="18" xfId="42" applyNumberFormat="1" applyFont="1" applyBorder="1" applyAlignment="1">
      <alignment horizontal="right" wrapText="1"/>
    </xf>
    <xf numFmtId="172" fontId="16" fillId="0" borderId="0" xfId="42" applyNumberFormat="1" applyFont="1" applyBorder="1" applyAlignment="1">
      <alignment horizontal="right" wrapText="1"/>
    </xf>
    <xf numFmtId="172" fontId="16" fillId="0" borderId="0" xfId="42" applyNumberFormat="1" applyFont="1" applyBorder="1" applyAlignment="1">
      <alignment/>
    </xf>
    <xf numFmtId="172" fontId="7" fillId="0" borderId="16" xfId="42" applyNumberFormat="1" applyFont="1" applyBorder="1" applyAlignment="1">
      <alignment horizontal="center" wrapText="1"/>
    </xf>
    <xf numFmtId="172" fontId="7" fillId="0" borderId="0" xfId="42" applyNumberFormat="1" applyFont="1" applyBorder="1" applyAlignment="1">
      <alignment horizontal="center" wrapText="1"/>
    </xf>
    <xf numFmtId="172" fontId="7" fillId="0" borderId="0" xfId="42" applyNumberFormat="1" applyFont="1" applyBorder="1" applyAlignment="1">
      <alignment horizontal="left" wrapText="1"/>
    </xf>
    <xf numFmtId="172" fontId="7" fillId="0" borderId="23" xfId="42" applyNumberFormat="1" applyFont="1" applyBorder="1" applyAlignment="1">
      <alignment horizontal="center" wrapText="1"/>
    </xf>
    <xf numFmtId="172" fontId="7" fillId="0" borderId="0" xfId="42" applyNumberFormat="1" applyFont="1" applyBorder="1" applyAlignment="1">
      <alignment/>
    </xf>
    <xf numFmtId="172" fontId="7" fillId="0" borderId="23" xfId="42" applyNumberFormat="1" applyFont="1" applyBorder="1" applyAlignment="1">
      <alignment wrapText="1"/>
    </xf>
    <xf numFmtId="172" fontId="7" fillId="0" borderId="0" xfId="42" applyNumberFormat="1" applyFont="1" applyBorder="1" applyAlignment="1">
      <alignment wrapText="1"/>
    </xf>
    <xf numFmtId="40" fontId="6" fillId="0" borderId="0" xfId="0" applyNumberFormat="1" applyFont="1" applyBorder="1" applyAlignment="1">
      <alignment/>
    </xf>
    <xf numFmtId="38" fontId="8" fillId="0" borderId="0" xfId="42" applyNumberFormat="1" applyFont="1" applyFill="1" applyAlignment="1">
      <alignment/>
    </xf>
    <xf numFmtId="38" fontId="10" fillId="0" borderId="23" xfId="0" applyNumberFormat="1" applyFont="1" applyBorder="1" applyAlignment="1">
      <alignment/>
    </xf>
    <xf numFmtId="0" fontId="13" fillId="0" borderId="18" xfId="0" applyFont="1" applyBorder="1" applyAlignment="1">
      <alignment horizontal="center"/>
    </xf>
    <xf numFmtId="38" fontId="0" fillId="0" borderId="0" xfId="0" applyNumberFormat="1" applyAlignment="1">
      <alignment/>
    </xf>
    <xf numFmtId="0" fontId="14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21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6" fontId="14" fillId="0" borderId="0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7109375" style="63" customWidth="1"/>
    <col min="2" max="3" width="9.140625" style="63" customWidth="1"/>
    <col min="4" max="4" width="9.28125" style="63" customWidth="1"/>
    <col min="5" max="5" width="11.421875" style="63" customWidth="1"/>
    <col min="6" max="6" width="12.8515625" style="63" customWidth="1"/>
    <col min="7" max="7" width="5.421875" style="63" customWidth="1"/>
    <col min="8" max="9" width="9.140625" style="63" customWidth="1"/>
    <col min="10" max="10" width="3.140625" style="63" customWidth="1"/>
    <col min="11" max="11" width="9.140625" style="63" customWidth="1"/>
    <col min="12" max="12" width="1.8515625" style="63" customWidth="1"/>
    <col min="13" max="16384" width="9.140625" style="63" customWidth="1"/>
  </cols>
  <sheetData>
    <row r="1" ht="6.75" customHeight="1"/>
    <row r="2" spans="2:11" ht="12.75">
      <c r="B2" s="64"/>
      <c r="C2" s="65"/>
      <c r="D2" s="65"/>
      <c r="E2" s="65"/>
      <c r="F2" s="65"/>
      <c r="G2" s="65"/>
      <c r="H2" s="65"/>
      <c r="I2" s="65"/>
      <c r="J2" s="65"/>
      <c r="K2" s="66"/>
    </row>
    <row r="3" spans="2:11" s="29" customFormat="1" ht="13.5" customHeight="1">
      <c r="B3" s="67"/>
      <c r="C3" s="68" t="s">
        <v>166</v>
      </c>
      <c r="D3" s="68"/>
      <c r="E3" s="68"/>
      <c r="F3" s="72" t="s">
        <v>189</v>
      </c>
      <c r="G3" s="70"/>
      <c r="H3" s="71"/>
      <c r="I3" s="72"/>
      <c r="J3" s="68"/>
      <c r="K3" s="73"/>
    </row>
    <row r="4" spans="2:11" s="29" customFormat="1" ht="13.5" customHeight="1">
      <c r="B4" s="67"/>
      <c r="C4" s="68" t="s">
        <v>167</v>
      </c>
      <c r="D4" s="68"/>
      <c r="E4" s="68"/>
      <c r="F4" s="93" t="s">
        <v>190</v>
      </c>
      <c r="G4" s="74"/>
      <c r="H4" s="75"/>
      <c r="I4" s="76"/>
      <c r="J4" s="76"/>
      <c r="K4" s="73"/>
    </row>
    <row r="5" spans="2:11" s="29" customFormat="1" ht="13.5" customHeight="1">
      <c r="B5" s="67"/>
      <c r="C5" s="68" t="s">
        <v>168</v>
      </c>
      <c r="D5" s="68"/>
      <c r="E5" s="68"/>
      <c r="F5" s="80" t="s">
        <v>191</v>
      </c>
      <c r="G5" s="72"/>
      <c r="H5" s="72"/>
      <c r="I5" s="72"/>
      <c r="J5" s="72"/>
      <c r="K5" s="73"/>
    </row>
    <row r="6" spans="2:11" s="29" customFormat="1" ht="13.5" customHeight="1">
      <c r="B6" s="67"/>
      <c r="C6" s="68"/>
      <c r="D6" s="68"/>
      <c r="E6" s="68"/>
      <c r="F6" s="68"/>
      <c r="G6" s="68"/>
      <c r="H6" s="77" t="s">
        <v>169</v>
      </c>
      <c r="I6" s="78"/>
      <c r="J6" s="76"/>
      <c r="K6" s="73"/>
    </row>
    <row r="7" spans="2:11" s="29" customFormat="1" ht="13.5" customHeight="1">
      <c r="B7" s="67"/>
      <c r="C7" s="68" t="s">
        <v>170</v>
      </c>
      <c r="D7" s="68"/>
      <c r="E7" s="68"/>
      <c r="F7" s="94">
        <v>39456</v>
      </c>
      <c r="G7" s="79"/>
      <c r="H7" s="68"/>
      <c r="I7" s="68"/>
      <c r="J7" s="68"/>
      <c r="K7" s="73"/>
    </row>
    <row r="8" spans="2:11" s="29" customFormat="1" ht="13.5" customHeight="1">
      <c r="B8" s="67"/>
      <c r="C8" s="68" t="s">
        <v>171</v>
      </c>
      <c r="D8" s="68"/>
      <c r="E8" s="68"/>
      <c r="F8" s="146" t="s">
        <v>190</v>
      </c>
      <c r="G8" s="81"/>
      <c r="H8" s="68"/>
      <c r="I8" s="68"/>
      <c r="J8" s="68"/>
      <c r="K8" s="73"/>
    </row>
    <row r="9" spans="2:11" s="29" customFormat="1" ht="13.5" customHeight="1">
      <c r="B9" s="67"/>
      <c r="C9" s="68"/>
      <c r="D9" s="68"/>
      <c r="E9" s="68"/>
      <c r="F9" s="68"/>
      <c r="G9" s="68"/>
      <c r="H9" s="68"/>
      <c r="I9" s="68"/>
      <c r="J9" s="68"/>
      <c r="K9" s="73"/>
    </row>
    <row r="10" spans="2:11" s="29" customFormat="1" ht="13.5" customHeight="1">
      <c r="B10" s="67"/>
      <c r="C10" s="68" t="s">
        <v>172</v>
      </c>
      <c r="D10" s="68"/>
      <c r="E10" s="68"/>
      <c r="F10" s="80" t="s">
        <v>192</v>
      </c>
      <c r="G10" s="72"/>
      <c r="H10" s="72"/>
      <c r="I10" s="72"/>
      <c r="J10" s="72"/>
      <c r="K10" s="73"/>
    </row>
    <row r="11" spans="2:11" s="29" customFormat="1" ht="13.5" customHeight="1">
      <c r="B11" s="67"/>
      <c r="C11" s="68"/>
      <c r="D11" s="68"/>
      <c r="E11" s="68"/>
      <c r="F11" s="69" t="s">
        <v>173</v>
      </c>
      <c r="G11" s="80"/>
      <c r="H11" s="80"/>
      <c r="I11" s="80"/>
      <c r="J11" s="80"/>
      <c r="K11" s="73"/>
    </row>
    <row r="12" spans="2:11" s="29" customFormat="1" ht="13.5" customHeight="1">
      <c r="B12" s="67"/>
      <c r="C12" s="68"/>
      <c r="D12" s="68"/>
      <c r="E12" s="68"/>
      <c r="F12" s="80" t="s">
        <v>188</v>
      </c>
      <c r="G12" s="80"/>
      <c r="H12" s="80"/>
      <c r="I12" s="80"/>
      <c r="J12" s="80"/>
      <c r="K12" s="73"/>
    </row>
    <row r="13" spans="2:11" ht="12.75">
      <c r="B13" s="82"/>
      <c r="C13" s="83"/>
      <c r="D13" s="83"/>
      <c r="E13" s="83"/>
      <c r="F13" s="83"/>
      <c r="G13" s="83"/>
      <c r="H13" s="83"/>
      <c r="I13" s="83"/>
      <c r="J13" s="83"/>
      <c r="K13" s="84"/>
    </row>
    <row r="14" spans="2:11" ht="12.75">
      <c r="B14" s="82"/>
      <c r="C14" s="83"/>
      <c r="D14" s="83"/>
      <c r="E14" s="83"/>
      <c r="F14" s="83"/>
      <c r="G14" s="83"/>
      <c r="H14" s="83"/>
      <c r="I14" s="83"/>
      <c r="J14" s="83"/>
      <c r="K14" s="84"/>
    </row>
    <row r="15" spans="2:11" ht="12.75">
      <c r="B15" s="82"/>
      <c r="C15" s="83"/>
      <c r="D15" s="83"/>
      <c r="E15" s="83"/>
      <c r="F15" s="83"/>
      <c r="G15" s="83"/>
      <c r="H15" s="83"/>
      <c r="I15" s="83"/>
      <c r="J15" s="83"/>
      <c r="K15" s="84"/>
    </row>
    <row r="16" spans="2:11" ht="12.75">
      <c r="B16" s="82"/>
      <c r="C16" s="83"/>
      <c r="D16" s="83"/>
      <c r="E16" s="83"/>
      <c r="F16" s="83"/>
      <c r="G16" s="83"/>
      <c r="H16" s="83"/>
      <c r="I16" s="83"/>
      <c r="J16" s="83"/>
      <c r="K16" s="84"/>
    </row>
    <row r="17" spans="2:11" ht="12.75">
      <c r="B17" s="82"/>
      <c r="C17" s="83"/>
      <c r="D17" s="83"/>
      <c r="E17" s="83"/>
      <c r="F17" s="83"/>
      <c r="G17" s="83"/>
      <c r="H17" s="83"/>
      <c r="I17" s="83"/>
      <c r="J17" s="83"/>
      <c r="K17" s="84"/>
    </row>
    <row r="18" spans="2:11" ht="12.75">
      <c r="B18" s="82"/>
      <c r="C18" s="83"/>
      <c r="D18" s="83"/>
      <c r="E18" s="83"/>
      <c r="F18" s="83"/>
      <c r="G18" s="83"/>
      <c r="H18" s="83"/>
      <c r="I18" s="83"/>
      <c r="J18" s="83"/>
      <c r="K18" s="84"/>
    </row>
    <row r="19" spans="2:11" ht="12.75">
      <c r="B19" s="82"/>
      <c r="C19" s="83"/>
      <c r="D19" s="83"/>
      <c r="E19" s="83"/>
      <c r="F19" s="83"/>
      <c r="G19" s="83"/>
      <c r="H19" s="83"/>
      <c r="I19" s="83"/>
      <c r="J19" s="83"/>
      <c r="K19" s="84"/>
    </row>
    <row r="20" spans="2:11" ht="12.75">
      <c r="B20" s="82"/>
      <c r="C20" s="83"/>
      <c r="D20" s="83"/>
      <c r="E20" s="83"/>
      <c r="F20" s="83"/>
      <c r="G20" s="83"/>
      <c r="H20" s="83"/>
      <c r="I20" s="83"/>
      <c r="J20" s="83"/>
      <c r="K20" s="84"/>
    </row>
    <row r="21" spans="2:11" ht="12.75">
      <c r="B21" s="82"/>
      <c r="D21" s="83"/>
      <c r="E21" s="83"/>
      <c r="F21" s="83"/>
      <c r="G21" s="83"/>
      <c r="H21" s="83"/>
      <c r="I21" s="83"/>
      <c r="J21" s="83"/>
      <c r="K21" s="84"/>
    </row>
    <row r="22" spans="2:11" ht="12.75">
      <c r="B22" s="82"/>
      <c r="C22" s="83"/>
      <c r="D22" s="83"/>
      <c r="E22" s="83"/>
      <c r="F22" s="83"/>
      <c r="G22" s="83"/>
      <c r="H22" s="83"/>
      <c r="I22" s="83"/>
      <c r="J22" s="83"/>
      <c r="K22" s="84"/>
    </row>
    <row r="23" spans="2:11" ht="12.75">
      <c r="B23" s="82"/>
      <c r="C23" s="83"/>
      <c r="D23" s="83"/>
      <c r="E23" s="83"/>
      <c r="F23" s="83"/>
      <c r="G23" s="83"/>
      <c r="H23" s="83"/>
      <c r="I23" s="83"/>
      <c r="J23" s="83"/>
      <c r="K23" s="84"/>
    </row>
    <row r="24" spans="2:11" ht="12.75">
      <c r="B24" s="82"/>
      <c r="C24" s="83"/>
      <c r="D24" s="83"/>
      <c r="E24" s="83"/>
      <c r="F24" s="83"/>
      <c r="G24" s="83"/>
      <c r="H24" s="83"/>
      <c r="I24" s="83"/>
      <c r="J24" s="83"/>
      <c r="K24" s="84"/>
    </row>
    <row r="25" spans="2:11" ht="33.75">
      <c r="B25" s="155" t="s">
        <v>174</v>
      </c>
      <c r="C25" s="156"/>
      <c r="D25" s="156"/>
      <c r="E25" s="156"/>
      <c r="F25" s="156"/>
      <c r="G25" s="156"/>
      <c r="H25" s="156"/>
      <c r="I25" s="156"/>
      <c r="J25" s="156"/>
      <c r="K25" s="157"/>
    </row>
    <row r="26" spans="2:11" ht="12.75">
      <c r="B26" s="82"/>
      <c r="C26" s="158" t="s">
        <v>175</v>
      </c>
      <c r="D26" s="158"/>
      <c r="E26" s="158"/>
      <c r="F26" s="158"/>
      <c r="G26" s="158"/>
      <c r="H26" s="158"/>
      <c r="I26" s="158"/>
      <c r="J26" s="158"/>
      <c r="K26" s="84"/>
    </row>
    <row r="27" spans="2:11" ht="12.75">
      <c r="B27" s="82"/>
      <c r="C27" s="158" t="s">
        <v>176</v>
      </c>
      <c r="D27" s="158"/>
      <c r="E27" s="158"/>
      <c r="F27" s="158"/>
      <c r="G27" s="158"/>
      <c r="H27" s="158"/>
      <c r="I27" s="158"/>
      <c r="J27" s="158"/>
      <c r="K27" s="84"/>
    </row>
    <row r="28" spans="2:11" ht="12.75">
      <c r="B28" s="82"/>
      <c r="C28" s="83"/>
      <c r="D28" s="83"/>
      <c r="E28" s="83"/>
      <c r="F28" s="83"/>
      <c r="G28" s="83"/>
      <c r="H28" s="83"/>
      <c r="I28" s="83"/>
      <c r="J28" s="83"/>
      <c r="K28" s="84"/>
    </row>
    <row r="29" spans="2:11" ht="12.75">
      <c r="B29" s="82"/>
      <c r="C29" s="83"/>
      <c r="D29" s="83"/>
      <c r="E29" s="83"/>
      <c r="F29" s="83"/>
      <c r="G29" s="83"/>
      <c r="H29" s="83"/>
      <c r="I29" s="83"/>
      <c r="J29" s="83"/>
      <c r="K29" s="84"/>
    </row>
    <row r="30" spans="2:11" ht="12.75" customHeight="1">
      <c r="B30" s="82"/>
      <c r="C30" s="83"/>
      <c r="D30" s="83"/>
      <c r="E30" s="149" t="s">
        <v>196</v>
      </c>
      <c r="F30" s="149"/>
      <c r="G30" s="149"/>
      <c r="H30" s="149"/>
      <c r="I30" s="83"/>
      <c r="J30" s="83"/>
      <c r="K30" s="84"/>
    </row>
    <row r="31" spans="2:11" ht="12.75">
      <c r="B31" s="82"/>
      <c r="C31" s="83"/>
      <c r="D31" s="83"/>
      <c r="E31" s="149"/>
      <c r="F31" s="149"/>
      <c r="G31" s="149"/>
      <c r="H31" s="149"/>
      <c r="I31" s="83"/>
      <c r="J31" s="83"/>
      <c r="K31" s="84"/>
    </row>
    <row r="32" spans="2:11" ht="12.75">
      <c r="B32" s="82"/>
      <c r="C32" s="83"/>
      <c r="D32" s="83"/>
      <c r="E32" s="149"/>
      <c r="F32" s="149"/>
      <c r="G32" s="149"/>
      <c r="H32" s="149"/>
      <c r="I32" s="83"/>
      <c r="J32" s="83"/>
      <c r="K32" s="84"/>
    </row>
    <row r="33" spans="2:11" ht="12.75">
      <c r="B33" s="82"/>
      <c r="C33" s="83"/>
      <c r="D33" s="83"/>
      <c r="E33" s="83"/>
      <c r="F33" s="83"/>
      <c r="G33" s="83"/>
      <c r="H33" s="83"/>
      <c r="I33" s="83"/>
      <c r="J33" s="83"/>
      <c r="K33" s="84"/>
    </row>
    <row r="34" spans="2:11" ht="12.75">
      <c r="B34" s="82"/>
      <c r="C34" s="83"/>
      <c r="D34" s="83"/>
      <c r="E34" s="83"/>
      <c r="F34" s="83"/>
      <c r="G34" s="83"/>
      <c r="H34" s="83"/>
      <c r="I34" s="83"/>
      <c r="J34" s="83"/>
      <c r="K34" s="84"/>
    </row>
    <row r="35" spans="2:11" ht="12.75">
      <c r="B35" s="82"/>
      <c r="C35" s="83"/>
      <c r="D35" s="83"/>
      <c r="E35" s="83"/>
      <c r="F35" s="83"/>
      <c r="G35" s="83"/>
      <c r="H35" s="83"/>
      <c r="I35" s="83"/>
      <c r="J35" s="83"/>
      <c r="K35" s="84"/>
    </row>
    <row r="36" spans="2:11" ht="12.75">
      <c r="B36" s="82"/>
      <c r="C36" s="83"/>
      <c r="D36" s="83"/>
      <c r="E36" s="83"/>
      <c r="F36" s="83"/>
      <c r="G36" s="83"/>
      <c r="H36" s="83"/>
      <c r="I36" s="83"/>
      <c r="J36" s="83"/>
      <c r="K36" s="84"/>
    </row>
    <row r="37" spans="2:11" ht="12.75">
      <c r="B37" s="82"/>
      <c r="C37" s="83"/>
      <c r="D37" s="83"/>
      <c r="E37" s="83"/>
      <c r="F37" s="83"/>
      <c r="G37" s="83"/>
      <c r="H37" s="83"/>
      <c r="I37" s="83"/>
      <c r="J37" s="83"/>
      <c r="K37" s="84"/>
    </row>
    <row r="38" spans="2:11" ht="12.75">
      <c r="B38" s="82"/>
      <c r="C38" s="83"/>
      <c r="D38" s="83"/>
      <c r="E38" s="83"/>
      <c r="F38" s="83"/>
      <c r="G38" s="83"/>
      <c r="H38" s="83"/>
      <c r="I38" s="83"/>
      <c r="J38" s="83"/>
      <c r="K38" s="84"/>
    </row>
    <row r="39" spans="2:11" ht="12.75">
      <c r="B39" s="82"/>
      <c r="C39" s="83"/>
      <c r="D39" s="83"/>
      <c r="E39" s="83"/>
      <c r="F39" s="83"/>
      <c r="G39" s="83"/>
      <c r="H39" s="83"/>
      <c r="I39" s="83"/>
      <c r="J39" s="83"/>
      <c r="K39" s="84"/>
    </row>
    <row r="40" spans="2:11" ht="12.75">
      <c r="B40" s="82"/>
      <c r="C40" s="83"/>
      <c r="D40" s="83"/>
      <c r="E40" s="83"/>
      <c r="F40" s="83"/>
      <c r="G40" s="83"/>
      <c r="H40" s="83"/>
      <c r="I40" s="83"/>
      <c r="J40" s="83"/>
      <c r="K40" s="84"/>
    </row>
    <row r="41" spans="2:11" ht="12.75">
      <c r="B41" s="82"/>
      <c r="C41" s="83"/>
      <c r="D41" s="83"/>
      <c r="E41" s="83"/>
      <c r="F41" s="83"/>
      <c r="G41" s="83"/>
      <c r="H41" s="83"/>
      <c r="I41" s="83"/>
      <c r="J41" s="83"/>
      <c r="K41" s="84"/>
    </row>
    <row r="42" spans="2:11" ht="12.75">
      <c r="B42" s="82"/>
      <c r="C42" s="83"/>
      <c r="D42" s="83"/>
      <c r="E42" s="83"/>
      <c r="F42" s="83"/>
      <c r="G42" s="83"/>
      <c r="H42" s="83"/>
      <c r="I42" s="83"/>
      <c r="J42" s="83"/>
      <c r="K42" s="84"/>
    </row>
    <row r="43" spans="2:11" ht="12.75">
      <c r="B43" s="82"/>
      <c r="C43" s="83"/>
      <c r="D43" s="83"/>
      <c r="E43" s="83"/>
      <c r="F43" s="83"/>
      <c r="G43" s="83"/>
      <c r="H43" s="83"/>
      <c r="I43" s="83"/>
      <c r="J43" s="83"/>
      <c r="K43" s="84"/>
    </row>
    <row r="44" spans="2:11" ht="12.75">
      <c r="B44" s="82"/>
      <c r="C44" s="83"/>
      <c r="D44" s="83"/>
      <c r="E44" s="83"/>
      <c r="F44" s="83"/>
      <c r="G44" s="83"/>
      <c r="H44" s="83"/>
      <c r="I44" s="83"/>
      <c r="J44" s="83"/>
      <c r="K44" s="84"/>
    </row>
    <row r="45" spans="2:11" ht="9" customHeight="1">
      <c r="B45" s="82"/>
      <c r="C45" s="83"/>
      <c r="D45" s="83"/>
      <c r="E45" s="83"/>
      <c r="F45" s="83"/>
      <c r="G45" s="83"/>
      <c r="H45" s="83"/>
      <c r="I45" s="83"/>
      <c r="J45" s="83"/>
      <c r="K45" s="84"/>
    </row>
    <row r="46" spans="2:11" ht="12.75">
      <c r="B46" s="82"/>
      <c r="C46" s="83"/>
      <c r="D46" s="83"/>
      <c r="E46" s="83"/>
      <c r="F46" s="83"/>
      <c r="G46" s="83"/>
      <c r="H46" s="83"/>
      <c r="I46" s="83"/>
      <c r="J46" s="83"/>
      <c r="K46" s="84"/>
    </row>
    <row r="47" spans="2:11" ht="12.75">
      <c r="B47" s="82"/>
      <c r="C47" s="83"/>
      <c r="D47" s="83"/>
      <c r="E47" s="83"/>
      <c r="F47" s="83"/>
      <c r="G47" s="83"/>
      <c r="H47" s="83"/>
      <c r="I47" s="83"/>
      <c r="J47" s="83"/>
      <c r="K47" s="84"/>
    </row>
    <row r="48" spans="2:11" s="29" customFormat="1" ht="12.75" customHeight="1">
      <c r="B48" s="67"/>
      <c r="C48" s="68" t="s">
        <v>177</v>
      </c>
      <c r="D48" s="68"/>
      <c r="E48" s="68"/>
      <c r="F48" s="68"/>
      <c r="G48" s="68"/>
      <c r="H48" s="159" t="s">
        <v>178</v>
      </c>
      <c r="I48" s="159"/>
      <c r="J48" s="68"/>
      <c r="K48" s="73"/>
    </row>
    <row r="49" spans="2:11" s="29" customFormat="1" ht="12.75" customHeight="1">
      <c r="B49" s="67"/>
      <c r="C49" s="68" t="s">
        <v>179</v>
      </c>
      <c r="D49" s="68"/>
      <c r="E49" s="68"/>
      <c r="F49" s="68"/>
      <c r="G49" s="68"/>
      <c r="H49" s="160" t="s">
        <v>180</v>
      </c>
      <c r="I49" s="160"/>
      <c r="J49" s="68"/>
      <c r="K49" s="73"/>
    </row>
    <row r="50" spans="2:11" s="29" customFormat="1" ht="12.75" customHeight="1">
      <c r="B50" s="67"/>
      <c r="C50" s="68" t="s">
        <v>181</v>
      </c>
      <c r="D50" s="68"/>
      <c r="E50" s="68"/>
      <c r="F50" s="68"/>
      <c r="G50" s="68"/>
      <c r="H50" s="148" t="s">
        <v>182</v>
      </c>
      <c r="I50" s="148"/>
      <c r="J50" s="68"/>
      <c r="K50" s="73"/>
    </row>
    <row r="51" spans="2:11" s="29" customFormat="1" ht="12.75" customHeight="1">
      <c r="B51" s="67"/>
      <c r="C51" s="68" t="s">
        <v>183</v>
      </c>
      <c r="D51" s="68"/>
      <c r="E51" s="68"/>
      <c r="F51" s="68"/>
      <c r="G51" s="68"/>
      <c r="H51" s="148" t="s">
        <v>182</v>
      </c>
      <c r="I51" s="148"/>
      <c r="J51" s="68"/>
      <c r="K51" s="73"/>
    </row>
    <row r="52" spans="2:11" ht="12.75">
      <c r="B52" s="82"/>
      <c r="C52" s="83"/>
      <c r="D52" s="83"/>
      <c r="E52" s="83"/>
      <c r="F52" s="83"/>
      <c r="G52" s="83"/>
      <c r="H52" s="83"/>
      <c r="I52" s="83"/>
      <c r="J52" s="83"/>
      <c r="K52" s="84"/>
    </row>
    <row r="53" spans="2:11" s="88" customFormat="1" ht="12.75" customHeight="1">
      <c r="B53" s="85"/>
      <c r="C53" s="68" t="s">
        <v>184</v>
      </c>
      <c r="D53" s="68"/>
      <c r="E53" s="68"/>
      <c r="F53" s="68"/>
      <c r="G53" s="81" t="s">
        <v>185</v>
      </c>
      <c r="H53" s="150" t="s">
        <v>197</v>
      </c>
      <c r="I53" s="151"/>
      <c r="J53" s="86"/>
      <c r="K53" s="87"/>
    </row>
    <row r="54" spans="2:11" s="88" customFormat="1" ht="12.75" customHeight="1">
      <c r="B54" s="85"/>
      <c r="C54" s="68"/>
      <c r="D54" s="68"/>
      <c r="E54" s="68"/>
      <c r="F54" s="68"/>
      <c r="G54" s="81" t="s">
        <v>186</v>
      </c>
      <c r="H54" s="152" t="s">
        <v>198</v>
      </c>
      <c r="I54" s="151"/>
      <c r="J54" s="86"/>
      <c r="K54" s="87"/>
    </row>
    <row r="55" spans="2:11" s="88" customFormat="1" ht="7.5" customHeight="1">
      <c r="B55" s="85"/>
      <c r="C55" s="68"/>
      <c r="D55" s="68"/>
      <c r="E55" s="68"/>
      <c r="F55" s="68"/>
      <c r="G55" s="81"/>
      <c r="H55" s="81"/>
      <c r="I55" s="81"/>
      <c r="J55" s="86"/>
      <c r="K55" s="87"/>
    </row>
    <row r="56" spans="2:11" s="88" customFormat="1" ht="12.75" customHeight="1">
      <c r="B56" s="85"/>
      <c r="C56" s="68" t="s">
        <v>187</v>
      </c>
      <c r="D56" s="68"/>
      <c r="E56" s="68"/>
      <c r="F56" s="81"/>
      <c r="G56" s="68"/>
      <c r="H56" s="153" t="s">
        <v>199</v>
      </c>
      <c r="I56" s="154"/>
      <c r="J56" s="86"/>
      <c r="K56" s="87"/>
    </row>
    <row r="57" spans="2:11" ht="22.5" customHeight="1">
      <c r="B57" s="89"/>
      <c r="C57" s="90"/>
      <c r="D57" s="90"/>
      <c r="E57" s="90"/>
      <c r="F57" s="90"/>
      <c r="G57" s="90"/>
      <c r="H57" s="90"/>
      <c r="I57" s="90"/>
      <c r="J57" s="90"/>
      <c r="K57" s="91"/>
    </row>
    <row r="58" ht="6.75" customHeight="1"/>
  </sheetData>
  <sheetProtection/>
  <mergeCells count="11">
    <mergeCell ref="B25:K25"/>
    <mergeCell ref="C26:J26"/>
    <mergeCell ref="C27:J27"/>
    <mergeCell ref="H48:I48"/>
    <mergeCell ref="H49:I49"/>
    <mergeCell ref="H50:I50"/>
    <mergeCell ref="E30:H32"/>
    <mergeCell ref="H51:I51"/>
    <mergeCell ref="H53:I53"/>
    <mergeCell ref="H54:I54"/>
    <mergeCell ref="H56:I56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2"/>
  <sheetViews>
    <sheetView zoomScalePageLayoutView="0" workbookViewId="0" topLeftCell="A66">
      <selection activeCell="A1" sqref="A1:B1"/>
    </sheetView>
  </sheetViews>
  <sheetFormatPr defaultColWidth="9.140625" defaultRowHeight="12.75"/>
  <cols>
    <col min="1" max="1" width="8.421875" style="13" customWidth="1"/>
    <col min="2" max="2" width="54.57421875" style="20" customWidth="1"/>
    <col min="3" max="3" width="4.28125" style="21" customWidth="1"/>
    <col min="4" max="4" width="17.28125" style="13" customWidth="1"/>
    <col min="5" max="5" width="3.8515625" style="13" customWidth="1"/>
    <col min="6" max="6" width="18.140625" style="13" customWidth="1"/>
    <col min="7" max="7" width="0.9921875" style="13" customWidth="1"/>
    <col min="8" max="8" width="15.7109375" style="13" bestFit="1" customWidth="1"/>
    <col min="9" max="16384" width="9.140625" style="13" customWidth="1"/>
  </cols>
  <sheetData>
    <row r="1" spans="1:2" ht="15.75">
      <c r="A1" s="161" t="s">
        <v>193</v>
      </c>
      <c r="B1" s="161"/>
    </row>
    <row r="2" ht="15.75">
      <c r="A2" s="31" t="s">
        <v>200</v>
      </c>
    </row>
    <row r="3" ht="15.75">
      <c r="A3" s="31" t="s">
        <v>62</v>
      </c>
    </row>
    <row r="4" spans="1:6" ht="16.5" thickBot="1">
      <c r="A4" s="32"/>
      <c r="B4" s="32"/>
      <c r="C4" s="33"/>
      <c r="D4" s="32"/>
      <c r="E4" s="32"/>
      <c r="F4" s="32"/>
    </row>
    <row r="5" spans="1:6" ht="17.25" thickBot="1" thickTop="1">
      <c r="A5" s="34" t="s">
        <v>76</v>
      </c>
      <c r="B5" s="35" t="s">
        <v>77</v>
      </c>
      <c r="C5" s="36" t="s">
        <v>78</v>
      </c>
      <c r="D5" s="37" t="s">
        <v>201</v>
      </c>
      <c r="E5" s="38"/>
      <c r="F5" s="37" t="s">
        <v>194</v>
      </c>
    </row>
    <row r="6" spans="1:6" ht="16.5" thickTop="1">
      <c r="A6" s="39" t="s">
        <v>72</v>
      </c>
      <c r="D6" s="40"/>
      <c r="E6" s="41"/>
      <c r="F6" s="40"/>
    </row>
    <row r="7" spans="1:6" ht="15.75">
      <c r="A7" s="42" t="s">
        <v>81</v>
      </c>
      <c r="C7" s="21">
        <v>1</v>
      </c>
      <c r="D7" s="41"/>
      <c r="E7" s="101"/>
      <c r="F7" s="41"/>
    </row>
    <row r="8" spans="1:7" ht="15.75">
      <c r="A8" s="42" t="s">
        <v>82</v>
      </c>
      <c r="B8" s="42"/>
      <c r="C8" s="21">
        <v>2</v>
      </c>
      <c r="D8" s="116">
        <v>2964304</v>
      </c>
      <c r="E8" s="101"/>
      <c r="F8" s="116">
        <v>1841844</v>
      </c>
      <c r="G8" s="28"/>
    </row>
    <row r="9" spans="1:8" ht="15.75">
      <c r="A9" s="42" t="s">
        <v>83</v>
      </c>
      <c r="B9" s="42"/>
      <c r="C9" s="21">
        <v>3</v>
      </c>
      <c r="D9" s="41"/>
      <c r="E9" s="101"/>
      <c r="F9" s="41"/>
      <c r="G9" s="28"/>
      <c r="H9" s="22"/>
    </row>
    <row r="10" spans="1:8" ht="15.75">
      <c r="A10" s="20" t="s">
        <v>73</v>
      </c>
      <c r="B10" s="43" t="s">
        <v>74</v>
      </c>
      <c r="C10" s="21">
        <v>4</v>
      </c>
      <c r="D10" s="41"/>
      <c r="E10" s="101"/>
      <c r="F10" s="41"/>
      <c r="G10" s="28"/>
      <c r="H10" s="22"/>
    </row>
    <row r="11" spans="1:8" ht="15.75">
      <c r="A11" s="20" t="s">
        <v>75</v>
      </c>
      <c r="B11" s="43" t="s">
        <v>105</v>
      </c>
      <c r="C11" s="21">
        <v>5</v>
      </c>
      <c r="D11" s="117"/>
      <c r="E11" s="101"/>
      <c r="F11" s="117"/>
      <c r="G11" s="28"/>
      <c r="H11" s="22"/>
    </row>
    <row r="12" spans="2:8" ht="15.75">
      <c r="B12" s="42" t="s">
        <v>99</v>
      </c>
      <c r="D12" s="118">
        <f>SUM(D8:D9)</f>
        <v>2964304</v>
      </c>
      <c r="E12" s="103"/>
      <c r="F12" s="118">
        <f>SUM(F8:F9)</f>
        <v>1841844</v>
      </c>
      <c r="G12" s="28"/>
      <c r="H12" s="22"/>
    </row>
    <row r="13" spans="1:8" ht="15.75">
      <c r="A13" s="42" t="s">
        <v>84</v>
      </c>
      <c r="B13" s="42"/>
      <c r="C13" s="21">
        <v>7</v>
      </c>
      <c r="D13" s="119"/>
      <c r="E13" s="104"/>
      <c r="F13" s="119"/>
      <c r="G13" s="28"/>
      <c r="H13" s="22"/>
    </row>
    <row r="14" spans="1:8" ht="15.75">
      <c r="A14" s="13" t="s">
        <v>73</v>
      </c>
      <c r="B14" s="44" t="s">
        <v>38</v>
      </c>
      <c r="C14" s="21">
        <v>8</v>
      </c>
      <c r="D14" s="116">
        <v>5374684</v>
      </c>
      <c r="E14" s="101"/>
      <c r="F14" s="116">
        <v>2462374</v>
      </c>
      <c r="G14" s="28"/>
      <c r="H14" s="22"/>
    </row>
    <row r="15" spans="1:8" ht="12.75" customHeight="1">
      <c r="A15" s="13" t="s">
        <v>75</v>
      </c>
      <c r="B15" s="44" t="s">
        <v>35</v>
      </c>
      <c r="C15" s="21">
        <v>9</v>
      </c>
      <c r="D15" s="116">
        <v>969405</v>
      </c>
      <c r="E15" s="101"/>
      <c r="F15" s="116">
        <v>1592198</v>
      </c>
      <c r="G15" s="28"/>
      <c r="H15" s="22"/>
    </row>
    <row r="16" spans="1:8" ht="12.75" customHeight="1">
      <c r="A16" s="13" t="s">
        <v>79</v>
      </c>
      <c r="B16" s="44" t="s">
        <v>1</v>
      </c>
      <c r="C16" s="21">
        <v>10</v>
      </c>
      <c r="D16" s="41">
        <v>3900000</v>
      </c>
      <c r="E16" s="101"/>
      <c r="F16" s="41">
        <v>23438350</v>
      </c>
      <c r="G16" s="28"/>
      <c r="H16" s="22"/>
    </row>
    <row r="17" spans="1:8" ht="12.75" customHeight="1">
      <c r="A17" s="13" t="s">
        <v>80</v>
      </c>
      <c r="B17" s="44" t="s">
        <v>2</v>
      </c>
      <c r="C17" s="21">
        <v>11</v>
      </c>
      <c r="D17" s="117">
        <v>13261050</v>
      </c>
      <c r="E17" s="101"/>
      <c r="F17" s="117"/>
      <c r="G17" s="28"/>
      <c r="H17" s="22"/>
    </row>
    <row r="18" spans="2:8" ht="12.75" customHeight="1">
      <c r="B18" s="42" t="s">
        <v>100</v>
      </c>
      <c r="D18" s="118">
        <f>SUM(D14:D17)</f>
        <v>23505139</v>
      </c>
      <c r="E18" s="103"/>
      <c r="F18" s="118">
        <f>SUM(F14:F17)</f>
        <v>27492922</v>
      </c>
      <c r="G18" s="28"/>
      <c r="H18" s="22"/>
    </row>
    <row r="19" spans="1:8" ht="12.75" customHeight="1">
      <c r="A19" s="42" t="s">
        <v>85</v>
      </c>
      <c r="C19" s="21">
        <v>13</v>
      </c>
      <c r="D19" s="119"/>
      <c r="E19" s="104"/>
      <c r="F19" s="119"/>
      <c r="G19" s="28"/>
      <c r="H19" s="22"/>
    </row>
    <row r="20" spans="1:8" ht="15.75">
      <c r="A20" s="13" t="s">
        <v>73</v>
      </c>
      <c r="B20" s="44" t="s">
        <v>98</v>
      </c>
      <c r="C20" s="21">
        <v>14</v>
      </c>
      <c r="D20" s="41"/>
      <c r="E20" s="101"/>
      <c r="F20" s="41">
        <v>222825</v>
      </c>
      <c r="G20" s="28"/>
      <c r="H20" s="22"/>
    </row>
    <row r="21" spans="1:8" ht="15.75">
      <c r="A21" s="13" t="s">
        <v>75</v>
      </c>
      <c r="B21" s="44" t="s">
        <v>3</v>
      </c>
      <c r="C21" s="21">
        <v>15</v>
      </c>
      <c r="D21" s="41"/>
      <c r="E21" s="101"/>
      <c r="F21" s="41"/>
      <c r="G21" s="28"/>
      <c r="H21" s="22"/>
    </row>
    <row r="22" spans="1:8" ht="15.75">
      <c r="A22" s="13" t="s">
        <v>79</v>
      </c>
      <c r="B22" s="44" t="s">
        <v>4</v>
      </c>
      <c r="C22" s="21">
        <v>16</v>
      </c>
      <c r="D22" s="41"/>
      <c r="E22" s="101"/>
      <c r="F22" s="41"/>
      <c r="G22" s="28"/>
      <c r="H22" s="22"/>
    </row>
    <row r="23" spans="1:8" ht="15.75">
      <c r="A23" s="13" t="s">
        <v>86</v>
      </c>
      <c r="B23" s="44" t="s">
        <v>36</v>
      </c>
      <c r="C23" s="21">
        <v>17</v>
      </c>
      <c r="D23" s="41">
        <v>19641384</v>
      </c>
      <c r="E23" s="101"/>
      <c r="F23" s="41">
        <v>11113858</v>
      </c>
      <c r="G23" s="28"/>
      <c r="H23" s="22"/>
    </row>
    <row r="24" spans="1:8" ht="15.75">
      <c r="A24" s="13" t="s">
        <v>87</v>
      </c>
      <c r="B24" s="44" t="s">
        <v>37</v>
      </c>
      <c r="C24" s="21">
        <v>18</v>
      </c>
      <c r="D24" s="117">
        <v>71600</v>
      </c>
      <c r="E24" s="101"/>
      <c r="F24" s="117">
        <v>11668</v>
      </c>
      <c r="G24" s="28"/>
      <c r="H24" s="22"/>
    </row>
    <row r="25" spans="2:8" ht="12.75" customHeight="1">
      <c r="B25" s="42" t="s">
        <v>101</v>
      </c>
      <c r="D25" s="118">
        <f>SUM(D20:D24)</f>
        <v>19712984</v>
      </c>
      <c r="E25" s="103"/>
      <c r="F25" s="118">
        <f>SUM(F20:F24)</f>
        <v>11348351</v>
      </c>
      <c r="G25" s="28"/>
      <c r="H25" s="26"/>
    </row>
    <row r="26" spans="1:8" ht="12.75" customHeight="1">
      <c r="A26" s="42" t="s">
        <v>88</v>
      </c>
      <c r="B26" s="42"/>
      <c r="C26" s="21">
        <v>20</v>
      </c>
      <c r="D26" s="119"/>
      <c r="E26" s="104"/>
      <c r="F26" s="119"/>
      <c r="G26" s="28"/>
      <c r="H26" s="26"/>
    </row>
    <row r="27" spans="1:8" ht="15.75">
      <c r="A27" s="42" t="s">
        <v>89</v>
      </c>
      <c r="B27" s="42"/>
      <c r="C27" s="21">
        <v>21</v>
      </c>
      <c r="D27" s="41"/>
      <c r="E27" s="101"/>
      <c r="F27" s="41"/>
      <c r="G27" s="28"/>
      <c r="H27" s="26"/>
    </row>
    <row r="28" spans="1:8" ht="15.75">
      <c r="A28" s="42" t="s">
        <v>90</v>
      </c>
      <c r="B28" s="42"/>
      <c r="C28" s="21">
        <v>22</v>
      </c>
      <c r="D28" s="117"/>
      <c r="E28" s="101"/>
      <c r="F28" s="117"/>
      <c r="G28" s="28"/>
      <c r="H28" s="26"/>
    </row>
    <row r="29" spans="2:8" ht="15.75">
      <c r="B29" s="42" t="s">
        <v>0</v>
      </c>
      <c r="D29" s="120">
        <f>SUM(D28)</f>
        <v>0</v>
      </c>
      <c r="E29" s="103"/>
      <c r="F29" s="120">
        <f>SUM(F28)</f>
        <v>0</v>
      </c>
      <c r="G29" s="28"/>
      <c r="H29" s="26"/>
    </row>
    <row r="30" spans="4:8" ht="15.75">
      <c r="D30" s="121"/>
      <c r="E30" s="101"/>
      <c r="F30" s="121"/>
      <c r="G30" s="28"/>
      <c r="H30" s="26"/>
    </row>
    <row r="31" spans="2:8" ht="15.75">
      <c r="B31" s="45" t="s">
        <v>126</v>
      </c>
      <c r="D31" s="118">
        <f>D12+D18+D25+D29</f>
        <v>46182427</v>
      </c>
      <c r="E31" s="102"/>
      <c r="F31" s="118">
        <f>F12+F18+F25+F29</f>
        <v>40683117</v>
      </c>
      <c r="G31" s="28"/>
      <c r="H31" s="26"/>
    </row>
    <row r="32" spans="4:8" ht="15.75">
      <c r="D32" s="41"/>
      <c r="E32" s="101"/>
      <c r="F32" s="41"/>
      <c r="G32" s="28"/>
      <c r="H32" s="26"/>
    </row>
    <row r="33" spans="1:8" ht="15.75">
      <c r="A33" s="42" t="s">
        <v>91</v>
      </c>
      <c r="C33" s="21">
        <v>24</v>
      </c>
      <c r="D33" s="41"/>
      <c r="E33" s="101"/>
      <c r="F33" s="41"/>
      <c r="G33" s="28"/>
      <c r="H33" s="26"/>
    </row>
    <row r="34" spans="1:8" ht="15.75">
      <c r="A34" s="42" t="s">
        <v>92</v>
      </c>
      <c r="B34" s="42"/>
      <c r="C34" s="21">
        <v>25</v>
      </c>
      <c r="D34" s="41"/>
      <c r="E34" s="101"/>
      <c r="F34" s="41"/>
      <c r="G34" s="28"/>
      <c r="H34" s="26"/>
    </row>
    <row r="35" spans="1:8" ht="15.75">
      <c r="A35" s="20" t="s">
        <v>73</v>
      </c>
      <c r="B35" s="44" t="s">
        <v>108</v>
      </c>
      <c r="C35" s="21">
        <v>26</v>
      </c>
      <c r="D35" s="41"/>
      <c r="E35" s="101"/>
      <c r="F35" s="41"/>
      <c r="G35" s="28"/>
      <c r="H35" s="26"/>
    </row>
    <row r="36" spans="1:8" ht="15.75">
      <c r="A36" s="20" t="s">
        <v>75</v>
      </c>
      <c r="B36" s="44" t="s">
        <v>109</v>
      </c>
      <c r="C36" s="21">
        <v>27</v>
      </c>
      <c r="D36" s="41"/>
      <c r="E36" s="101"/>
      <c r="F36" s="41"/>
      <c r="G36" s="28"/>
      <c r="H36" s="26"/>
    </row>
    <row r="37" spans="1:8" ht="15.75">
      <c r="A37" s="20" t="s">
        <v>79</v>
      </c>
      <c r="B37" s="44" t="s">
        <v>110</v>
      </c>
      <c r="C37" s="21">
        <v>28</v>
      </c>
      <c r="D37" s="41"/>
      <c r="E37" s="101"/>
      <c r="F37" s="41"/>
      <c r="G37" s="28"/>
      <c r="H37" s="26"/>
    </row>
    <row r="38" spans="1:8" ht="15.75">
      <c r="A38" s="20" t="s">
        <v>80</v>
      </c>
      <c r="B38" s="44" t="s">
        <v>111</v>
      </c>
      <c r="C38" s="21">
        <v>29</v>
      </c>
      <c r="D38" s="41"/>
      <c r="E38" s="101"/>
      <c r="F38" s="41"/>
      <c r="G38" s="28"/>
      <c r="H38" s="26"/>
    </row>
    <row r="39" spans="1:8" ht="15.75">
      <c r="A39" s="20"/>
      <c r="B39" s="42" t="s">
        <v>112</v>
      </c>
      <c r="D39" s="41"/>
      <c r="E39" s="101"/>
      <c r="F39" s="41"/>
      <c r="G39" s="28"/>
      <c r="H39" s="26"/>
    </row>
    <row r="40" spans="1:8" ht="15.75">
      <c r="A40" s="42" t="s">
        <v>113</v>
      </c>
      <c r="B40" s="42"/>
      <c r="C40" s="21">
        <v>31</v>
      </c>
      <c r="D40" s="116"/>
      <c r="E40" s="101"/>
      <c r="F40" s="116"/>
      <c r="G40" s="28"/>
      <c r="H40" s="26"/>
    </row>
    <row r="41" spans="1:8" ht="15.75">
      <c r="A41" s="20" t="s">
        <v>73</v>
      </c>
      <c r="B41" s="44" t="s">
        <v>114</v>
      </c>
      <c r="C41" s="21">
        <v>32</v>
      </c>
      <c r="D41" s="116"/>
      <c r="E41" s="101"/>
      <c r="F41" s="116"/>
      <c r="G41" s="28"/>
      <c r="H41" s="26"/>
    </row>
    <row r="42" spans="1:8" ht="15.75">
      <c r="A42" s="20" t="s">
        <v>75</v>
      </c>
      <c r="B42" s="44" t="s">
        <v>115</v>
      </c>
      <c r="C42" s="21">
        <v>33</v>
      </c>
      <c r="D42" s="116">
        <v>13154827</v>
      </c>
      <c r="E42" s="101"/>
      <c r="F42" s="116">
        <v>8608175</v>
      </c>
      <c r="G42" s="28"/>
      <c r="H42" s="26"/>
    </row>
    <row r="43" spans="1:8" ht="15.75">
      <c r="A43" s="20" t="s">
        <v>79</v>
      </c>
      <c r="B43" s="44" t="s">
        <v>116</v>
      </c>
      <c r="C43" s="21">
        <v>34</v>
      </c>
      <c r="D43" s="116">
        <v>34893610</v>
      </c>
      <c r="E43" s="101"/>
      <c r="F43" s="116">
        <v>15566874</v>
      </c>
      <c r="G43" s="28"/>
      <c r="H43" s="26"/>
    </row>
    <row r="44" spans="1:8" ht="15.75">
      <c r="A44" s="20" t="s">
        <v>80</v>
      </c>
      <c r="B44" s="44" t="s">
        <v>117</v>
      </c>
      <c r="C44" s="21">
        <v>35</v>
      </c>
      <c r="D44" s="122">
        <v>6861347</v>
      </c>
      <c r="E44" s="104"/>
      <c r="F44" s="122">
        <v>4126422</v>
      </c>
      <c r="G44" s="28"/>
      <c r="H44" s="26"/>
    </row>
    <row r="45" spans="1:8" ht="15.75">
      <c r="A45" s="20"/>
      <c r="B45" s="42" t="s">
        <v>118</v>
      </c>
      <c r="D45" s="123">
        <f>SUM(D42:D44)</f>
        <v>54909784</v>
      </c>
      <c r="E45" s="103"/>
      <c r="F45" s="123">
        <f>SUM(F42:F44)</f>
        <v>28301471</v>
      </c>
      <c r="G45" s="28"/>
      <c r="H45" s="26"/>
    </row>
    <row r="46" spans="1:8" ht="15.75">
      <c r="A46" s="42" t="s">
        <v>119</v>
      </c>
      <c r="B46" s="42"/>
      <c r="C46" s="21">
        <v>37</v>
      </c>
      <c r="D46" s="119"/>
      <c r="E46" s="104"/>
      <c r="F46" s="119"/>
      <c r="G46" s="28"/>
      <c r="H46" s="26"/>
    </row>
    <row r="47" spans="1:8" ht="15.75">
      <c r="A47" s="42" t="s">
        <v>120</v>
      </c>
      <c r="B47" s="42"/>
      <c r="C47" s="21">
        <v>38</v>
      </c>
      <c r="D47" s="119"/>
      <c r="E47" s="104"/>
      <c r="F47" s="119"/>
      <c r="G47" s="28"/>
      <c r="H47" s="26"/>
    </row>
    <row r="48" spans="1:8" ht="15.75">
      <c r="A48" s="20" t="s">
        <v>73</v>
      </c>
      <c r="B48" s="44" t="s">
        <v>121</v>
      </c>
      <c r="C48" s="21">
        <v>39</v>
      </c>
      <c r="D48" s="119"/>
      <c r="E48" s="104"/>
      <c r="F48" s="119"/>
      <c r="G48" s="28"/>
      <c r="H48" s="26"/>
    </row>
    <row r="49" spans="1:8" ht="15.75">
      <c r="A49" s="20" t="s">
        <v>75</v>
      </c>
      <c r="B49" s="44" t="s">
        <v>122</v>
      </c>
      <c r="C49" s="21">
        <v>40</v>
      </c>
      <c r="D49" s="119"/>
      <c r="E49" s="101"/>
      <c r="F49" s="119"/>
      <c r="G49" s="28"/>
      <c r="H49" s="26"/>
    </row>
    <row r="50" spans="1:8" ht="15.75">
      <c r="A50" s="20" t="s">
        <v>79</v>
      </c>
      <c r="B50" s="44" t="s">
        <v>123</v>
      </c>
      <c r="C50" s="21">
        <v>41</v>
      </c>
      <c r="D50" s="124"/>
      <c r="E50" s="101"/>
      <c r="F50" s="124"/>
      <c r="G50" s="28"/>
      <c r="H50" s="26"/>
    </row>
    <row r="51" spans="1:8" ht="15.75">
      <c r="A51" s="20"/>
      <c r="B51" s="42" t="s">
        <v>101</v>
      </c>
      <c r="D51" s="119"/>
      <c r="E51" s="101"/>
      <c r="F51" s="119"/>
      <c r="G51" s="28"/>
      <c r="H51" s="26"/>
    </row>
    <row r="52" spans="1:8" ht="15.75">
      <c r="A52" s="42" t="s">
        <v>124</v>
      </c>
      <c r="B52" s="42"/>
      <c r="C52" s="21">
        <v>43</v>
      </c>
      <c r="D52" s="119"/>
      <c r="E52" s="101"/>
      <c r="F52" s="119"/>
      <c r="G52" s="28"/>
      <c r="H52" s="26"/>
    </row>
    <row r="53" spans="1:8" ht="15.75">
      <c r="A53" s="42" t="s">
        <v>125</v>
      </c>
      <c r="B53" s="42"/>
      <c r="C53" s="21">
        <v>44</v>
      </c>
      <c r="D53" s="121"/>
      <c r="E53" s="101"/>
      <c r="F53" s="121"/>
      <c r="G53" s="28"/>
      <c r="H53" s="26"/>
    </row>
    <row r="54" spans="2:8" ht="15.75">
      <c r="B54" s="45" t="s">
        <v>127</v>
      </c>
      <c r="D54" s="118">
        <f>D39+D45+D46+D47+D52+D53</f>
        <v>54909784</v>
      </c>
      <c r="E54" s="103"/>
      <c r="F54" s="118">
        <f>F39+F45+F46+F47+F52+F53</f>
        <v>28301471</v>
      </c>
      <c r="G54" s="28"/>
      <c r="H54" s="26"/>
    </row>
    <row r="55" spans="4:9" ht="15.75">
      <c r="D55" s="121"/>
      <c r="E55" s="104"/>
      <c r="F55" s="121"/>
      <c r="G55" s="28"/>
      <c r="H55" s="26"/>
      <c r="I55" s="20"/>
    </row>
    <row r="56" spans="2:8" ht="15.75">
      <c r="B56" s="42" t="s">
        <v>128</v>
      </c>
      <c r="D56" s="118">
        <f>D54+D31</f>
        <v>101092211</v>
      </c>
      <c r="E56" s="104"/>
      <c r="F56" s="118">
        <f>F54+F31</f>
        <v>68984588</v>
      </c>
      <c r="G56" s="28"/>
      <c r="H56" s="26"/>
    </row>
    <row r="57" spans="4:8" ht="15.75">
      <c r="D57" s="119"/>
      <c r="E57" s="104"/>
      <c r="F57" s="119"/>
      <c r="G57" s="28"/>
      <c r="H57" s="26"/>
    </row>
    <row r="58" spans="4:8" ht="15.75">
      <c r="D58" s="41"/>
      <c r="E58" s="101"/>
      <c r="F58" s="41"/>
      <c r="G58" s="28"/>
      <c r="H58" s="26"/>
    </row>
    <row r="59" spans="1:8" ht="15.75">
      <c r="A59" s="46" t="s">
        <v>164</v>
      </c>
      <c r="D59" s="41"/>
      <c r="E59" s="101"/>
      <c r="F59" s="41"/>
      <c r="G59" s="28"/>
      <c r="H59" s="26"/>
    </row>
    <row r="60" spans="4:8" ht="15.75">
      <c r="D60" s="41"/>
      <c r="E60" s="101"/>
      <c r="F60" s="41"/>
      <c r="G60" s="28"/>
      <c r="H60" s="26"/>
    </row>
    <row r="61" spans="1:8" ht="15.75">
      <c r="A61" s="46" t="s">
        <v>93</v>
      </c>
      <c r="C61" s="21">
        <v>47</v>
      </c>
      <c r="D61" s="41"/>
      <c r="E61" s="101"/>
      <c r="F61" s="41"/>
      <c r="G61" s="28"/>
      <c r="H61" s="26"/>
    </row>
    <row r="62" spans="1:8" ht="15.75">
      <c r="A62" s="46" t="s">
        <v>94</v>
      </c>
      <c r="C62" s="21">
        <v>48</v>
      </c>
      <c r="D62" s="41"/>
      <c r="E62" s="101"/>
      <c r="F62" s="41"/>
      <c r="G62" s="28"/>
      <c r="H62" s="26"/>
    </row>
    <row r="63" spans="1:8" ht="15.75">
      <c r="A63" s="46" t="s">
        <v>95</v>
      </c>
      <c r="C63" s="21">
        <v>49</v>
      </c>
      <c r="D63" s="41"/>
      <c r="E63" s="101"/>
      <c r="F63" s="41"/>
      <c r="G63" s="28"/>
      <c r="H63" s="26"/>
    </row>
    <row r="64" spans="1:8" ht="15.75">
      <c r="A64" s="13" t="s">
        <v>73</v>
      </c>
      <c r="B64" s="47" t="s">
        <v>96</v>
      </c>
      <c r="C64" s="21">
        <v>50</v>
      </c>
      <c r="D64" s="41">
        <v>18991164</v>
      </c>
      <c r="E64" s="101"/>
      <c r="F64" s="41"/>
      <c r="G64" s="28"/>
      <c r="H64" s="26"/>
    </row>
    <row r="65" spans="1:8" ht="15.75">
      <c r="A65" s="13" t="s">
        <v>75</v>
      </c>
      <c r="B65" s="47" t="s">
        <v>97</v>
      </c>
      <c r="C65" s="21">
        <v>51</v>
      </c>
      <c r="D65" s="41"/>
      <c r="E65" s="101"/>
      <c r="F65" s="41"/>
      <c r="G65" s="28"/>
      <c r="H65" s="26"/>
    </row>
    <row r="66" spans="1:8" ht="15.75">
      <c r="A66" s="13" t="s">
        <v>79</v>
      </c>
      <c r="B66" s="47" t="s">
        <v>102</v>
      </c>
      <c r="C66" s="21">
        <v>52</v>
      </c>
      <c r="D66" s="124"/>
      <c r="E66" s="101"/>
      <c r="F66" s="124"/>
      <c r="G66" s="28"/>
      <c r="H66" s="26"/>
    </row>
    <row r="67" spans="2:8" ht="15.75">
      <c r="B67" s="46" t="s">
        <v>99</v>
      </c>
      <c r="D67" s="120">
        <f>SUM(D64:D66)</f>
        <v>18991164</v>
      </c>
      <c r="E67" s="101"/>
      <c r="F67" s="120">
        <f>SUM(F64:F66)</f>
        <v>0</v>
      </c>
      <c r="G67" s="28"/>
      <c r="H67" s="26"/>
    </row>
    <row r="68" spans="1:8" ht="15.75">
      <c r="A68" s="46" t="s">
        <v>103</v>
      </c>
      <c r="B68" s="46"/>
      <c r="C68" s="21">
        <v>54</v>
      </c>
      <c r="D68" s="41"/>
      <c r="E68" s="101"/>
      <c r="F68" s="41"/>
      <c r="G68" s="28"/>
      <c r="H68" s="26"/>
    </row>
    <row r="69" spans="1:8" ht="15.75">
      <c r="A69" s="13" t="s">
        <v>73</v>
      </c>
      <c r="B69" s="47" t="s">
        <v>39</v>
      </c>
      <c r="C69" s="21">
        <v>55</v>
      </c>
      <c r="D69" s="116">
        <v>19863650</v>
      </c>
      <c r="E69" s="101"/>
      <c r="F69" s="116">
        <v>12445726</v>
      </c>
      <c r="G69" s="28"/>
      <c r="H69" s="26"/>
    </row>
    <row r="70" spans="1:8" ht="15.75">
      <c r="A70" s="13" t="s">
        <v>75</v>
      </c>
      <c r="B70" s="47" t="s">
        <v>40</v>
      </c>
      <c r="C70" s="21">
        <v>56</v>
      </c>
      <c r="D70" s="41"/>
      <c r="E70" s="101"/>
      <c r="F70" s="41"/>
      <c r="G70" s="28"/>
      <c r="H70" s="26"/>
    </row>
    <row r="71" spans="1:8" ht="15.75">
      <c r="A71" s="13" t="s">
        <v>79</v>
      </c>
      <c r="B71" s="47" t="s">
        <v>5</v>
      </c>
      <c r="C71" s="21">
        <v>57</v>
      </c>
      <c r="D71" s="116">
        <v>558846</v>
      </c>
      <c r="E71" s="101"/>
      <c r="F71" s="116">
        <v>320506</v>
      </c>
      <c r="G71" s="28"/>
      <c r="H71" s="26"/>
    </row>
    <row r="72" spans="1:8" ht="15.75">
      <c r="A72" s="13" t="s">
        <v>80</v>
      </c>
      <c r="B72" s="47" t="s">
        <v>41</v>
      </c>
      <c r="C72" s="21">
        <v>58</v>
      </c>
      <c r="D72" s="116">
        <v>0</v>
      </c>
      <c r="E72" s="101"/>
      <c r="F72" s="116">
        <v>0</v>
      </c>
      <c r="G72" s="28"/>
      <c r="H72" s="26"/>
    </row>
    <row r="73" spans="1:8" ht="15.75">
      <c r="A73" s="13" t="s">
        <v>87</v>
      </c>
      <c r="B73" s="47" t="s">
        <v>104</v>
      </c>
      <c r="C73" s="21">
        <v>59</v>
      </c>
      <c r="D73" s="122">
        <v>172500</v>
      </c>
      <c r="E73" s="101"/>
      <c r="F73" s="122"/>
      <c r="G73" s="28"/>
      <c r="H73" s="26"/>
    </row>
    <row r="74" spans="2:8" ht="15.75">
      <c r="B74" s="46" t="s">
        <v>100</v>
      </c>
      <c r="D74" s="125">
        <f>SUM(D69:D73)</f>
        <v>20594996</v>
      </c>
      <c r="E74" s="101"/>
      <c r="F74" s="125">
        <f>SUM(F69:F73)</f>
        <v>12766232</v>
      </c>
      <c r="G74" s="28"/>
      <c r="H74" s="26"/>
    </row>
    <row r="75" spans="1:8" ht="15.75">
      <c r="A75" s="46" t="s">
        <v>106</v>
      </c>
      <c r="B75" s="46"/>
      <c r="C75" s="21">
        <v>61</v>
      </c>
      <c r="D75" s="41"/>
      <c r="E75" s="101"/>
      <c r="F75" s="41"/>
      <c r="G75" s="28"/>
      <c r="H75" s="26"/>
    </row>
    <row r="76" spans="1:8" ht="15.75">
      <c r="A76" s="46" t="s">
        <v>107</v>
      </c>
      <c r="B76" s="46"/>
      <c r="C76" s="21">
        <v>62</v>
      </c>
      <c r="D76" s="121"/>
      <c r="E76" s="101"/>
      <c r="F76" s="121"/>
      <c r="G76" s="28"/>
      <c r="H76" s="26"/>
    </row>
    <row r="77" spans="2:8" ht="15.75">
      <c r="B77" s="45" t="s">
        <v>129</v>
      </c>
      <c r="D77" s="118">
        <f>D67+D74+D75+D76</f>
        <v>39586160</v>
      </c>
      <c r="E77" s="102"/>
      <c r="F77" s="118">
        <f>F67+F74+F75+F76</f>
        <v>12766232</v>
      </c>
      <c r="G77" s="28"/>
      <c r="H77" s="20"/>
    </row>
    <row r="78" spans="4:8" ht="15.75">
      <c r="D78" s="119"/>
      <c r="E78" s="104"/>
      <c r="F78" s="119"/>
      <c r="G78" s="28"/>
      <c r="H78" s="20"/>
    </row>
    <row r="79" spans="4:8" ht="15.75">
      <c r="D79" s="119"/>
      <c r="E79" s="104"/>
      <c r="F79" s="119"/>
      <c r="G79" s="28"/>
      <c r="H79" s="20"/>
    </row>
    <row r="80" spans="1:8" ht="15.75">
      <c r="A80" s="46" t="s">
        <v>130</v>
      </c>
      <c r="C80" s="21">
        <v>64</v>
      </c>
      <c r="D80" s="119"/>
      <c r="E80" s="104"/>
      <c r="F80" s="119"/>
      <c r="G80" s="28"/>
      <c r="H80" s="20"/>
    </row>
    <row r="81" spans="1:8" ht="15.75">
      <c r="A81" s="46" t="s">
        <v>131</v>
      </c>
      <c r="B81" s="13"/>
      <c r="C81" s="21">
        <v>65</v>
      </c>
      <c r="D81" s="41"/>
      <c r="E81" s="101"/>
      <c r="F81" s="41"/>
      <c r="G81" s="28"/>
      <c r="H81" s="20"/>
    </row>
    <row r="82" spans="1:8" ht="15.75">
      <c r="A82" s="13" t="s">
        <v>73</v>
      </c>
      <c r="B82" s="47" t="s">
        <v>132</v>
      </c>
      <c r="C82" s="21">
        <v>66</v>
      </c>
      <c r="D82" s="41">
        <v>0</v>
      </c>
      <c r="E82" s="101"/>
      <c r="F82" s="41">
        <v>41272836</v>
      </c>
      <c r="G82" s="28"/>
      <c r="H82" s="20"/>
    </row>
    <row r="83" spans="1:8" ht="15.75">
      <c r="A83" s="13" t="s">
        <v>75</v>
      </c>
      <c r="B83" s="47" t="s">
        <v>133</v>
      </c>
      <c r="C83" s="21">
        <v>67</v>
      </c>
      <c r="D83" s="41"/>
      <c r="E83" s="101"/>
      <c r="F83" s="41"/>
      <c r="G83" s="28"/>
      <c r="H83" s="20"/>
    </row>
    <row r="84" spans="2:8" ht="15.75">
      <c r="B84" s="46" t="s">
        <v>112</v>
      </c>
      <c r="D84" s="41"/>
      <c r="E84" s="101"/>
      <c r="F84" s="41"/>
      <c r="G84" s="28"/>
      <c r="H84" s="20"/>
    </row>
    <row r="85" spans="1:8" ht="15.75">
      <c r="A85" s="46" t="s">
        <v>134</v>
      </c>
      <c r="B85" s="46"/>
      <c r="C85" s="21">
        <v>69</v>
      </c>
      <c r="D85" s="116">
        <v>35587767</v>
      </c>
      <c r="E85" s="101"/>
      <c r="F85" s="116"/>
      <c r="G85" s="28"/>
      <c r="H85" s="20"/>
    </row>
    <row r="86" spans="1:8" ht="15.75">
      <c r="A86" s="46" t="s">
        <v>135</v>
      </c>
      <c r="B86" s="46"/>
      <c r="C86" s="21">
        <v>70</v>
      </c>
      <c r="D86" s="41"/>
      <c r="E86" s="101"/>
      <c r="F86" s="41"/>
      <c r="G86" s="28"/>
      <c r="H86" s="20"/>
    </row>
    <row r="87" spans="1:8" ht="15.75">
      <c r="A87" s="46" t="s">
        <v>106</v>
      </c>
      <c r="B87" s="46"/>
      <c r="C87" s="21">
        <v>71</v>
      </c>
      <c r="D87" s="121"/>
      <c r="E87" s="101"/>
      <c r="F87" s="121"/>
      <c r="G87" s="28"/>
      <c r="H87" s="20"/>
    </row>
    <row r="88" spans="2:8" ht="15.75">
      <c r="B88" s="48" t="s">
        <v>147</v>
      </c>
      <c r="D88" s="118">
        <f>SUM(D81:D87)</f>
        <v>35587767</v>
      </c>
      <c r="E88" s="103"/>
      <c r="F88" s="118">
        <f>SUM(F81:F87)</f>
        <v>41272836</v>
      </c>
      <c r="G88" s="28"/>
      <c r="H88" s="20"/>
    </row>
    <row r="89" spans="4:8" ht="15.75">
      <c r="D89" s="119"/>
      <c r="E89" s="104"/>
      <c r="F89" s="119"/>
      <c r="G89" s="28"/>
      <c r="H89" s="20"/>
    </row>
    <row r="90" spans="4:8" ht="15.75">
      <c r="D90" s="41"/>
      <c r="E90" s="101"/>
      <c r="F90" s="41"/>
      <c r="G90" s="28"/>
      <c r="H90" s="20"/>
    </row>
    <row r="91" spans="1:8" ht="15.75">
      <c r="A91" s="46" t="s">
        <v>136</v>
      </c>
      <c r="C91" s="21">
        <v>74</v>
      </c>
      <c r="D91" s="41"/>
      <c r="E91" s="101"/>
      <c r="F91" s="41"/>
      <c r="G91" s="28"/>
      <c r="H91" s="20"/>
    </row>
    <row r="92" spans="1:8" ht="15.75">
      <c r="A92" s="46" t="s">
        <v>137</v>
      </c>
      <c r="C92" s="21">
        <v>75</v>
      </c>
      <c r="D92" s="41"/>
      <c r="E92" s="101"/>
      <c r="F92" s="41"/>
      <c r="G92" s="28"/>
      <c r="H92" s="20"/>
    </row>
    <row r="93" spans="1:8" ht="15.75">
      <c r="A93" s="46" t="s">
        <v>138</v>
      </c>
      <c r="B93" s="46"/>
      <c r="C93" s="21">
        <v>76</v>
      </c>
      <c r="D93" s="41"/>
      <c r="E93" s="101"/>
      <c r="F93" s="41"/>
      <c r="G93" s="28"/>
      <c r="H93" s="20"/>
    </row>
    <row r="94" spans="1:8" ht="15.75">
      <c r="A94" s="46" t="s">
        <v>139</v>
      </c>
      <c r="B94" s="46"/>
      <c r="C94" s="21">
        <v>77</v>
      </c>
      <c r="D94" s="41">
        <v>100000</v>
      </c>
      <c r="E94" s="101"/>
      <c r="F94" s="41">
        <v>100000</v>
      </c>
      <c r="G94" s="28"/>
      <c r="H94" s="20"/>
    </row>
    <row r="95" spans="1:8" ht="15.75">
      <c r="A95" s="46" t="s">
        <v>146</v>
      </c>
      <c r="B95" s="46"/>
      <c r="C95" s="21">
        <v>78</v>
      </c>
      <c r="D95" s="41"/>
      <c r="E95" s="101"/>
      <c r="F95" s="41"/>
      <c r="G95" s="28"/>
      <c r="H95" s="20"/>
    </row>
    <row r="96" spans="1:8" ht="15.75">
      <c r="A96" s="46" t="s">
        <v>140</v>
      </c>
      <c r="B96" s="46"/>
      <c r="C96" s="21">
        <v>79</v>
      </c>
      <c r="D96" s="41"/>
      <c r="E96" s="101"/>
      <c r="F96" s="41"/>
      <c r="G96" s="28"/>
      <c r="H96" s="20"/>
    </row>
    <row r="97" spans="1:8" ht="15.75">
      <c r="A97" s="46" t="s">
        <v>141</v>
      </c>
      <c r="B97" s="46"/>
      <c r="C97" s="21">
        <v>80</v>
      </c>
      <c r="D97" s="41"/>
      <c r="E97" s="101"/>
      <c r="F97" s="41"/>
      <c r="G97" s="28"/>
      <c r="H97" s="20"/>
    </row>
    <row r="98" spans="1:8" ht="15.75">
      <c r="A98" s="46" t="s">
        <v>142</v>
      </c>
      <c r="B98" s="46"/>
      <c r="C98" s="21">
        <v>81</v>
      </c>
      <c r="D98" s="116">
        <v>10000</v>
      </c>
      <c r="E98" s="101"/>
      <c r="F98" s="116">
        <v>10000</v>
      </c>
      <c r="G98" s="28"/>
      <c r="H98" s="114"/>
    </row>
    <row r="99" spans="1:8" ht="15.75">
      <c r="A99" s="46" t="s">
        <v>143</v>
      </c>
      <c r="B99" s="46"/>
      <c r="C99" s="21">
        <v>82</v>
      </c>
      <c r="D99" s="116">
        <v>14835520</v>
      </c>
      <c r="E99" s="101"/>
      <c r="F99" s="116">
        <v>5325055</v>
      </c>
      <c r="G99" s="28"/>
      <c r="H99" s="20"/>
    </row>
    <row r="100" spans="1:8" ht="15.75">
      <c r="A100" s="46" t="s">
        <v>144</v>
      </c>
      <c r="B100" s="46"/>
      <c r="C100" s="21">
        <v>83</v>
      </c>
      <c r="D100" s="41">
        <v>0</v>
      </c>
      <c r="E100" s="101"/>
      <c r="F100" s="41">
        <v>0</v>
      </c>
      <c r="G100" s="28"/>
      <c r="H100" s="20"/>
    </row>
    <row r="101" spans="1:8" ht="15.75">
      <c r="A101" s="46" t="s">
        <v>145</v>
      </c>
      <c r="B101" s="46"/>
      <c r="C101" s="21">
        <v>84</v>
      </c>
      <c r="D101" s="121">
        <v>10972764</v>
      </c>
      <c r="E101" s="101"/>
      <c r="F101" s="121">
        <v>9510465</v>
      </c>
      <c r="G101" s="28"/>
      <c r="H101" s="20"/>
    </row>
    <row r="102" spans="2:8" ht="15.75">
      <c r="B102" s="45" t="s">
        <v>148</v>
      </c>
      <c r="D102" s="118">
        <f>SUM(D92:D101)</f>
        <v>25918284</v>
      </c>
      <c r="E102" s="102"/>
      <c r="F102" s="118">
        <f>SUM(F92:F101)</f>
        <v>14945520</v>
      </c>
      <c r="G102" s="28"/>
      <c r="H102" s="20"/>
    </row>
    <row r="103" spans="2:8" ht="15.75">
      <c r="B103" s="45"/>
      <c r="D103" s="126"/>
      <c r="E103" s="104"/>
      <c r="F103" s="126"/>
      <c r="G103" s="28"/>
      <c r="H103" s="20"/>
    </row>
    <row r="104" spans="2:8" ht="16.5" thickBot="1">
      <c r="B104" s="48" t="s">
        <v>149</v>
      </c>
      <c r="D104" s="127">
        <f>D77+D88+D102</f>
        <v>101092211</v>
      </c>
      <c r="E104" s="102"/>
      <c r="F104" s="127">
        <f>F77+F88+F102</f>
        <v>68984588</v>
      </c>
      <c r="G104" s="28"/>
      <c r="H104" s="20"/>
    </row>
    <row r="105" spans="2:8" ht="16.5" thickTop="1">
      <c r="B105" s="45"/>
      <c r="D105" s="118"/>
      <c r="E105" s="102"/>
      <c r="F105" s="118"/>
      <c r="G105" s="26"/>
      <c r="H105" s="20"/>
    </row>
    <row r="106" spans="1:8" ht="15.75">
      <c r="A106" s="1"/>
      <c r="B106" s="27"/>
      <c r="C106" s="6"/>
      <c r="D106" s="118"/>
      <c r="E106" s="102"/>
      <c r="F106" s="118"/>
      <c r="G106" s="20"/>
      <c r="H106" s="20"/>
    </row>
    <row r="107" spans="1:8" ht="15.75">
      <c r="A107" s="1"/>
      <c r="B107" s="2"/>
      <c r="C107" s="6"/>
      <c r="E107" s="105"/>
      <c r="G107" s="20"/>
      <c r="H107" s="20"/>
    </row>
    <row r="108" spans="1:8" ht="15.75">
      <c r="A108" s="1"/>
      <c r="B108" s="2"/>
      <c r="C108" s="6"/>
      <c r="D108" s="119">
        <f>D56-D104</f>
        <v>0</v>
      </c>
      <c r="E108" s="104"/>
      <c r="F108" s="119">
        <v>0</v>
      </c>
      <c r="G108" s="26"/>
      <c r="H108" s="20"/>
    </row>
    <row r="109" spans="1:8" ht="15.75">
      <c r="A109" s="1"/>
      <c r="B109" s="2"/>
      <c r="C109" s="6"/>
      <c r="D109" s="101"/>
      <c r="E109" s="101"/>
      <c r="F109" s="101"/>
      <c r="G109" s="20"/>
      <c r="H109" s="20"/>
    </row>
    <row r="110" spans="3:8" ht="15.75">
      <c r="C110" s="6"/>
      <c r="D110" s="96"/>
      <c r="E110" s="95"/>
      <c r="F110" s="96"/>
      <c r="G110" s="26"/>
      <c r="H110" s="26"/>
    </row>
    <row r="111" spans="4:8" ht="15.75">
      <c r="D111" s="105"/>
      <c r="E111" s="105"/>
      <c r="F111" s="105"/>
      <c r="G111" s="20"/>
      <c r="H111" s="20"/>
    </row>
    <row r="112" spans="4:8" ht="15.75">
      <c r="D112" s="105"/>
      <c r="E112" s="105"/>
      <c r="F112" s="105"/>
      <c r="G112" s="20"/>
      <c r="H112" s="20"/>
    </row>
    <row r="113" spans="4:8" ht="15.75">
      <c r="D113" s="105"/>
      <c r="E113" s="105"/>
      <c r="F113" s="105"/>
      <c r="G113" s="20"/>
      <c r="H113" s="20"/>
    </row>
    <row r="114" spans="4:8" ht="15.75">
      <c r="D114" s="105"/>
      <c r="E114" s="105"/>
      <c r="F114" s="105"/>
      <c r="G114" s="20"/>
      <c r="H114" s="20"/>
    </row>
    <row r="115" spans="4:8" ht="15.75">
      <c r="D115" s="105"/>
      <c r="E115" s="105"/>
      <c r="F115" s="105"/>
      <c r="G115" s="20"/>
      <c r="H115" s="20"/>
    </row>
    <row r="116" spans="4:8" ht="15.75">
      <c r="D116" s="105"/>
      <c r="E116" s="105"/>
      <c r="F116" s="105"/>
      <c r="G116" s="20"/>
      <c r="H116" s="20"/>
    </row>
    <row r="117" spans="4:8" ht="15.75">
      <c r="D117" s="105"/>
      <c r="E117" s="105"/>
      <c r="F117" s="105"/>
      <c r="G117" s="20"/>
      <c r="H117" s="20"/>
    </row>
    <row r="118" spans="4:8" ht="15.75">
      <c r="D118" s="105"/>
      <c r="E118" s="105"/>
      <c r="F118" s="105"/>
      <c r="G118" s="20"/>
      <c r="H118" s="20"/>
    </row>
    <row r="119" spans="4:8" ht="15.75">
      <c r="D119" s="105"/>
      <c r="E119" s="105"/>
      <c r="F119" s="105"/>
      <c r="G119" s="20"/>
      <c r="H119" s="20"/>
    </row>
    <row r="120" spans="4:8" ht="15.75">
      <c r="D120" s="105"/>
      <c r="E120" s="105"/>
      <c r="F120" s="105"/>
      <c r="G120" s="20"/>
      <c r="H120" s="20"/>
    </row>
    <row r="121" spans="4:8" ht="15.75">
      <c r="D121" s="105"/>
      <c r="E121" s="105"/>
      <c r="F121" s="105"/>
      <c r="G121" s="20"/>
      <c r="H121" s="20"/>
    </row>
    <row r="122" spans="4:8" ht="15.75">
      <c r="D122" s="105"/>
      <c r="E122" s="105"/>
      <c r="F122" s="105"/>
      <c r="G122" s="20"/>
      <c r="H122" s="20"/>
    </row>
    <row r="123" spans="4:8" ht="15.75">
      <c r="D123" s="105"/>
      <c r="E123" s="105"/>
      <c r="F123" s="105"/>
      <c r="G123" s="20"/>
      <c r="H123" s="20"/>
    </row>
    <row r="124" spans="4:8" ht="15.75">
      <c r="D124" s="105"/>
      <c r="E124" s="105"/>
      <c r="F124" s="105"/>
      <c r="G124" s="20"/>
      <c r="H124" s="20"/>
    </row>
    <row r="125" spans="4:8" ht="15.75">
      <c r="D125" s="105"/>
      <c r="E125" s="105"/>
      <c r="F125" s="105"/>
      <c r="G125" s="20"/>
      <c r="H125" s="20"/>
    </row>
    <row r="126" spans="4:8" ht="15.75">
      <c r="D126" s="105"/>
      <c r="E126" s="105"/>
      <c r="F126" s="105"/>
      <c r="G126" s="20"/>
      <c r="H126" s="20"/>
    </row>
    <row r="127" spans="4:8" ht="15.75">
      <c r="D127" s="105"/>
      <c r="E127" s="105"/>
      <c r="F127" s="105"/>
      <c r="G127" s="20"/>
      <c r="H127" s="20"/>
    </row>
    <row r="128" spans="4:8" ht="15.75">
      <c r="D128" s="105"/>
      <c r="E128" s="105"/>
      <c r="F128" s="105"/>
      <c r="G128" s="20"/>
      <c r="H128" s="20"/>
    </row>
    <row r="129" spans="4:8" ht="15.75">
      <c r="D129" s="105"/>
      <c r="E129" s="105"/>
      <c r="F129" s="105"/>
      <c r="G129" s="20"/>
      <c r="H129" s="20"/>
    </row>
    <row r="130" spans="4:8" ht="15.75">
      <c r="D130" s="105"/>
      <c r="E130" s="105"/>
      <c r="F130" s="105"/>
      <c r="G130" s="20"/>
      <c r="H130" s="20"/>
    </row>
    <row r="131" spans="4:8" ht="15.75">
      <c r="D131" s="105"/>
      <c r="E131" s="105"/>
      <c r="F131" s="105"/>
      <c r="G131" s="20"/>
      <c r="H131" s="20"/>
    </row>
    <row r="132" spans="4:8" ht="15.75">
      <c r="D132" s="105"/>
      <c r="E132" s="105"/>
      <c r="F132" s="105"/>
      <c r="G132" s="20"/>
      <c r="H132" s="20"/>
    </row>
    <row r="133" spans="4:8" ht="15.75">
      <c r="D133" s="105"/>
      <c r="E133" s="105"/>
      <c r="F133" s="105"/>
      <c r="G133" s="20"/>
      <c r="H133" s="20"/>
    </row>
    <row r="134" spans="4:8" ht="15.75">
      <c r="D134" s="105"/>
      <c r="E134" s="105"/>
      <c r="F134" s="105"/>
      <c r="G134" s="20"/>
      <c r="H134" s="20"/>
    </row>
    <row r="135" spans="4:8" ht="15.75">
      <c r="D135" s="105"/>
      <c r="E135" s="105"/>
      <c r="F135" s="105"/>
      <c r="G135" s="20"/>
      <c r="H135" s="20"/>
    </row>
    <row r="136" spans="4:8" ht="15.75">
      <c r="D136" s="105"/>
      <c r="E136" s="105"/>
      <c r="F136" s="105"/>
      <c r="G136" s="20"/>
      <c r="H136" s="20"/>
    </row>
    <row r="137" spans="4:8" ht="15.75">
      <c r="D137" s="105"/>
      <c r="E137" s="105"/>
      <c r="F137" s="105"/>
      <c r="G137" s="20"/>
      <c r="H137" s="20"/>
    </row>
    <row r="138" spans="4:8" ht="15.75">
      <c r="D138" s="105"/>
      <c r="E138" s="105"/>
      <c r="F138" s="105"/>
      <c r="G138" s="20"/>
      <c r="H138" s="20"/>
    </row>
    <row r="139" spans="4:8" ht="15.75">
      <c r="D139" s="105"/>
      <c r="E139" s="105"/>
      <c r="F139" s="105"/>
      <c r="G139" s="20"/>
      <c r="H139" s="20"/>
    </row>
    <row r="140" spans="4:8" ht="15.75">
      <c r="D140" s="105"/>
      <c r="E140" s="105"/>
      <c r="F140" s="105"/>
      <c r="G140" s="20"/>
      <c r="H140" s="20"/>
    </row>
    <row r="141" spans="4:8" ht="15.75">
      <c r="D141" s="105"/>
      <c r="E141" s="105"/>
      <c r="F141" s="105"/>
      <c r="G141" s="20"/>
      <c r="H141" s="20"/>
    </row>
    <row r="142" spans="4:8" ht="15.75">
      <c r="D142" s="105"/>
      <c r="E142" s="105"/>
      <c r="F142" s="105"/>
      <c r="G142" s="20"/>
      <c r="H142" s="20"/>
    </row>
    <row r="143" spans="4:8" ht="15.75">
      <c r="D143" s="105"/>
      <c r="E143" s="105"/>
      <c r="F143" s="105"/>
      <c r="G143" s="20"/>
      <c r="H143" s="20"/>
    </row>
    <row r="144" spans="4:8" ht="15.75">
      <c r="D144" s="105"/>
      <c r="E144" s="105"/>
      <c r="F144" s="105"/>
      <c r="G144" s="20"/>
      <c r="H144" s="20"/>
    </row>
    <row r="145" spans="4:8" ht="15.75">
      <c r="D145" s="105"/>
      <c r="E145" s="105"/>
      <c r="F145" s="105"/>
      <c r="G145" s="20"/>
      <c r="H145" s="20"/>
    </row>
    <row r="146" spans="4:8" ht="15.75">
      <c r="D146" s="105"/>
      <c r="E146" s="105"/>
      <c r="F146" s="105"/>
      <c r="G146" s="20"/>
      <c r="H146" s="20"/>
    </row>
    <row r="147" spans="4:8" ht="15.75">
      <c r="D147" s="105"/>
      <c r="E147" s="105"/>
      <c r="F147" s="105"/>
      <c r="G147" s="20"/>
      <c r="H147" s="20"/>
    </row>
    <row r="148" spans="4:8" ht="15.75">
      <c r="D148" s="105"/>
      <c r="E148" s="105"/>
      <c r="F148" s="105"/>
      <c r="G148" s="20"/>
      <c r="H148" s="20"/>
    </row>
    <row r="149" spans="4:8" ht="15.75">
      <c r="D149" s="105"/>
      <c r="E149" s="105"/>
      <c r="F149" s="105"/>
      <c r="G149" s="20"/>
      <c r="H149" s="20"/>
    </row>
    <row r="150" spans="4:8" ht="15.75">
      <c r="D150" s="105"/>
      <c r="E150" s="105"/>
      <c r="F150" s="105"/>
      <c r="G150" s="20"/>
      <c r="H150" s="20"/>
    </row>
    <row r="151" spans="4:8" ht="15.75">
      <c r="D151" s="105"/>
      <c r="E151" s="105"/>
      <c r="F151" s="105"/>
      <c r="G151" s="20"/>
      <c r="H151" s="20"/>
    </row>
    <row r="152" spans="4:8" ht="15.75">
      <c r="D152" s="105"/>
      <c r="E152" s="105"/>
      <c r="F152" s="105"/>
      <c r="G152" s="20"/>
      <c r="H152" s="20"/>
    </row>
    <row r="153" spans="4:8" ht="15.75">
      <c r="D153" s="105"/>
      <c r="E153" s="105"/>
      <c r="F153" s="105"/>
      <c r="G153" s="20"/>
      <c r="H153" s="20"/>
    </row>
    <row r="154" spans="4:8" ht="15.75">
      <c r="D154" s="105"/>
      <c r="E154" s="105"/>
      <c r="F154" s="105"/>
      <c r="G154" s="20"/>
      <c r="H154" s="20"/>
    </row>
    <row r="155" spans="4:8" ht="15.75">
      <c r="D155" s="105"/>
      <c r="E155" s="105"/>
      <c r="F155" s="105"/>
      <c r="G155" s="20"/>
      <c r="H155" s="20"/>
    </row>
    <row r="156" spans="4:8" ht="15.75">
      <c r="D156" s="105"/>
      <c r="E156" s="105"/>
      <c r="F156" s="105"/>
      <c r="G156" s="20"/>
      <c r="H156" s="20"/>
    </row>
    <row r="157" spans="4:8" ht="15.75">
      <c r="D157" s="105"/>
      <c r="E157" s="105"/>
      <c r="F157" s="105"/>
      <c r="G157" s="20"/>
      <c r="H157" s="20"/>
    </row>
    <row r="158" spans="4:8" ht="15.75">
      <c r="D158" s="105"/>
      <c r="E158" s="105"/>
      <c r="F158" s="105"/>
      <c r="G158" s="20"/>
      <c r="H158" s="20"/>
    </row>
    <row r="159" spans="4:8" ht="15.75">
      <c r="D159" s="105"/>
      <c r="E159" s="105"/>
      <c r="F159" s="105"/>
      <c r="G159" s="20"/>
      <c r="H159" s="20"/>
    </row>
    <row r="160" spans="4:8" ht="15.75">
      <c r="D160" s="105"/>
      <c r="E160" s="105"/>
      <c r="F160" s="105"/>
      <c r="G160" s="20"/>
      <c r="H160" s="20"/>
    </row>
    <row r="161" spans="4:8" ht="15.75">
      <c r="D161" s="105"/>
      <c r="E161" s="105"/>
      <c r="F161" s="105"/>
      <c r="G161" s="20"/>
      <c r="H161" s="20"/>
    </row>
    <row r="162" spans="4:8" ht="15.75">
      <c r="D162" s="105"/>
      <c r="E162" s="105"/>
      <c r="F162" s="105"/>
      <c r="G162" s="20"/>
      <c r="H162" s="20"/>
    </row>
    <row r="163" spans="4:8" ht="15.75">
      <c r="D163" s="105"/>
      <c r="E163" s="105"/>
      <c r="F163" s="105"/>
      <c r="G163" s="20"/>
      <c r="H163" s="20"/>
    </row>
    <row r="164" spans="4:8" ht="15.75">
      <c r="D164" s="105"/>
      <c r="E164" s="105"/>
      <c r="F164" s="105"/>
      <c r="G164" s="20"/>
      <c r="H164" s="20"/>
    </row>
    <row r="165" spans="4:8" ht="15.75">
      <c r="D165" s="105"/>
      <c r="E165" s="105"/>
      <c r="F165" s="105"/>
      <c r="G165" s="20"/>
      <c r="H165" s="20"/>
    </row>
    <row r="166" spans="4:8" ht="15.75">
      <c r="D166" s="105"/>
      <c r="E166" s="105"/>
      <c r="F166" s="105"/>
      <c r="G166" s="20"/>
      <c r="H166" s="20"/>
    </row>
    <row r="167" spans="4:8" ht="15.75">
      <c r="D167" s="105"/>
      <c r="E167" s="105"/>
      <c r="F167" s="105"/>
      <c r="G167" s="20"/>
      <c r="H167" s="20"/>
    </row>
    <row r="168" spans="4:8" ht="15.75">
      <c r="D168" s="105"/>
      <c r="E168" s="105"/>
      <c r="F168" s="105"/>
      <c r="G168" s="20"/>
      <c r="H168" s="20"/>
    </row>
    <row r="169" spans="4:8" ht="15.75">
      <c r="D169" s="105"/>
      <c r="E169" s="105"/>
      <c r="F169" s="105"/>
      <c r="G169" s="20"/>
      <c r="H169" s="20"/>
    </row>
    <row r="170" spans="4:8" ht="15.75">
      <c r="D170" s="105"/>
      <c r="E170" s="105"/>
      <c r="F170" s="105"/>
      <c r="G170" s="20"/>
      <c r="H170" s="20"/>
    </row>
    <row r="171" spans="4:8" ht="15.75">
      <c r="D171" s="105"/>
      <c r="E171" s="105"/>
      <c r="F171" s="105"/>
      <c r="G171" s="20"/>
      <c r="H171" s="20"/>
    </row>
    <row r="172" spans="4:8" ht="15.75">
      <c r="D172" s="105"/>
      <c r="E172" s="105"/>
      <c r="F172" s="105"/>
      <c r="G172" s="20"/>
      <c r="H172" s="20"/>
    </row>
    <row r="173" spans="4:8" ht="15.75">
      <c r="D173" s="105"/>
      <c r="E173" s="105"/>
      <c r="F173" s="105"/>
      <c r="G173" s="20"/>
      <c r="H173" s="20"/>
    </row>
    <row r="174" spans="7:8" ht="15.75">
      <c r="G174" s="20"/>
      <c r="H174" s="20"/>
    </row>
    <row r="175" spans="7:8" ht="15.75">
      <c r="G175" s="20"/>
      <c r="H175" s="20"/>
    </row>
    <row r="176" spans="7:8" ht="15.75">
      <c r="G176" s="20"/>
      <c r="H176" s="20"/>
    </row>
    <row r="177" spans="7:8" ht="15.75">
      <c r="G177" s="20"/>
      <c r="H177" s="20"/>
    </row>
    <row r="178" spans="7:8" ht="15.75">
      <c r="G178" s="20"/>
      <c r="H178" s="20"/>
    </row>
    <row r="179" spans="7:8" ht="15.75">
      <c r="G179" s="20"/>
      <c r="H179" s="20"/>
    </row>
    <row r="180" spans="7:8" ht="15.75">
      <c r="G180" s="20"/>
      <c r="H180" s="20"/>
    </row>
    <row r="181" spans="7:8" ht="15.75">
      <c r="G181" s="20"/>
      <c r="H181" s="20"/>
    </row>
    <row r="182" spans="7:8" ht="15.75">
      <c r="G182" s="20"/>
      <c r="H182" s="20"/>
    </row>
    <row r="183" spans="7:8" ht="15.75">
      <c r="G183" s="20"/>
      <c r="H183" s="20"/>
    </row>
    <row r="184" spans="7:8" ht="15.75">
      <c r="G184" s="20"/>
      <c r="H184" s="20"/>
    </row>
    <row r="185" spans="7:8" ht="15.75">
      <c r="G185" s="20"/>
      <c r="H185" s="20"/>
    </row>
    <row r="186" spans="7:8" ht="15.75">
      <c r="G186" s="20"/>
      <c r="H186" s="20"/>
    </row>
    <row r="187" spans="7:8" ht="15.75">
      <c r="G187" s="20"/>
      <c r="H187" s="20"/>
    </row>
    <row r="188" spans="7:8" ht="15.75">
      <c r="G188" s="20"/>
      <c r="H188" s="20"/>
    </row>
    <row r="189" spans="7:8" ht="15.75">
      <c r="G189" s="20"/>
      <c r="H189" s="20"/>
    </row>
    <row r="190" spans="7:8" ht="15.75">
      <c r="G190" s="20"/>
      <c r="H190" s="20"/>
    </row>
    <row r="191" spans="7:8" ht="15.75">
      <c r="G191" s="20"/>
      <c r="H191" s="20"/>
    </row>
    <row r="192" spans="7:8" ht="15.75">
      <c r="G192" s="20"/>
      <c r="H192" s="20"/>
    </row>
  </sheetData>
  <sheetProtection/>
  <mergeCells count="1">
    <mergeCell ref="A1:B1"/>
  </mergeCells>
  <printOptions/>
  <pageMargins left="0.75" right="0.5" top="0.74" bottom="0.39" header="0.11" footer="0.25"/>
  <pageSetup horizontalDpi="600" verticalDpi="600" orientation="portrait" paperSize="9" scale="84" r:id="rId1"/>
  <rowBreaks count="2" manualBreakCount="2">
    <brk id="57" max="6" man="1"/>
    <brk id="10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.57421875" style="1" customWidth="1"/>
    <col min="2" max="2" width="68.57421875" style="1" customWidth="1"/>
    <col min="3" max="3" width="6.140625" style="14" customWidth="1"/>
    <col min="4" max="4" width="14.421875" style="7" customWidth="1"/>
    <col min="5" max="5" width="3.28125" style="1" customWidth="1"/>
    <col min="6" max="6" width="15.00390625" style="7" customWidth="1"/>
    <col min="7" max="7" width="9.140625" style="1" customWidth="1"/>
    <col min="8" max="8" width="13.28125" style="1" bestFit="1" customWidth="1"/>
    <col min="9" max="16384" width="9.140625" style="1" customWidth="1"/>
  </cols>
  <sheetData>
    <row r="1" spans="1:6" ht="15.75">
      <c r="A1" s="161" t="s">
        <v>193</v>
      </c>
      <c r="B1" s="161"/>
      <c r="C1" s="61"/>
      <c r="D1" s="50"/>
      <c r="E1" s="13"/>
      <c r="F1" s="50"/>
    </row>
    <row r="2" spans="1:256" ht="15.7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  <c r="FH2" s="161"/>
      <c r="FI2" s="161"/>
      <c r="FJ2" s="161"/>
      <c r="FK2" s="161"/>
      <c r="FL2" s="161"/>
      <c r="FM2" s="161"/>
      <c r="FN2" s="161"/>
      <c r="FO2" s="161"/>
      <c r="FP2" s="161"/>
      <c r="FQ2" s="161"/>
      <c r="FR2" s="161"/>
      <c r="FS2" s="161"/>
      <c r="FT2" s="161"/>
      <c r="FU2" s="161"/>
      <c r="FV2" s="161"/>
      <c r="FW2" s="161"/>
      <c r="FX2" s="161"/>
      <c r="FY2" s="161"/>
      <c r="FZ2" s="161"/>
      <c r="GA2" s="161"/>
      <c r="GB2" s="161"/>
      <c r="GC2" s="161"/>
      <c r="GD2" s="161"/>
      <c r="GE2" s="161"/>
      <c r="GF2" s="161"/>
      <c r="GG2" s="161"/>
      <c r="GH2" s="161"/>
      <c r="GI2" s="161"/>
      <c r="GJ2" s="161"/>
      <c r="GK2" s="161"/>
      <c r="GL2" s="161"/>
      <c r="GM2" s="161"/>
      <c r="GN2" s="161"/>
      <c r="GO2" s="161"/>
      <c r="GP2" s="161"/>
      <c r="GQ2" s="161"/>
      <c r="GR2" s="161"/>
      <c r="GS2" s="161"/>
      <c r="GT2" s="161"/>
      <c r="GU2" s="161"/>
      <c r="GV2" s="161"/>
      <c r="GW2" s="161"/>
      <c r="GX2" s="161"/>
      <c r="GY2" s="161"/>
      <c r="GZ2" s="161"/>
      <c r="HA2" s="161"/>
      <c r="HB2" s="161"/>
      <c r="HC2" s="161"/>
      <c r="HD2" s="161"/>
      <c r="HE2" s="161"/>
      <c r="HF2" s="161"/>
      <c r="HG2" s="161"/>
      <c r="HH2" s="161"/>
      <c r="HI2" s="161"/>
      <c r="HJ2" s="161"/>
      <c r="HK2" s="161"/>
      <c r="HL2" s="161"/>
      <c r="HM2" s="161"/>
      <c r="HN2" s="161"/>
      <c r="HO2" s="161"/>
      <c r="HP2" s="161"/>
      <c r="HQ2" s="161"/>
      <c r="HR2" s="161"/>
      <c r="HS2" s="161"/>
      <c r="HT2" s="161"/>
      <c r="HU2" s="161"/>
      <c r="HV2" s="161"/>
      <c r="HW2" s="161"/>
      <c r="HX2" s="161"/>
      <c r="HY2" s="161"/>
      <c r="HZ2" s="161"/>
      <c r="IA2" s="161"/>
      <c r="IB2" s="161"/>
      <c r="IC2" s="161"/>
      <c r="ID2" s="161"/>
      <c r="IE2" s="161"/>
      <c r="IF2" s="161"/>
      <c r="IG2" s="161"/>
      <c r="IH2" s="161"/>
      <c r="II2" s="161"/>
      <c r="IJ2" s="161"/>
      <c r="IK2" s="161"/>
      <c r="IL2" s="161"/>
      <c r="IM2" s="161"/>
      <c r="IN2" s="161"/>
      <c r="IO2" s="161"/>
      <c r="IP2" s="161"/>
      <c r="IQ2" s="161"/>
      <c r="IR2" s="161"/>
      <c r="IS2" s="161"/>
      <c r="IT2" s="161"/>
      <c r="IU2" s="161"/>
      <c r="IV2" s="161"/>
    </row>
    <row r="3" spans="1:6" ht="15.75">
      <c r="A3" s="31" t="s">
        <v>202</v>
      </c>
      <c r="B3" s="13"/>
      <c r="C3" s="49"/>
      <c r="D3" s="50"/>
      <c r="E3" s="13"/>
      <c r="F3" s="50"/>
    </row>
    <row r="4" spans="1:6" ht="15.75">
      <c r="A4" s="31" t="s">
        <v>62</v>
      </c>
      <c r="B4" s="13"/>
      <c r="C4" s="49"/>
      <c r="D4" s="50"/>
      <c r="E4" s="13"/>
      <c r="F4" s="50"/>
    </row>
    <row r="5" spans="1:6" ht="16.5" thickBot="1">
      <c r="A5" s="13"/>
      <c r="B5" s="13"/>
      <c r="C5" s="49"/>
      <c r="D5" s="51" t="s">
        <v>201</v>
      </c>
      <c r="E5" s="13"/>
      <c r="F5" s="51" t="s">
        <v>194</v>
      </c>
    </row>
    <row r="6" spans="1:6" ht="16.5" thickTop="1">
      <c r="A6" s="13"/>
      <c r="B6" s="13"/>
      <c r="C6" s="49" t="s">
        <v>68</v>
      </c>
      <c r="D6" s="41"/>
      <c r="E6" s="13"/>
      <c r="F6" s="41"/>
    </row>
    <row r="7" spans="1:6" ht="15.75">
      <c r="A7" s="13"/>
      <c r="B7" s="13"/>
      <c r="C7" s="49"/>
      <c r="D7" s="41"/>
      <c r="E7" s="13"/>
      <c r="F7" s="41"/>
    </row>
    <row r="8" spans="1:6" ht="15.75">
      <c r="A8" s="13">
        <v>1</v>
      </c>
      <c r="B8" s="13" t="s">
        <v>6</v>
      </c>
      <c r="C8" s="49">
        <v>1</v>
      </c>
      <c r="D8" s="41">
        <v>181677447</v>
      </c>
      <c r="E8" s="105"/>
      <c r="F8" s="41">
        <v>117742529</v>
      </c>
    </row>
    <row r="9" spans="1:6" ht="15.75">
      <c r="A9" s="13">
        <v>2</v>
      </c>
      <c r="B9" s="13" t="s">
        <v>42</v>
      </c>
      <c r="C9" s="49">
        <v>2</v>
      </c>
      <c r="D9" s="41">
        <v>150000</v>
      </c>
      <c r="E9" s="105"/>
      <c r="F9" s="41">
        <v>158316</v>
      </c>
    </row>
    <row r="10" spans="1:6" ht="15.75">
      <c r="A10" s="13">
        <v>3</v>
      </c>
      <c r="B10" s="52" t="s">
        <v>43</v>
      </c>
      <c r="C10" s="49">
        <v>3</v>
      </c>
      <c r="D10" s="41"/>
      <c r="E10" s="105"/>
      <c r="F10" s="41"/>
    </row>
    <row r="11" spans="1:6" ht="31.5">
      <c r="A11" s="13">
        <v>4</v>
      </c>
      <c r="B11" s="52" t="s">
        <v>44</v>
      </c>
      <c r="C11" s="49">
        <v>4</v>
      </c>
      <c r="D11" s="41"/>
      <c r="E11" s="105"/>
      <c r="F11" s="41"/>
    </row>
    <row r="12" spans="1:8" ht="15.75">
      <c r="A12" s="13">
        <v>5</v>
      </c>
      <c r="B12" s="13" t="s">
        <v>45</v>
      </c>
      <c r="C12" s="49">
        <v>5</v>
      </c>
      <c r="D12" s="41">
        <v>-133107295</v>
      </c>
      <c r="E12" s="105"/>
      <c r="F12" s="41">
        <v>-88823638</v>
      </c>
      <c r="H12" s="7"/>
    </row>
    <row r="13" spans="1:8" ht="15.75">
      <c r="A13" s="13">
        <v>6</v>
      </c>
      <c r="B13" s="13" t="s">
        <v>46</v>
      </c>
      <c r="C13" s="49">
        <v>6</v>
      </c>
      <c r="D13" s="41">
        <v>-15566475</v>
      </c>
      <c r="E13" s="105"/>
      <c r="F13" s="41">
        <v>-6132484</v>
      </c>
      <c r="H13" s="7"/>
    </row>
    <row r="14" spans="1:8" ht="15.75">
      <c r="A14" s="13">
        <v>7</v>
      </c>
      <c r="B14" s="13" t="s">
        <v>7</v>
      </c>
      <c r="C14" s="49">
        <v>7</v>
      </c>
      <c r="D14" s="41">
        <v>0</v>
      </c>
      <c r="E14" s="105"/>
      <c r="F14" s="41">
        <v>0</v>
      </c>
      <c r="H14" s="7"/>
    </row>
    <row r="15" spans="1:8" ht="15.75">
      <c r="A15" s="13">
        <v>7.1</v>
      </c>
      <c r="B15" s="13" t="s">
        <v>151</v>
      </c>
      <c r="C15" s="49">
        <v>7.1</v>
      </c>
      <c r="D15" s="41">
        <v>-7998137</v>
      </c>
      <c r="E15" s="105"/>
      <c r="F15" s="41">
        <v>-5019300</v>
      </c>
      <c r="H15" s="7"/>
    </row>
    <row r="16" spans="1:8" ht="15.75">
      <c r="A16" s="13">
        <v>7.2</v>
      </c>
      <c r="B16" s="13" t="s">
        <v>152</v>
      </c>
      <c r="C16" s="49">
        <v>7.2</v>
      </c>
      <c r="D16" s="41">
        <v>-1316251</v>
      </c>
      <c r="E16" s="105"/>
      <c r="F16" s="41">
        <v>-838225</v>
      </c>
      <c r="H16" s="7"/>
    </row>
    <row r="17" spans="1:8" ht="15.75">
      <c r="A17" s="13">
        <v>7.3</v>
      </c>
      <c r="B17" s="13" t="s">
        <v>153</v>
      </c>
      <c r="C17" s="49">
        <v>7.3</v>
      </c>
      <c r="D17" s="41"/>
      <c r="E17" s="105"/>
      <c r="F17" s="41"/>
      <c r="H17" s="7"/>
    </row>
    <row r="18" spans="1:8" ht="15.75">
      <c r="A18" s="13">
        <v>8</v>
      </c>
      <c r="B18" s="13" t="s">
        <v>47</v>
      </c>
      <c r="C18" s="49">
        <v>8</v>
      </c>
      <c r="D18" s="128">
        <v>-6522964</v>
      </c>
      <c r="E18" s="105"/>
      <c r="F18" s="128">
        <v>-3616588</v>
      </c>
      <c r="H18" s="25"/>
    </row>
    <row r="19" spans="1:8" ht="16.5" thickBot="1">
      <c r="A19" s="13"/>
      <c r="B19" s="13"/>
      <c r="C19" s="49"/>
      <c r="D19" s="129">
        <f>SUM(D8:D18)</f>
        <v>17316325</v>
      </c>
      <c r="E19" s="115"/>
      <c r="F19" s="129">
        <f>SUM(F8:F18)</f>
        <v>13470610</v>
      </c>
      <c r="H19" s="7"/>
    </row>
    <row r="20" spans="1:8" s="2" customFormat="1" ht="16.5" thickTop="1">
      <c r="A20" s="46" t="s">
        <v>150</v>
      </c>
      <c r="B20" s="20"/>
      <c r="C20" s="21"/>
      <c r="D20" s="118">
        <f>D19</f>
        <v>17316325</v>
      </c>
      <c r="E20" s="115"/>
      <c r="F20" s="118">
        <f>F19</f>
        <v>13470610</v>
      </c>
      <c r="H20" s="8"/>
    </row>
    <row r="21" spans="1:6" s="2" customFormat="1" ht="15.75">
      <c r="A21" s="20"/>
      <c r="B21" s="53"/>
      <c r="C21" s="21"/>
      <c r="D21" s="119"/>
      <c r="E21" s="115"/>
      <c r="F21" s="119"/>
    </row>
    <row r="22" spans="1:6" s="2" customFormat="1" ht="15.75">
      <c r="A22" s="20">
        <v>11</v>
      </c>
      <c r="B22" s="52" t="s">
        <v>48</v>
      </c>
      <c r="C22" s="21"/>
      <c r="D22" s="41"/>
      <c r="E22" s="105"/>
      <c r="F22" s="41"/>
    </row>
    <row r="23" spans="1:6" ht="15.75">
      <c r="A23" s="13">
        <v>12</v>
      </c>
      <c r="B23" s="52" t="s">
        <v>49</v>
      </c>
      <c r="C23" s="49"/>
      <c r="D23" s="41"/>
      <c r="E23" s="105"/>
      <c r="F23" s="41"/>
    </row>
    <row r="24" spans="1:6" ht="15.75">
      <c r="A24" s="13">
        <v>13</v>
      </c>
      <c r="B24" s="13" t="s">
        <v>8</v>
      </c>
      <c r="C24" s="49">
        <v>13</v>
      </c>
      <c r="D24" s="41"/>
      <c r="E24" s="105"/>
      <c r="F24" s="41"/>
    </row>
    <row r="25" spans="1:6" ht="15.75">
      <c r="A25" s="13">
        <v>13.1</v>
      </c>
      <c r="B25" s="13" t="s">
        <v>154</v>
      </c>
      <c r="C25" s="49"/>
      <c r="D25" s="41">
        <v>0</v>
      </c>
      <c r="E25" s="105"/>
      <c r="F25" s="41">
        <v>0</v>
      </c>
    </row>
    <row r="26" spans="1:6" ht="15.75">
      <c r="A26" s="13">
        <v>13.2</v>
      </c>
      <c r="B26" s="13" t="s">
        <v>155</v>
      </c>
      <c r="C26" s="49"/>
      <c r="D26" s="41">
        <v>-4460630</v>
      </c>
      <c r="E26" s="105"/>
      <c r="F26" s="41">
        <v>-3073854</v>
      </c>
    </row>
    <row r="27" spans="1:8" ht="15.75">
      <c r="A27" s="13">
        <v>13.3</v>
      </c>
      <c r="B27" s="13" t="s">
        <v>156</v>
      </c>
      <c r="C27" s="49"/>
      <c r="D27" s="41">
        <v>-16628</v>
      </c>
      <c r="E27" s="105"/>
      <c r="F27" s="41">
        <v>200569</v>
      </c>
      <c r="H27" s="62"/>
    </row>
    <row r="28" spans="1:8" ht="15.75">
      <c r="A28" s="13">
        <v>13.4</v>
      </c>
      <c r="B28" s="13" t="s">
        <v>157</v>
      </c>
      <c r="C28" s="49"/>
      <c r="D28" s="121"/>
      <c r="E28" s="105"/>
      <c r="F28" s="121"/>
      <c r="H28" s="62"/>
    </row>
    <row r="29" spans="1:6" ht="15.75">
      <c r="A29" s="13"/>
      <c r="B29" s="46" t="s">
        <v>158</v>
      </c>
      <c r="C29" s="49"/>
      <c r="D29" s="41">
        <f>SUM(D22:D28)</f>
        <v>-4477258</v>
      </c>
      <c r="E29" s="105"/>
      <c r="F29" s="41">
        <f>SUM(F22:F28)</f>
        <v>-2873285</v>
      </c>
    </row>
    <row r="30" spans="1:6" ht="16.5" thickBot="1">
      <c r="A30" s="13"/>
      <c r="B30" s="54" t="s">
        <v>9</v>
      </c>
      <c r="C30" s="55">
        <v>14</v>
      </c>
      <c r="D30" s="127">
        <f>D20+D29</f>
        <v>12839067</v>
      </c>
      <c r="E30" s="115"/>
      <c r="F30" s="127">
        <f>F20+F29</f>
        <v>10597325</v>
      </c>
    </row>
    <row r="31" spans="1:6" s="2" customFormat="1" ht="16.5" thickTop="1">
      <c r="A31" s="20"/>
      <c r="B31" s="20"/>
      <c r="C31" s="55"/>
      <c r="D31" s="119"/>
      <c r="E31" s="115"/>
      <c r="F31" s="119"/>
    </row>
    <row r="32" spans="1:6" s="2" customFormat="1" ht="15.75">
      <c r="A32" s="20"/>
      <c r="B32" s="53" t="s">
        <v>10</v>
      </c>
      <c r="C32" s="55">
        <v>14</v>
      </c>
      <c r="D32" s="119">
        <v>-1866303</v>
      </c>
      <c r="E32" s="115"/>
      <c r="F32" s="119">
        <v>-1086860</v>
      </c>
    </row>
    <row r="33" spans="1:7" s="2" customFormat="1" ht="15.75">
      <c r="A33" s="20"/>
      <c r="B33" s="53"/>
      <c r="C33" s="55"/>
      <c r="D33" s="119"/>
      <c r="E33" s="115"/>
      <c r="F33" s="119"/>
      <c r="G33" s="30"/>
    </row>
    <row r="34" spans="1:6" s="2" customFormat="1" ht="16.5" thickBot="1">
      <c r="A34" s="20"/>
      <c r="B34" s="54" t="s">
        <v>11</v>
      </c>
      <c r="C34" s="21">
        <v>14</v>
      </c>
      <c r="D34" s="127">
        <f>+D30+D32</f>
        <v>10972764</v>
      </c>
      <c r="E34" s="115"/>
      <c r="F34" s="127">
        <f>+F30+F32</f>
        <v>9510465</v>
      </c>
    </row>
    <row r="35" spans="1:6" s="2" customFormat="1" ht="16.5" thickTop="1">
      <c r="A35" s="20"/>
      <c r="B35" s="20"/>
      <c r="C35" s="20"/>
      <c r="D35" s="119"/>
      <c r="E35" s="115"/>
      <c r="F35" s="119"/>
    </row>
    <row r="36" spans="1:6" s="2" customFormat="1" ht="15.75">
      <c r="A36" s="20"/>
      <c r="B36" s="20"/>
      <c r="C36" s="21"/>
      <c r="D36" s="41">
        <f>D34-'BK'!D101</f>
        <v>0</v>
      </c>
      <c r="E36" s="105"/>
      <c r="F36" s="41">
        <v>0</v>
      </c>
    </row>
    <row r="37" spans="1:6" ht="15.75">
      <c r="A37" s="13"/>
      <c r="B37" s="13"/>
      <c r="C37" s="49"/>
      <c r="D37" s="50"/>
      <c r="E37" s="105"/>
      <c r="F37" s="113"/>
    </row>
    <row r="38" spans="1:6" ht="15.75">
      <c r="A38" s="13"/>
      <c r="B38" s="13"/>
      <c r="C38" s="49"/>
      <c r="D38" s="50"/>
      <c r="E38" s="13"/>
      <c r="F38" s="50"/>
    </row>
    <row r="39" spans="1:6" ht="15.75">
      <c r="A39" s="13"/>
      <c r="B39" s="13"/>
      <c r="C39" s="49"/>
      <c r="D39" s="50"/>
      <c r="E39" s="13"/>
      <c r="F39" s="50"/>
    </row>
  </sheetData>
  <sheetProtection/>
  <mergeCells count="129">
    <mergeCell ref="IQ2:IR2"/>
    <mergeCell ref="IS2:IT2"/>
    <mergeCell ref="IU2:IV2"/>
    <mergeCell ref="IE2:IF2"/>
    <mergeCell ref="IG2:IH2"/>
    <mergeCell ref="II2:IJ2"/>
    <mergeCell ref="IK2:IL2"/>
    <mergeCell ref="IM2:IN2"/>
    <mergeCell ref="IO2:IP2"/>
    <mergeCell ref="HS2:HT2"/>
    <mergeCell ref="HU2:HV2"/>
    <mergeCell ref="HW2:HX2"/>
    <mergeCell ref="HY2:HZ2"/>
    <mergeCell ref="IA2:IB2"/>
    <mergeCell ref="IC2:ID2"/>
    <mergeCell ref="HG2:HH2"/>
    <mergeCell ref="HI2:HJ2"/>
    <mergeCell ref="HK2:HL2"/>
    <mergeCell ref="HM2:HN2"/>
    <mergeCell ref="HO2:HP2"/>
    <mergeCell ref="HQ2:HR2"/>
    <mergeCell ref="GU2:GV2"/>
    <mergeCell ref="GW2:GX2"/>
    <mergeCell ref="GY2:GZ2"/>
    <mergeCell ref="HA2:HB2"/>
    <mergeCell ref="HC2:HD2"/>
    <mergeCell ref="HE2:HF2"/>
    <mergeCell ref="GI2:GJ2"/>
    <mergeCell ref="GK2:GL2"/>
    <mergeCell ref="GM2:GN2"/>
    <mergeCell ref="GO2:GP2"/>
    <mergeCell ref="GQ2:GR2"/>
    <mergeCell ref="GS2:GT2"/>
    <mergeCell ref="FW2:FX2"/>
    <mergeCell ref="FY2:FZ2"/>
    <mergeCell ref="GA2:GB2"/>
    <mergeCell ref="GC2:GD2"/>
    <mergeCell ref="GE2:GF2"/>
    <mergeCell ref="GG2:GH2"/>
    <mergeCell ref="FK2:FL2"/>
    <mergeCell ref="FM2:FN2"/>
    <mergeCell ref="FO2:FP2"/>
    <mergeCell ref="FQ2:FR2"/>
    <mergeCell ref="FS2:FT2"/>
    <mergeCell ref="FU2:FV2"/>
    <mergeCell ref="EY2:EZ2"/>
    <mergeCell ref="FA2:FB2"/>
    <mergeCell ref="FC2:FD2"/>
    <mergeCell ref="FE2:FF2"/>
    <mergeCell ref="FG2:FH2"/>
    <mergeCell ref="FI2:FJ2"/>
    <mergeCell ref="EM2:EN2"/>
    <mergeCell ref="EO2:EP2"/>
    <mergeCell ref="EQ2:ER2"/>
    <mergeCell ref="ES2:ET2"/>
    <mergeCell ref="EU2:EV2"/>
    <mergeCell ref="EW2:EX2"/>
    <mergeCell ref="EA2:EB2"/>
    <mergeCell ref="EC2:ED2"/>
    <mergeCell ref="EE2:EF2"/>
    <mergeCell ref="EG2:EH2"/>
    <mergeCell ref="EI2:EJ2"/>
    <mergeCell ref="EK2:EL2"/>
    <mergeCell ref="DO2:DP2"/>
    <mergeCell ref="DQ2:DR2"/>
    <mergeCell ref="DS2:DT2"/>
    <mergeCell ref="DU2:DV2"/>
    <mergeCell ref="DW2:DX2"/>
    <mergeCell ref="DY2:DZ2"/>
    <mergeCell ref="DC2:DD2"/>
    <mergeCell ref="DE2:DF2"/>
    <mergeCell ref="DG2:DH2"/>
    <mergeCell ref="DI2:DJ2"/>
    <mergeCell ref="DK2:DL2"/>
    <mergeCell ref="DM2:DN2"/>
    <mergeCell ref="CQ2:CR2"/>
    <mergeCell ref="CS2:CT2"/>
    <mergeCell ref="CU2:CV2"/>
    <mergeCell ref="CW2:CX2"/>
    <mergeCell ref="CY2:CZ2"/>
    <mergeCell ref="DA2:DB2"/>
    <mergeCell ref="CE2:CF2"/>
    <mergeCell ref="CG2:CH2"/>
    <mergeCell ref="CI2:CJ2"/>
    <mergeCell ref="CK2:CL2"/>
    <mergeCell ref="CM2:CN2"/>
    <mergeCell ref="CO2:CP2"/>
    <mergeCell ref="BS2:BT2"/>
    <mergeCell ref="BU2:BV2"/>
    <mergeCell ref="BW2:BX2"/>
    <mergeCell ref="BY2:BZ2"/>
    <mergeCell ref="CA2:CB2"/>
    <mergeCell ref="CC2:CD2"/>
    <mergeCell ref="BG2:BH2"/>
    <mergeCell ref="BI2:BJ2"/>
    <mergeCell ref="BK2:BL2"/>
    <mergeCell ref="BM2:BN2"/>
    <mergeCell ref="BO2:BP2"/>
    <mergeCell ref="BQ2:BR2"/>
    <mergeCell ref="AU2:AV2"/>
    <mergeCell ref="AW2:AX2"/>
    <mergeCell ref="AY2:AZ2"/>
    <mergeCell ref="BA2:BB2"/>
    <mergeCell ref="BC2:BD2"/>
    <mergeCell ref="BE2:BF2"/>
    <mergeCell ref="AI2:AJ2"/>
    <mergeCell ref="AK2:AL2"/>
    <mergeCell ref="AM2:AN2"/>
    <mergeCell ref="AO2:AP2"/>
    <mergeCell ref="AQ2:AR2"/>
    <mergeCell ref="AS2:AT2"/>
    <mergeCell ref="W2:X2"/>
    <mergeCell ref="Y2:Z2"/>
    <mergeCell ref="AA2:AB2"/>
    <mergeCell ref="AC2:AD2"/>
    <mergeCell ref="AE2:AF2"/>
    <mergeCell ref="AG2:AH2"/>
    <mergeCell ref="K2:L2"/>
    <mergeCell ref="M2:N2"/>
    <mergeCell ref="O2:P2"/>
    <mergeCell ref="Q2:R2"/>
    <mergeCell ref="S2:T2"/>
    <mergeCell ref="U2:V2"/>
    <mergeCell ref="A1:B1"/>
    <mergeCell ref="A2:B2"/>
    <mergeCell ref="C2:D2"/>
    <mergeCell ref="E2:F2"/>
    <mergeCell ref="G2:H2"/>
    <mergeCell ref="I2:J2"/>
  </mergeCells>
  <printOptions/>
  <pageMargins left="1" right="0.75" top="2" bottom="1.25" header="0.5" footer="0.5"/>
  <pageSetup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4.7109375" style="1" customWidth="1"/>
    <col min="2" max="2" width="55.28125" style="1" customWidth="1"/>
    <col min="3" max="3" width="4.00390625" style="1" customWidth="1"/>
    <col min="4" max="4" width="13.28125" style="12" customWidth="1"/>
    <col min="5" max="5" width="3.7109375" style="12" customWidth="1"/>
    <col min="6" max="6" width="15.140625" style="12" customWidth="1"/>
    <col min="7" max="16384" width="9.140625" style="1" customWidth="1"/>
  </cols>
  <sheetData>
    <row r="1" spans="1:6" ht="15.75">
      <c r="A1" s="161" t="s">
        <v>193</v>
      </c>
      <c r="B1" s="161"/>
      <c r="C1" s="13"/>
      <c r="D1" s="56"/>
      <c r="E1" s="56"/>
      <c r="F1" s="56"/>
    </row>
    <row r="2" spans="1:6" ht="15.75">
      <c r="A2" s="92"/>
      <c r="B2" s="92"/>
      <c r="C2" s="13"/>
      <c r="D2" s="56"/>
      <c r="E2" s="56"/>
      <c r="F2" s="56"/>
    </row>
    <row r="3" spans="1:6" ht="15.75">
      <c r="A3" s="57" t="s">
        <v>20</v>
      </c>
      <c r="B3" s="13"/>
      <c r="C3" s="13"/>
      <c r="D3" s="56"/>
      <c r="E3" s="56"/>
      <c r="F3" s="56"/>
    </row>
    <row r="4" spans="1:6" s="2" customFormat="1" ht="15.75">
      <c r="A4" s="44" t="s">
        <v>203</v>
      </c>
      <c r="B4" s="20"/>
      <c r="C4" s="20"/>
      <c r="D4" s="58"/>
      <c r="E4" s="58"/>
      <c r="F4" s="58"/>
    </row>
    <row r="5" spans="1:6" s="2" customFormat="1" ht="15.75">
      <c r="A5" s="31" t="s">
        <v>62</v>
      </c>
      <c r="B5" s="20"/>
      <c r="C5" s="20"/>
      <c r="D5" s="58"/>
      <c r="E5" s="58"/>
      <c r="F5" s="58"/>
    </row>
    <row r="6" spans="1:6" s="2" customFormat="1" ht="15.75">
      <c r="A6" s="20"/>
      <c r="B6" s="20"/>
      <c r="C6" s="53"/>
      <c r="D6" s="59"/>
      <c r="E6" s="58"/>
      <c r="F6" s="59"/>
    </row>
    <row r="7" spans="1:6" s="2" customFormat="1" ht="16.5" thickBot="1">
      <c r="A7" s="20"/>
      <c r="B7" s="53"/>
      <c r="C7" s="53"/>
      <c r="D7" s="60" t="s">
        <v>204</v>
      </c>
      <c r="E7" s="58"/>
      <c r="F7" s="60" t="s">
        <v>195</v>
      </c>
    </row>
    <row r="8" spans="1:6" s="2" customFormat="1" ht="16.5" thickTop="1">
      <c r="A8" s="42" t="s">
        <v>161</v>
      </c>
      <c r="B8" s="20"/>
      <c r="C8" s="53"/>
      <c r="D8" s="59"/>
      <c r="E8" s="58"/>
      <c r="F8" s="59"/>
    </row>
    <row r="9" spans="1:6" s="2" customFormat="1" ht="15.75">
      <c r="A9" s="20"/>
      <c r="B9" s="20" t="s">
        <v>21</v>
      </c>
      <c r="C9" s="53"/>
      <c r="D9" s="130">
        <f>'ardh-shpenz'!D30</f>
        <v>12839067</v>
      </c>
      <c r="E9" s="104"/>
      <c r="F9" s="130">
        <v>10597325</v>
      </c>
    </row>
    <row r="10" spans="1:6" s="2" customFormat="1" ht="15.75">
      <c r="A10" s="20"/>
      <c r="B10" s="20" t="s">
        <v>22</v>
      </c>
      <c r="C10" s="53"/>
      <c r="D10" s="130"/>
      <c r="E10" s="104"/>
      <c r="F10" s="130"/>
    </row>
    <row r="11" spans="1:6" s="2" customFormat="1" ht="15.75">
      <c r="A11" s="20"/>
      <c r="B11" s="20" t="s">
        <v>23</v>
      </c>
      <c r="C11" s="53"/>
      <c r="D11" s="130">
        <f>-'ardh-shpenz'!D18</f>
        <v>6522964</v>
      </c>
      <c r="E11" s="104"/>
      <c r="F11" s="130">
        <v>3616588</v>
      </c>
    </row>
    <row r="12" spans="1:6" s="2" customFormat="1" ht="15.75">
      <c r="A12" s="20"/>
      <c r="B12" s="20" t="s">
        <v>24</v>
      </c>
      <c r="C12" s="53"/>
      <c r="D12" s="130">
        <f>'ardh-shpenz'!D27</f>
        <v>-16628</v>
      </c>
      <c r="E12" s="104"/>
      <c r="F12" s="130">
        <v>200569</v>
      </c>
    </row>
    <row r="13" spans="1:6" s="2" customFormat="1" ht="15.75">
      <c r="A13" s="20"/>
      <c r="B13" s="20" t="s">
        <v>25</v>
      </c>
      <c r="C13" s="53"/>
      <c r="D13" s="131"/>
      <c r="E13" s="104"/>
      <c r="F13" s="131"/>
    </row>
    <row r="14" spans="1:6" s="2" customFormat="1" ht="15.75">
      <c r="A14" s="20"/>
      <c r="B14" s="20" t="s">
        <v>26</v>
      </c>
      <c r="C14" s="53"/>
      <c r="D14" s="131"/>
      <c r="E14" s="104"/>
      <c r="F14" s="131"/>
    </row>
    <row r="15" spans="1:6" s="2" customFormat="1" ht="15.75">
      <c r="A15" s="20"/>
      <c r="B15" s="53"/>
      <c r="C15" s="53"/>
      <c r="D15" s="131"/>
      <c r="E15" s="104"/>
      <c r="F15" s="131"/>
    </row>
    <row r="16" spans="1:6" s="2" customFormat="1" ht="31.5">
      <c r="A16" s="20"/>
      <c r="B16" s="52" t="s">
        <v>50</v>
      </c>
      <c r="C16" s="20"/>
      <c r="D16" s="119">
        <f>'BK'!F18-'BK'!D18+'BK'!F29-'BK'!D29</f>
        <v>3987783</v>
      </c>
      <c r="E16" s="107"/>
      <c r="F16" s="119">
        <v>-8996371</v>
      </c>
    </row>
    <row r="17" spans="1:6" s="2" customFormat="1" ht="15.75">
      <c r="A17" s="20"/>
      <c r="B17" s="20"/>
      <c r="C17" s="20"/>
      <c r="D17" s="131"/>
      <c r="E17" s="107"/>
      <c r="F17" s="131"/>
    </row>
    <row r="18" spans="1:6" s="2" customFormat="1" ht="15.75">
      <c r="A18" s="20"/>
      <c r="B18" s="20" t="s">
        <v>27</v>
      </c>
      <c r="C18" s="20"/>
      <c r="D18" s="130">
        <f>'BK'!F25-'BK'!D25</f>
        <v>-8364633</v>
      </c>
      <c r="E18" s="107"/>
      <c r="F18" s="130">
        <v>-1660890</v>
      </c>
    </row>
    <row r="19" spans="1:6" s="2" customFormat="1" ht="15.75">
      <c r="A19" s="20"/>
      <c r="B19" s="20" t="s">
        <v>159</v>
      </c>
      <c r="C19" s="20"/>
      <c r="D19" s="119">
        <f>'BK'!D77-'BK'!F77-'cash-flow'!D22-'cash-flow'!D12+'ardh-shpenz'!D32</f>
        <v>26836556</v>
      </c>
      <c r="E19" s="107"/>
      <c r="F19" s="119">
        <v>-2775152</v>
      </c>
    </row>
    <row r="20" spans="1:6" s="2" customFormat="1" ht="15.75">
      <c r="A20" s="20"/>
      <c r="B20" s="44" t="s">
        <v>28</v>
      </c>
      <c r="C20" s="20"/>
      <c r="D20" s="132">
        <f>SUM(D9:D19)</f>
        <v>41805109</v>
      </c>
      <c r="E20" s="106"/>
      <c r="F20" s="132">
        <v>982069</v>
      </c>
    </row>
    <row r="21" spans="1:6" s="2" customFormat="1" ht="12.75" customHeight="1">
      <c r="A21" s="20"/>
      <c r="B21" s="20" t="s">
        <v>12</v>
      </c>
      <c r="C21" s="20"/>
      <c r="D21" s="131"/>
      <c r="E21" s="107"/>
      <c r="F21" s="131"/>
    </row>
    <row r="22" spans="1:6" s="2" customFormat="1" ht="12.75" customHeight="1">
      <c r="A22" s="20"/>
      <c r="B22" s="20" t="s">
        <v>13</v>
      </c>
      <c r="C22" s="20"/>
      <c r="D22" s="130">
        <v>-1866303</v>
      </c>
      <c r="E22" s="107"/>
      <c r="F22" s="130">
        <v>-795000</v>
      </c>
    </row>
    <row r="23" spans="1:6" s="2" customFormat="1" ht="15.75">
      <c r="A23" s="20"/>
      <c r="B23" s="20"/>
      <c r="C23" s="20"/>
      <c r="D23" s="131"/>
      <c r="E23" s="107"/>
      <c r="F23" s="131"/>
    </row>
    <row r="24" spans="1:6" s="2" customFormat="1" ht="15.75">
      <c r="A24" s="48" t="s">
        <v>160</v>
      </c>
      <c r="B24" s="20"/>
      <c r="C24" s="20"/>
      <c r="D24" s="121">
        <f>D20+D22</f>
        <v>39938806</v>
      </c>
      <c r="E24" s="107"/>
      <c r="F24" s="121">
        <v>187069</v>
      </c>
    </row>
    <row r="25" spans="1:6" s="2" customFormat="1" ht="15.75">
      <c r="A25" s="48"/>
      <c r="B25" s="20"/>
      <c r="C25" s="20"/>
      <c r="D25" s="119"/>
      <c r="E25" s="107"/>
      <c r="F25" s="119"/>
    </row>
    <row r="26" spans="1:6" s="2" customFormat="1" ht="15.75">
      <c r="A26" s="48" t="s">
        <v>162</v>
      </c>
      <c r="B26" s="20"/>
      <c r="C26" s="20"/>
      <c r="D26" s="119"/>
      <c r="E26" s="107"/>
      <c r="F26" s="119"/>
    </row>
    <row r="27" spans="1:6" s="2" customFormat="1" ht="15.75">
      <c r="A27" s="20"/>
      <c r="B27" s="20" t="s">
        <v>29</v>
      </c>
      <c r="C27" s="20"/>
      <c r="D27" s="119"/>
      <c r="E27" s="107"/>
      <c r="F27" s="119"/>
    </row>
    <row r="28" spans="1:6" s="2" customFormat="1" ht="15.75">
      <c r="A28" s="20"/>
      <c r="B28" s="20" t="s">
        <v>30</v>
      </c>
      <c r="C28" s="20"/>
      <c r="D28" s="130">
        <f>'BK'!F54-'BK'!D54+'ardh-shpenz'!D18</f>
        <v>-33131277</v>
      </c>
      <c r="E28" s="107"/>
      <c r="F28" s="130">
        <v>-19176697</v>
      </c>
    </row>
    <row r="29" spans="1:6" s="2" customFormat="1" ht="15.75">
      <c r="A29" s="20"/>
      <c r="B29" s="20" t="s">
        <v>31</v>
      </c>
      <c r="C29" s="20"/>
      <c r="D29" s="131"/>
      <c r="E29" s="107"/>
      <c r="F29" s="131"/>
    </row>
    <row r="30" spans="1:6" s="2" customFormat="1" ht="12.75" customHeight="1">
      <c r="A30" s="20"/>
      <c r="B30" s="20" t="s">
        <v>14</v>
      </c>
      <c r="C30" s="20"/>
      <c r="D30" s="131"/>
      <c r="E30" s="107"/>
      <c r="F30" s="131"/>
    </row>
    <row r="31" spans="1:6" s="2" customFormat="1" ht="12.75" customHeight="1">
      <c r="A31" s="20"/>
      <c r="B31" s="20" t="s">
        <v>15</v>
      </c>
      <c r="C31" s="20"/>
      <c r="D31" s="131"/>
      <c r="E31" s="107"/>
      <c r="F31" s="131"/>
    </row>
    <row r="32" spans="1:6" s="2" customFormat="1" ht="15.75">
      <c r="A32" s="20"/>
      <c r="B32" s="53"/>
      <c r="C32" s="53"/>
      <c r="D32" s="131"/>
      <c r="E32" s="107"/>
      <c r="F32" s="131"/>
    </row>
    <row r="33" spans="1:6" s="2" customFormat="1" ht="15.75">
      <c r="A33" s="20"/>
      <c r="B33" s="48" t="s">
        <v>51</v>
      </c>
      <c r="C33" s="20"/>
      <c r="D33" s="121">
        <f>SUM(D27:D31)</f>
        <v>-33131277</v>
      </c>
      <c r="E33" s="107"/>
      <c r="F33" s="121">
        <v>-19176697</v>
      </c>
    </row>
    <row r="34" spans="1:6" s="2" customFormat="1" ht="15.75">
      <c r="A34" s="20"/>
      <c r="B34" s="53"/>
      <c r="C34" s="53"/>
      <c r="D34" s="131"/>
      <c r="E34" s="107"/>
      <c r="F34" s="131"/>
    </row>
    <row r="35" spans="1:6" s="2" customFormat="1" ht="15.75">
      <c r="A35" s="42" t="s">
        <v>163</v>
      </c>
      <c r="B35" s="42"/>
      <c r="C35" s="20"/>
      <c r="D35" s="119"/>
      <c r="E35" s="107"/>
      <c r="F35" s="119"/>
    </row>
    <row r="36" spans="1:6" s="2" customFormat="1" ht="15.75">
      <c r="A36" s="20"/>
      <c r="B36" s="20" t="s">
        <v>16</v>
      </c>
      <c r="C36" s="20"/>
      <c r="D36" s="119"/>
      <c r="E36" s="107"/>
      <c r="F36" s="119"/>
    </row>
    <row r="37" spans="1:6" s="2" customFormat="1" ht="15.75">
      <c r="A37" s="20"/>
      <c r="B37" s="20" t="s">
        <v>32</v>
      </c>
      <c r="C37" s="20"/>
      <c r="D37" s="131">
        <f>'BK'!D88-'BK'!F88</f>
        <v>-5685069</v>
      </c>
      <c r="E37" s="107"/>
      <c r="F37" s="131">
        <v>18123668</v>
      </c>
    </row>
    <row r="38" spans="1:6" s="2" customFormat="1" ht="15.75">
      <c r="A38" s="20"/>
      <c r="B38" s="20" t="s">
        <v>17</v>
      </c>
      <c r="C38" s="20"/>
      <c r="D38" s="131"/>
      <c r="E38" s="107"/>
      <c r="F38" s="131"/>
    </row>
    <row r="39" spans="1:6" s="2" customFormat="1" ht="12.75" customHeight="1">
      <c r="A39" s="20"/>
      <c r="B39" s="20" t="s">
        <v>33</v>
      </c>
      <c r="C39" s="20"/>
      <c r="D39" s="130"/>
      <c r="E39" s="107"/>
      <c r="F39" s="130"/>
    </row>
    <row r="40" spans="1:6" s="2" customFormat="1" ht="15.75">
      <c r="A40" s="20"/>
      <c r="B40" s="53"/>
      <c r="C40" s="53"/>
      <c r="D40" s="131"/>
      <c r="E40" s="107"/>
      <c r="F40" s="131"/>
    </row>
    <row r="41" spans="1:6" s="2" customFormat="1" ht="15.75">
      <c r="A41" s="20"/>
      <c r="B41" s="48" t="s">
        <v>34</v>
      </c>
      <c r="C41" s="20"/>
      <c r="D41" s="121">
        <f>SUM(D36:D40)</f>
        <v>-5685069</v>
      </c>
      <c r="E41" s="107"/>
      <c r="F41" s="121">
        <v>18123668</v>
      </c>
    </row>
    <row r="42" spans="1:6" s="2" customFormat="1" ht="15.75">
      <c r="A42" s="20"/>
      <c r="B42" s="53"/>
      <c r="C42" s="53"/>
      <c r="D42" s="131"/>
      <c r="E42" s="107"/>
      <c r="F42" s="131"/>
    </row>
    <row r="43" spans="1:6" s="2" customFormat="1" ht="15.75">
      <c r="A43" s="20"/>
      <c r="B43" s="48" t="s">
        <v>18</v>
      </c>
      <c r="C43" s="20"/>
      <c r="D43" s="133">
        <f>D24+D33+D41</f>
        <v>1122460</v>
      </c>
      <c r="E43" s="107"/>
      <c r="F43" s="133">
        <v>-865960</v>
      </c>
    </row>
    <row r="44" spans="1:6" s="2" customFormat="1" ht="15.75">
      <c r="A44" s="20"/>
      <c r="B44" s="48"/>
      <c r="C44" s="20"/>
      <c r="D44" s="130"/>
      <c r="E44" s="107"/>
      <c r="F44" s="130"/>
    </row>
    <row r="45" spans="1:6" s="2" customFormat="1" ht="15.75">
      <c r="A45" s="20"/>
      <c r="B45" s="48" t="s">
        <v>52</v>
      </c>
      <c r="C45" s="20"/>
      <c r="D45" s="134">
        <f>'BK'!F8</f>
        <v>1841844</v>
      </c>
      <c r="E45" s="108"/>
      <c r="F45" s="134">
        <v>2707804</v>
      </c>
    </row>
    <row r="46" spans="1:6" s="2" customFormat="1" ht="15.75">
      <c r="A46" s="20"/>
      <c r="B46" s="48" t="s">
        <v>19</v>
      </c>
      <c r="C46" s="20"/>
      <c r="D46" s="135">
        <f>'BK'!D8</f>
        <v>2964304</v>
      </c>
      <c r="E46" s="109"/>
      <c r="F46" s="135">
        <v>1841844</v>
      </c>
    </row>
    <row r="47" spans="1:6" s="2" customFormat="1" ht="15.75">
      <c r="A47" s="20"/>
      <c r="B47" s="20"/>
      <c r="C47" s="20"/>
      <c r="D47" s="58"/>
      <c r="E47" s="110"/>
      <c r="F47" s="58"/>
    </row>
    <row r="48" spans="1:6" s="2" customFormat="1" ht="15.75">
      <c r="A48" s="20"/>
      <c r="B48" s="20"/>
      <c r="C48" s="20"/>
      <c r="D48" s="58"/>
      <c r="E48" s="110"/>
      <c r="F48" s="58"/>
    </row>
    <row r="49" spans="1:6" ht="15.75">
      <c r="A49" s="13"/>
      <c r="B49" s="13"/>
      <c r="C49" s="13"/>
      <c r="D49" s="99"/>
      <c r="E49" s="111"/>
      <c r="F49" s="99"/>
    </row>
    <row r="50" spans="4:6" ht="12.75">
      <c r="D50" s="100">
        <f>D46-D45</f>
        <v>1122460</v>
      </c>
      <c r="E50" s="112"/>
      <c r="F50" s="100">
        <v>-865960</v>
      </c>
    </row>
    <row r="51" spans="4:6" ht="12.75">
      <c r="D51" s="100">
        <f>D50-D43</f>
        <v>0</v>
      </c>
      <c r="F51" s="100">
        <v>0</v>
      </c>
    </row>
  </sheetData>
  <sheetProtection/>
  <mergeCells count="1">
    <mergeCell ref="A1:B1"/>
  </mergeCells>
  <printOptions/>
  <pageMargins left="0.75" right="0.75" top="1" bottom="0.5" header="0.5" footer="0.5"/>
  <pageSetup horizontalDpi="600" verticalDpi="600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3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3.57421875" style="1" customWidth="1"/>
    <col min="2" max="2" width="15.421875" style="1" bestFit="1" customWidth="1"/>
    <col min="3" max="3" width="2.8515625" style="1" customWidth="1"/>
    <col min="4" max="4" width="14.57421875" style="1" bestFit="1" customWidth="1"/>
    <col min="5" max="5" width="2.57421875" style="1" customWidth="1"/>
    <col min="6" max="6" width="16.140625" style="1" bestFit="1" customWidth="1"/>
    <col min="7" max="7" width="2.421875" style="1" customWidth="1"/>
    <col min="8" max="8" width="16.57421875" style="1" bestFit="1" customWidth="1"/>
    <col min="9" max="9" width="2.00390625" style="1" customWidth="1"/>
    <col min="10" max="10" width="17.28125" style="1" bestFit="1" customWidth="1"/>
    <col min="11" max="11" width="10.8515625" style="1" bestFit="1" customWidth="1"/>
    <col min="12" max="12" width="2.00390625" style="1" customWidth="1"/>
    <col min="13" max="13" width="11.57421875" style="1" bestFit="1" customWidth="1"/>
    <col min="14" max="16384" width="9.140625" style="1" customWidth="1"/>
  </cols>
  <sheetData>
    <row r="2" spans="1:6" ht="15.75">
      <c r="A2" s="61" t="s">
        <v>193</v>
      </c>
      <c r="B2" s="61"/>
      <c r="C2" s="61"/>
      <c r="D2" s="61"/>
      <c r="E2" s="61"/>
      <c r="F2" s="61"/>
    </row>
    <row r="3" spans="1:2" ht="15.75">
      <c r="A3" s="92"/>
      <c r="B3" s="92"/>
    </row>
    <row r="4" ht="16.5">
      <c r="A4" s="11" t="s">
        <v>205</v>
      </c>
    </row>
    <row r="5" ht="16.5">
      <c r="A5" s="11" t="s">
        <v>62</v>
      </c>
    </row>
    <row r="9" spans="2:8" s="2" customFormat="1" ht="25.5">
      <c r="B9" s="5" t="s">
        <v>59</v>
      </c>
      <c r="C9" s="5"/>
      <c r="D9" s="5" t="s">
        <v>60</v>
      </c>
      <c r="E9" s="5"/>
      <c r="F9" s="5" t="s">
        <v>61</v>
      </c>
      <c r="G9" s="5"/>
      <c r="H9" s="5" t="s">
        <v>0</v>
      </c>
    </row>
    <row r="10" spans="1:8" s="2" customFormat="1" ht="12.75">
      <c r="A10" s="4"/>
      <c r="B10" s="4"/>
      <c r="C10" s="4"/>
      <c r="D10" s="4"/>
      <c r="E10" s="4"/>
      <c r="F10" s="4"/>
      <c r="G10" s="4"/>
      <c r="H10" s="4"/>
    </row>
    <row r="11" spans="1:8" s="2" customFormat="1" ht="15">
      <c r="A11" s="3" t="s">
        <v>206</v>
      </c>
      <c r="B11" s="136">
        <f>'BK'!F94</f>
        <v>100000</v>
      </c>
      <c r="C11" s="137"/>
      <c r="D11" s="136">
        <f>'BK'!F97+'BK'!F98+'BK'!F99</f>
        <v>5335055</v>
      </c>
      <c r="E11" s="137"/>
      <c r="F11" s="136">
        <f>'BK'!F100</f>
        <v>0</v>
      </c>
      <c r="G11" s="137"/>
      <c r="H11" s="136">
        <f aca="true" t="shared" si="0" ref="H11:H17">SUM(B11:F11)</f>
        <v>5435055</v>
      </c>
    </row>
    <row r="12" spans="1:8" s="2" customFormat="1" ht="15">
      <c r="A12" s="3"/>
      <c r="B12" s="137"/>
      <c r="C12" s="137"/>
      <c r="D12" s="137"/>
      <c r="E12" s="137"/>
      <c r="F12" s="137"/>
      <c r="G12" s="137"/>
      <c r="H12" s="137">
        <f t="shared" si="0"/>
        <v>0</v>
      </c>
    </row>
    <row r="13" spans="1:13" s="2" customFormat="1" ht="15">
      <c r="A13" s="4" t="s">
        <v>55</v>
      </c>
      <c r="B13" s="138"/>
      <c r="C13" s="138"/>
      <c r="D13" s="138"/>
      <c r="E13" s="138"/>
      <c r="F13" s="137">
        <f>'BK'!F101</f>
        <v>9510465</v>
      </c>
      <c r="G13" s="137"/>
      <c r="H13" s="137">
        <f t="shared" si="0"/>
        <v>9510465</v>
      </c>
      <c r="K13" s="9"/>
      <c r="L13" s="9"/>
      <c r="M13" s="9"/>
    </row>
    <row r="14" spans="1:13" s="2" customFormat="1" ht="15">
      <c r="A14" s="4" t="s">
        <v>33</v>
      </c>
      <c r="B14" s="138"/>
      <c r="C14" s="138"/>
      <c r="D14" s="138"/>
      <c r="E14" s="138"/>
      <c r="F14" s="137"/>
      <c r="G14" s="137"/>
      <c r="H14" s="137">
        <f t="shared" si="0"/>
        <v>0</v>
      </c>
      <c r="K14" s="10"/>
      <c r="L14" s="10"/>
      <c r="M14" s="9"/>
    </row>
    <row r="15" spans="1:8" s="2" customFormat="1" ht="11.25" customHeight="1">
      <c r="A15" s="4" t="s">
        <v>56</v>
      </c>
      <c r="B15" s="138"/>
      <c r="C15" s="138"/>
      <c r="D15" s="137"/>
      <c r="E15" s="137"/>
      <c r="F15" s="137"/>
      <c r="G15" s="137"/>
      <c r="H15" s="137">
        <f t="shared" si="0"/>
        <v>0</v>
      </c>
    </row>
    <row r="16" spans="1:8" s="2" customFormat="1" ht="15">
      <c r="A16" s="4" t="s">
        <v>57</v>
      </c>
      <c r="B16" s="137"/>
      <c r="C16" s="137"/>
      <c r="D16" s="138"/>
      <c r="E16" s="138"/>
      <c r="F16" s="138"/>
      <c r="G16" s="138"/>
      <c r="H16" s="137">
        <f t="shared" si="0"/>
        <v>0</v>
      </c>
    </row>
    <row r="17" spans="1:8" s="2" customFormat="1" ht="15">
      <c r="A17" s="4"/>
      <c r="B17" s="138"/>
      <c r="C17" s="138"/>
      <c r="D17" s="138"/>
      <c r="E17" s="138"/>
      <c r="F17" s="138"/>
      <c r="G17" s="138"/>
      <c r="H17" s="136">
        <f t="shared" si="0"/>
        <v>0</v>
      </c>
    </row>
    <row r="18" spans="1:10" s="2" customFormat="1" ht="15.75" thickBot="1">
      <c r="A18" s="3" t="s">
        <v>207</v>
      </c>
      <c r="B18" s="139">
        <f>SUM(B11:B17)</f>
        <v>100000</v>
      </c>
      <c r="C18" s="137"/>
      <c r="D18" s="139">
        <f>SUM(D11:D17)</f>
        <v>5335055</v>
      </c>
      <c r="E18" s="137"/>
      <c r="F18" s="139">
        <f>SUM(F11:F17)</f>
        <v>9510465</v>
      </c>
      <c r="G18" s="137"/>
      <c r="H18" s="139">
        <f>SUM(H11:H17)</f>
        <v>14945520</v>
      </c>
      <c r="J18" s="18"/>
    </row>
    <row r="19" spans="1:8" s="2" customFormat="1" ht="15.75" thickTop="1">
      <c r="A19" s="3"/>
      <c r="B19" s="137"/>
      <c r="C19" s="137"/>
      <c r="D19" s="137"/>
      <c r="E19" s="137"/>
      <c r="F19" s="137"/>
      <c r="G19" s="137"/>
      <c r="H19" s="137"/>
    </row>
    <row r="20" spans="1:8" s="2" customFormat="1" ht="15">
      <c r="A20" s="4" t="s">
        <v>53</v>
      </c>
      <c r="B20" s="137"/>
      <c r="C20" s="137"/>
      <c r="D20" s="137"/>
      <c r="E20" s="137"/>
      <c r="F20" s="137"/>
      <c r="G20" s="137"/>
      <c r="H20" s="137">
        <f aca="true" t="shared" si="1" ref="H20:H25">SUM(B20:G20)</f>
        <v>0</v>
      </c>
    </row>
    <row r="21" spans="1:8" s="2" customFormat="1" ht="15">
      <c r="A21" s="4" t="s">
        <v>54</v>
      </c>
      <c r="B21" s="137"/>
      <c r="C21" s="137"/>
      <c r="D21" s="137">
        <f>F18</f>
        <v>9510465</v>
      </c>
      <c r="E21" s="137"/>
      <c r="F21" s="137">
        <f>-F18</f>
        <v>-9510465</v>
      </c>
      <c r="G21" s="137"/>
      <c r="H21" s="137">
        <f t="shared" si="1"/>
        <v>0</v>
      </c>
    </row>
    <row r="22" spans="1:8" s="2" customFormat="1" ht="15">
      <c r="A22" s="4" t="s">
        <v>55</v>
      </c>
      <c r="B22" s="140"/>
      <c r="C22" s="140"/>
      <c r="D22" s="140"/>
      <c r="E22" s="140"/>
      <c r="F22" s="137">
        <f>'BK'!D101</f>
        <v>10972764</v>
      </c>
      <c r="G22" s="137"/>
      <c r="H22" s="137">
        <f t="shared" si="1"/>
        <v>10972764</v>
      </c>
    </row>
    <row r="23" spans="1:8" s="2" customFormat="1" ht="15">
      <c r="A23" s="4" t="s">
        <v>33</v>
      </c>
      <c r="B23" s="138"/>
      <c r="C23" s="138"/>
      <c r="D23" s="138"/>
      <c r="E23" s="138"/>
      <c r="F23" s="137"/>
      <c r="G23" s="137"/>
      <c r="H23" s="137">
        <f t="shared" si="1"/>
        <v>0</v>
      </c>
    </row>
    <row r="24" spans="1:8" s="2" customFormat="1" ht="15">
      <c r="A24" s="4" t="s">
        <v>56</v>
      </c>
      <c r="B24" s="137"/>
      <c r="C24" s="137"/>
      <c r="D24" s="138"/>
      <c r="E24" s="138"/>
      <c r="F24" s="138"/>
      <c r="G24" s="138"/>
      <c r="H24" s="137">
        <f t="shared" si="1"/>
        <v>0</v>
      </c>
    </row>
    <row r="25" spans="1:8" s="2" customFormat="1" ht="15">
      <c r="A25" s="4" t="s">
        <v>58</v>
      </c>
      <c r="B25" s="138"/>
      <c r="C25" s="138"/>
      <c r="D25" s="138"/>
      <c r="E25" s="138"/>
      <c r="F25" s="138"/>
      <c r="G25" s="138"/>
      <c r="H25" s="137">
        <f t="shared" si="1"/>
        <v>0</v>
      </c>
    </row>
    <row r="26" spans="1:8" s="2" customFormat="1" ht="15">
      <c r="A26" s="4"/>
      <c r="B26" s="138"/>
      <c r="C26" s="138"/>
      <c r="D26" s="138"/>
      <c r="E26" s="138"/>
      <c r="F26" s="138"/>
      <c r="G26" s="138"/>
      <c r="H26" s="138"/>
    </row>
    <row r="27" spans="1:10" s="2" customFormat="1" ht="15.75" thickBot="1">
      <c r="A27" s="3" t="s">
        <v>208</v>
      </c>
      <c r="B27" s="141">
        <f>SUM(B18:B26)</f>
        <v>100000</v>
      </c>
      <c r="C27" s="142"/>
      <c r="D27" s="141">
        <f>SUM(D18:D26)</f>
        <v>14845520</v>
      </c>
      <c r="E27" s="142"/>
      <c r="F27" s="141">
        <f>SUM(F18:F26)</f>
        <v>10972764</v>
      </c>
      <c r="G27" s="142"/>
      <c r="H27" s="141">
        <f>SUM(H18:H26)</f>
        <v>25918284</v>
      </c>
      <c r="J27" s="18"/>
    </row>
    <row r="28" spans="1:4" s="2" customFormat="1" ht="13.5" thickTop="1">
      <c r="A28" s="4"/>
      <c r="B28" s="4"/>
      <c r="C28" s="4"/>
      <c r="D28" s="4"/>
    </row>
    <row r="29" spans="2:8" ht="12.75">
      <c r="B29" s="95"/>
      <c r="C29" s="95"/>
      <c r="D29" s="96"/>
      <c r="E29" s="95"/>
      <c r="F29" s="95"/>
      <c r="G29" s="95"/>
      <c r="H29" s="95"/>
    </row>
    <row r="30" spans="2:8" ht="16.5">
      <c r="B30" s="97"/>
      <c r="C30" s="95"/>
      <c r="D30" s="95"/>
      <c r="E30" s="95"/>
      <c r="F30" s="95"/>
      <c r="G30" s="95"/>
      <c r="H30" s="95"/>
    </row>
    <row r="31" spans="2:8" ht="16.5">
      <c r="B31" s="97"/>
      <c r="C31" s="95"/>
      <c r="D31" s="95"/>
      <c r="E31" s="95"/>
      <c r="F31" s="95"/>
      <c r="G31" s="95"/>
      <c r="H31" s="95"/>
    </row>
    <row r="32" spans="2:8" ht="16.5">
      <c r="B32" s="97"/>
      <c r="C32" s="95"/>
      <c r="D32" s="95"/>
      <c r="E32" s="95"/>
      <c r="F32" s="95"/>
      <c r="G32" s="95"/>
      <c r="H32" s="95"/>
    </row>
    <row r="33" spans="2:8" ht="12.75">
      <c r="B33" s="95"/>
      <c r="C33" s="95"/>
      <c r="D33" s="95"/>
      <c r="E33" s="95"/>
      <c r="F33" s="95"/>
      <c r="G33" s="95"/>
      <c r="H33" s="95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22.421875" style="0" customWidth="1"/>
    <col min="2" max="2" width="9.8515625" style="0" bestFit="1" customWidth="1"/>
    <col min="3" max="3" width="2.8515625" style="0" customWidth="1"/>
    <col min="4" max="4" width="14.7109375" style="0" customWidth="1"/>
    <col min="5" max="5" width="2.8515625" style="0" customWidth="1"/>
    <col min="6" max="6" width="15.8515625" style="0" bestFit="1" customWidth="1"/>
    <col min="7" max="7" width="2.8515625" style="0" customWidth="1"/>
    <col min="8" max="8" width="11.28125" style="0" bestFit="1" customWidth="1"/>
    <col min="9" max="9" width="2.421875" style="0" customWidth="1"/>
    <col min="10" max="10" width="17.7109375" style="0" bestFit="1" customWidth="1"/>
    <col min="11" max="11" width="13.7109375" style="0" bestFit="1" customWidth="1"/>
  </cols>
  <sheetData>
    <row r="1" spans="1:10" ht="15.75">
      <c r="A1" s="61" t="s">
        <v>193</v>
      </c>
      <c r="B1" s="61"/>
      <c r="C1" s="61"/>
      <c r="D1" s="61"/>
      <c r="E1" s="61"/>
      <c r="F1" s="63"/>
      <c r="G1" s="63"/>
      <c r="H1" s="63"/>
      <c r="I1" s="63"/>
      <c r="J1" s="63"/>
    </row>
    <row r="2" spans="1:10" ht="12.75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0" ht="12.75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15"/>
      <c r="B4" s="23" t="s">
        <v>70</v>
      </c>
      <c r="C4" s="23"/>
      <c r="D4" s="23" t="s">
        <v>165</v>
      </c>
      <c r="E4" s="23"/>
      <c r="F4" s="23" t="s">
        <v>69</v>
      </c>
      <c r="G4" s="23"/>
      <c r="H4" s="23" t="s">
        <v>71</v>
      </c>
      <c r="I4" s="24"/>
      <c r="J4" s="23" t="s">
        <v>0</v>
      </c>
    </row>
    <row r="5" spans="1:10" ht="15">
      <c r="A5" s="16" t="s">
        <v>63</v>
      </c>
      <c r="B5" s="143"/>
      <c r="C5" s="143"/>
      <c r="D5" s="143"/>
      <c r="E5" s="143"/>
      <c r="F5" s="143"/>
      <c r="G5" s="143"/>
      <c r="H5" s="143"/>
      <c r="I5" s="143"/>
      <c r="J5" s="143"/>
    </row>
    <row r="6" spans="1:12" ht="15">
      <c r="A6" s="17" t="s">
        <v>214</v>
      </c>
      <c r="B6" s="17">
        <v>8608175</v>
      </c>
      <c r="C6" s="17"/>
      <c r="D6" s="17">
        <v>3488452</v>
      </c>
      <c r="E6" s="17"/>
      <c r="F6" s="17">
        <v>15396234</v>
      </c>
      <c r="G6" s="17"/>
      <c r="H6" s="17">
        <v>4621644</v>
      </c>
      <c r="I6" s="17"/>
      <c r="J6" s="17">
        <f>SUM(B6:H6)</f>
        <v>32114505</v>
      </c>
      <c r="L6" s="147">
        <v>0</v>
      </c>
    </row>
    <row r="7" spans="1:10" ht="15">
      <c r="A7" s="17" t="s">
        <v>64</v>
      </c>
      <c r="B7" s="17">
        <v>4977061</v>
      </c>
      <c r="C7" s="17"/>
      <c r="D7" s="17">
        <v>14328384</v>
      </c>
      <c r="E7" s="17"/>
      <c r="F7" s="17">
        <v>9413400</v>
      </c>
      <c r="G7" s="17"/>
      <c r="H7" s="17">
        <v>3867175</v>
      </c>
      <c r="I7" s="17"/>
      <c r="J7" s="17">
        <f>SUM(B7:H7)</f>
        <v>32586020</v>
      </c>
    </row>
    <row r="8" spans="1:10" ht="15.75">
      <c r="A8" s="17" t="s">
        <v>65</v>
      </c>
      <c r="B8" s="17">
        <v>0</v>
      </c>
      <c r="C8" s="17"/>
      <c r="D8" s="144">
        <v>0</v>
      </c>
      <c r="E8" s="17"/>
      <c r="F8" s="17">
        <v>0</v>
      </c>
      <c r="G8" s="17"/>
      <c r="H8" s="17">
        <v>0</v>
      </c>
      <c r="I8" s="17"/>
      <c r="J8" s="17">
        <f>B8+D8+F8+H8</f>
        <v>0</v>
      </c>
    </row>
    <row r="9" spans="1:10" ht="15.75" thickBot="1">
      <c r="A9" s="17" t="s">
        <v>209</v>
      </c>
      <c r="B9" s="145">
        <f>B6+B7-B8</f>
        <v>13585236</v>
      </c>
      <c r="C9" s="17"/>
      <c r="D9" s="145">
        <f>D6+D7-D8</f>
        <v>17816836</v>
      </c>
      <c r="E9" s="17"/>
      <c r="F9" s="145">
        <f>F6+F7-F8</f>
        <v>24809634</v>
      </c>
      <c r="G9" s="17"/>
      <c r="H9" s="145">
        <f>H6+H7-H8</f>
        <v>8488819</v>
      </c>
      <c r="I9" s="17"/>
      <c r="J9" s="145">
        <f>J6+J7-J8</f>
        <v>64700525</v>
      </c>
    </row>
    <row r="10" spans="1:10" ht="15.75" thickTop="1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5">
      <c r="A11" s="16" t="s">
        <v>66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5">
      <c r="A12" s="17" t="s">
        <v>213</v>
      </c>
      <c r="B12" s="17">
        <v>0</v>
      </c>
      <c r="C12" s="17"/>
      <c r="D12" s="17">
        <v>317054</v>
      </c>
      <c r="E12" s="17"/>
      <c r="F12" s="17">
        <v>3000758</v>
      </c>
      <c r="G12" s="17"/>
      <c r="H12" s="17">
        <v>495222</v>
      </c>
      <c r="I12" s="17"/>
      <c r="J12" s="17">
        <f>SUM(B12:H12)</f>
        <v>3813034</v>
      </c>
    </row>
    <row r="13" spans="1:10" ht="15">
      <c r="A13" s="17" t="s">
        <v>67</v>
      </c>
      <c r="B13" s="17">
        <v>430409</v>
      </c>
      <c r="C13" s="17"/>
      <c r="D13" s="17">
        <v>1478485</v>
      </c>
      <c r="E13" s="17"/>
      <c r="F13" s="17">
        <v>2936563</v>
      </c>
      <c r="G13" s="17"/>
      <c r="H13" s="17">
        <v>1132250</v>
      </c>
      <c r="I13" s="17"/>
      <c r="J13" s="17">
        <f>SUM(B13:H13)</f>
        <v>5977707</v>
      </c>
    </row>
    <row r="14" spans="1:10" ht="15">
      <c r="A14" s="17" t="s">
        <v>65</v>
      </c>
      <c r="B14" s="17">
        <v>0</v>
      </c>
      <c r="C14" s="17"/>
      <c r="D14" s="17">
        <v>0</v>
      </c>
      <c r="E14" s="17"/>
      <c r="F14" s="17">
        <v>0</v>
      </c>
      <c r="G14" s="17"/>
      <c r="H14" s="17">
        <v>0</v>
      </c>
      <c r="I14" s="17"/>
      <c r="J14" s="17">
        <f>SUM(B14:H14)</f>
        <v>0</v>
      </c>
    </row>
    <row r="15" spans="1:10" ht="15.75" thickBot="1">
      <c r="A15" s="17" t="s">
        <v>210</v>
      </c>
      <c r="B15" s="145">
        <f>B12+B13-B14</f>
        <v>430409</v>
      </c>
      <c r="C15" s="17"/>
      <c r="D15" s="145">
        <f>D12+D13-D14</f>
        <v>1795539</v>
      </c>
      <c r="E15" s="17"/>
      <c r="F15" s="145">
        <f>F12+F13-F14</f>
        <v>5937321</v>
      </c>
      <c r="G15" s="17"/>
      <c r="H15" s="145">
        <f>H12+H13-H14</f>
        <v>1627472</v>
      </c>
      <c r="I15" s="17"/>
      <c r="J15" s="145">
        <f>J12+J13-J14</f>
        <v>9790741</v>
      </c>
    </row>
    <row r="16" spans="1:10" ht="15.75" thickTop="1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1" ht="15">
      <c r="A17" s="16" t="s">
        <v>212</v>
      </c>
      <c r="B17" s="17">
        <f>+B6-B12</f>
        <v>8608175</v>
      </c>
      <c r="C17" s="17"/>
      <c r="D17" s="17">
        <f>+D6-D12</f>
        <v>3171398</v>
      </c>
      <c r="E17" s="17"/>
      <c r="F17" s="17">
        <f>+F6-F12</f>
        <v>12395476</v>
      </c>
      <c r="G17" s="17"/>
      <c r="H17" s="17">
        <f>+H6-H12</f>
        <v>4126422</v>
      </c>
      <c r="I17" s="17"/>
      <c r="J17" s="17">
        <f>+J6-J12</f>
        <v>28301471</v>
      </c>
      <c r="K17" s="19">
        <f>+I17-'BK'!F40</f>
        <v>0</v>
      </c>
    </row>
    <row r="18" spans="1:11" ht="15.75" thickBot="1">
      <c r="A18" s="16" t="s">
        <v>211</v>
      </c>
      <c r="B18" s="145">
        <f>+B9-B15</f>
        <v>13154827</v>
      </c>
      <c r="C18" s="17"/>
      <c r="D18" s="145">
        <f>+D9-D15</f>
        <v>16021297</v>
      </c>
      <c r="E18" s="17"/>
      <c r="F18" s="145">
        <f>+F9-F15</f>
        <v>18872313</v>
      </c>
      <c r="G18" s="17"/>
      <c r="H18" s="145">
        <f>+H9-H15</f>
        <v>6861347</v>
      </c>
      <c r="I18" s="17"/>
      <c r="J18" s="145">
        <f>+J9-J15</f>
        <v>54909784</v>
      </c>
      <c r="K18" s="19">
        <f>+I18-'BK'!D40</f>
        <v>0</v>
      </c>
    </row>
    <row r="19" spans="1:10" ht="13.5" thickTop="1">
      <c r="A19" s="63"/>
      <c r="B19" s="63"/>
      <c r="C19" s="63"/>
      <c r="D19" s="63"/>
      <c r="E19" s="63"/>
      <c r="F19" s="63"/>
      <c r="G19" s="63"/>
      <c r="H19" s="63"/>
      <c r="I19" s="63"/>
      <c r="J19" s="63"/>
    </row>
    <row r="20" spans="1:10" ht="12.75">
      <c r="A20" s="63"/>
      <c r="B20" s="63"/>
      <c r="C20" s="63"/>
      <c r="D20" s="63"/>
      <c r="E20" s="63"/>
      <c r="F20" s="63"/>
      <c r="G20" s="63"/>
      <c r="H20" s="63"/>
      <c r="I20" s="63"/>
      <c r="J20" s="63"/>
    </row>
    <row r="21" spans="2:10" ht="12.75">
      <c r="B21" s="98"/>
      <c r="C21" s="98"/>
      <c r="D21" s="98"/>
      <c r="E21" s="98"/>
      <c r="F21" s="98"/>
      <c r="G21" s="98"/>
      <c r="H21" s="98"/>
      <c r="I21" s="98"/>
      <c r="J21" s="98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user</cp:lastModifiedBy>
  <cp:lastPrinted>2013-03-20T00:47:48Z</cp:lastPrinted>
  <dcterms:created xsi:type="dcterms:W3CDTF">2008-12-17T10:29:05Z</dcterms:created>
  <dcterms:modified xsi:type="dcterms:W3CDTF">2013-03-20T00:47:55Z</dcterms:modified>
  <cp:category/>
  <cp:version/>
  <cp:contentType/>
  <cp:contentStatus/>
</cp:coreProperties>
</file>