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9210" activeTab="3"/>
  </bookViews>
  <sheets>
    <sheet name="AKTIVI " sheetId="1" r:id="rId1"/>
    <sheet name="PASIVI " sheetId="2" r:id="rId2"/>
    <sheet name="PASH " sheetId="3" r:id="rId3"/>
    <sheet name="CASH FLOW" sheetId="4" r:id="rId4"/>
    <sheet name="LEVIZJE KAPITALI " sheetId="5" r:id="rId5"/>
  </sheets>
  <definedNames/>
  <calcPr fullCalcOnLoad="1"/>
</workbook>
</file>

<file path=xl/sharedStrings.xml><?xml version="1.0" encoding="utf-8"?>
<sst xmlns="http://schemas.openxmlformats.org/spreadsheetml/2006/main" count="191" uniqueCount="175">
  <si>
    <t>AKTIVET</t>
  </si>
  <si>
    <t>SHENIME</t>
  </si>
  <si>
    <t>I</t>
  </si>
  <si>
    <t>AKTIVET AFATSHKURTRA</t>
  </si>
  <si>
    <t>Aktivet monetare</t>
  </si>
  <si>
    <t xml:space="preserve">gjendje banka </t>
  </si>
  <si>
    <t xml:space="preserve">gjendje arka </t>
  </si>
  <si>
    <t xml:space="preserve">Derivative dhe aktive te mbajtura per tregtim </t>
  </si>
  <si>
    <t>Totali 2</t>
  </si>
  <si>
    <t>Aktive te tjera financiare afatshkurtra</t>
  </si>
  <si>
    <t xml:space="preserve">kliente per mallra e sherbime </t>
  </si>
  <si>
    <t xml:space="preserve">debitore , kreditore te tjere </t>
  </si>
  <si>
    <t xml:space="preserve">tatim mbi fitimin </t>
  </si>
  <si>
    <t xml:space="preserve">tvsh </t>
  </si>
  <si>
    <t xml:space="preserve">te drejta te tjera </t>
  </si>
  <si>
    <t>Totali 3</t>
  </si>
  <si>
    <t>Inventari</t>
  </si>
  <si>
    <t xml:space="preserve">lendet e para </t>
  </si>
  <si>
    <t xml:space="preserve">inventar i imet </t>
  </si>
  <si>
    <t xml:space="preserve">prodhim ne proces </t>
  </si>
  <si>
    <t xml:space="preserve">produke te gatshem </t>
  </si>
  <si>
    <t xml:space="preserve">mallra per rishitje </t>
  </si>
  <si>
    <t xml:space="preserve">parapase per furnizimi </t>
  </si>
  <si>
    <t>Totali 4</t>
  </si>
  <si>
    <t>Aktivet biologjike afatshkurtra</t>
  </si>
  <si>
    <t>Aktivet afatshkurtra te mbajtura per shitje</t>
  </si>
  <si>
    <t>Parapagimet dhe shpenzimet e shtyra</t>
  </si>
  <si>
    <t xml:space="preserve">shpenzime te periudhave te ardhshme </t>
  </si>
  <si>
    <t>TOTALI I AKTIVEVE AFATSHKURTRA (I)</t>
  </si>
  <si>
    <t>II</t>
  </si>
  <si>
    <t>AKTIVET AFATGJATA</t>
  </si>
  <si>
    <t>Investimet financiare afatgjata</t>
  </si>
  <si>
    <t>Totali 1</t>
  </si>
  <si>
    <t>Aktivet afatgjata materiale</t>
  </si>
  <si>
    <t xml:space="preserve">toka </t>
  </si>
  <si>
    <t xml:space="preserve">ndertesa </t>
  </si>
  <si>
    <t xml:space="preserve">makineri dhe pajisje </t>
  </si>
  <si>
    <t xml:space="preserve">mjete transporti </t>
  </si>
  <si>
    <t xml:space="preserve">pajisje zyre dhe informatike </t>
  </si>
  <si>
    <t>te tjera aktive afatgjate materiale</t>
  </si>
  <si>
    <t xml:space="preserve">Aktivet  biologjike afatgjata </t>
  </si>
  <si>
    <t>Aktivet afatgjata jomateriale</t>
  </si>
  <si>
    <t>Kapital aksionar I papaguar</t>
  </si>
  <si>
    <t>Aktive te tjera afatgjata</t>
  </si>
  <si>
    <t>TOTALI I AKTIVEVE AFATGJATA (II)</t>
  </si>
  <si>
    <t>TOTALI I AKTIVEVE ( I+II)</t>
  </si>
  <si>
    <t>DETYRIMET DHE KAPITALI</t>
  </si>
  <si>
    <t xml:space="preserve">SHENIME </t>
  </si>
  <si>
    <t>DETYRIMET AFATSHKURTRA</t>
  </si>
  <si>
    <t>Derivatet</t>
  </si>
  <si>
    <t>Huamarrjet</t>
  </si>
  <si>
    <t xml:space="preserve">overdraftet bankare </t>
  </si>
  <si>
    <t xml:space="preserve">huamarrjet afatshkurtra </t>
  </si>
  <si>
    <t>Huat dhe parapagimet</t>
  </si>
  <si>
    <t xml:space="preserve">te pagueshme ndaj furnitoreve </t>
  </si>
  <si>
    <t xml:space="preserve">te pagueshme ndaj punonjesve </t>
  </si>
  <si>
    <t>detyrime per sigurime shend+shoq</t>
  </si>
  <si>
    <t>detyrime TAP</t>
  </si>
  <si>
    <t xml:space="preserve">detyrim tatim fitimi </t>
  </si>
  <si>
    <t>detyrim per tvsh-ne</t>
  </si>
  <si>
    <t xml:space="preserve">detyrim tatim ne burim </t>
  </si>
  <si>
    <t xml:space="preserve">dividente per tu paguar </t>
  </si>
  <si>
    <t xml:space="preserve">debitore e kreditore te tjere </t>
  </si>
  <si>
    <t>Grantet dhe te ardhurat e shtyra</t>
  </si>
  <si>
    <t>Provizionet afatshkurtra</t>
  </si>
  <si>
    <t>TOTALI I DETYR .AFATSHKURTRA (I)</t>
  </si>
  <si>
    <t>DETYRIMET AFATGJATA</t>
  </si>
  <si>
    <t>Huat afatgjata</t>
  </si>
  <si>
    <t xml:space="preserve">hua, bono , dhe detyrime qera financiare </t>
  </si>
  <si>
    <t xml:space="preserve">bono te konvertueshme </t>
  </si>
  <si>
    <t>Huamarrje te tjera afatgjata</t>
  </si>
  <si>
    <t>Provizionet afatgjata</t>
  </si>
  <si>
    <t>TOTALI I DETYR.AFATGJATA (II)</t>
  </si>
  <si>
    <t>TOTALI I DETYRIMEVE</t>
  </si>
  <si>
    <t>III</t>
  </si>
  <si>
    <t>KAPITALI</t>
  </si>
  <si>
    <t xml:space="preserve">Aksionet e pakices </t>
  </si>
  <si>
    <t>Kapitali qe I perket aksionareve te shoq. meme</t>
  </si>
  <si>
    <t>kapitali aksionar</t>
  </si>
  <si>
    <t>Primi I aksionit</t>
  </si>
  <si>
    <t>Njesite ose aksionet e thesarit (negative)</t>
  </si>
  <si>
    <t>Rezerva statusore</t>
  </si>
  <si>
    <t>Rezerva ligjore</t>
  </si>
  <si>
    <t>Rezerva te tjera</t>
  </si>
  <si>
    <t>Fitimet e pashperndara</t>
  </si>
  <si>
    <t>Fitimi (humbja) e vitit financiar</t>
  </si>
  <si>
    <t>TOTALI I KAPITALIT (II)</t>
  </si>
  <si>
    <t>TOTALI I DETYRIMEVE KAPITALIT (I,II.III)</t>
  </si>
  <si>
    <t xml:space="preserve">PASQYRA E TE ARDHURAVE DHE SHPENZIMEVE </t>
  </si>
  <si>
    <t>(Bazuar ne klasifikimin e Shpenzimeve sipas natyres)</t>
  </si>
  <si>
    <t>Nr</t>
  </si>
  <si>
    <t>Pershkrimi I elementeve</t>
  </si>
  <si>
    <t>Referencat</t>
  </si>
  <si>
    <t>Shitje neto</t>
  </si>
  <si>
    <t>Te ardhura te tjera nga veprimtarite e shfrytezimt</t>
  </si>
  <si>
    <t>702-708x</t>
  </si>
  <si>
    <t>Ndryshimet ne inventarin e prod. te gat. dhe p. ne proces</t>
  </si>
  <si>
    <t>Materialet  e konsumuara</t>
  </si>
  <si>
    <t>601-608x</t>
  </si>
  <si>
    <t>Kosto e punes</t>
  </si>
  <si>
    <t>641-648</t>
  </si>
  <si>
    <t>pagat e personelit</t>
  </si>
  <si>
    <t>shpenzimet per sig shoq dhe shend</t>
  </si>
  <si>
    <t>Amortizimet dhe zhvlersimet</t>
  </si>
  <si>
    <t>68x</t>
  </si>
  <si>
    <t>Shpenzime te tjera</t>
  </si>
  <si>
    <t>61-63</t>
  </si>
  <si>
    <t xml:space="preserve">shpenzime qera </t>
  </si>
  <si>
    <t xml:space="preserve">shpenzime  telefona </t>
  </si>
  <si>
    <t xml:space="preserve">shpenzime bankare </t>
  </si>
  <si>
    <t xml:space="preserve">shpenzime tatime taksa te tjera </t>
  </si>
  <si>
    <t xml:space="preserve">shpenzime te tjera </t>
  </si>
  <si>
    <t xml:space="preserve">shpenzime te panjohura </t>
  </si>
  <si>
    <t>Totali I shpenzimeve (shuma 4-7)</t>
  </si>
  <si>
    <t>Fitimi apo humbja nga veprimtaria kryesore (1+2+/-3-8)</t>
  </si>
  <si>
    <t>Te ardhurat-shpenzimet financ. nga nj. e kontrolluara</t>
  </si>
  <si>
    <t>Te ardhurat dhe shpenzimet financiare nga pjesmarrjet</t>
  </si>
  <si>
    <t>Te ardhurat dhe shpenzimet financiare</t>
  </si>
  <si>
    <t>12.1</t>
  </si>
  <si>
    <t>Te A-SH t financiare nga investime te tjera financ. aftgjte</t>
  </si>
  <si>
    <t>12.2</t>
  </si>
  <si>
    <t>Te ardhurat dhe shpenzimet nga interesat</t>
  </si>
  <si>
    <t>12.3</t>
  </si>
  <si>
    <t>Fitimi (humbjet) nga kursi I kembimit</t>
  </si>
  <si>
    <t>12.4</t>
  </si>
  <si>
    <t>Te ardhura dhe shpenzime te tjera financiare</t>
  </si>
  <si>
    <t>Tot I te A-SH financiare (12.1+/-12.2+/-12.3+/-12.4)</t>
  </si>
  <si>
    <t>Fitimi (humbja) para tatimit (9+/-13)</t>
  </si>
  <si>
    <t>Shpenzimet e tatimit mbi fitimin</t>
  </si>
  <si>
    <t>Fitimi(humbja) neto e vitit financiar (14-15)</t>
  </si>
  <si>
    <t>Elementet e pasqyrave te konsoliduara</t>
  </si>
  <si>
    <t>Pasqyra e fluksit monetar-Metoda direkte</t>
  </si>
  <si>
    <t>Fluksi monetar nga veprimtarite e shfrytezimit</t>
  </si>
  <si>
    <t>Mjetet monetare (MM) te arketura nga klientet</t>
  </si>
  <si>
    <t xml:space="preserve">MM te ardhura nga veprimtarite </t>
  </si>
  <si>
    <t>Interesi I paguar</t>
  </si>
  <si>
    <t>Pagesa per zhdoganim</t>
  </si>
  <si>
    <t>MM neto nga veprimtarite e tjera shfrytezimit</t>
  </si>
  <si>
    <t>Fluksi monetar nga veprimtarite investuese</t>
  </si>
  <si>
    <t>Blerja e njesise se kontrolluar X minus parate e aArketuara</t>
  </si>
  <si>
    <t>Blerja e aktiveve afatgjata materiale</t>
  </si>
  <si>
    <t>Te ardhurat nga shitja e paisjeve</t>
  </si>
  <si>
    <t>Interesi I arketuar</t>
  </si>
  <si>
    <t>Dividentet e arketuar</t>
  </si>
  <si>
    <t>MM neto te perdorura ne veprimtarite investuese</t>
  </si>
  <si>
    <t>Fluksi monetar nga aktivitetet financiare</t>
  </si>
  <si>
    <t>Te ardhura nga emetimi I kapitalit aksionar</t>
  </si>
  <si>
    <t>Te ardhura nga huamarrje afatgjata</t>
  </si>
  <si>
    <t>Pagesat e detyrimeve te qerase financiare</t>
  </si>
  <si>
    <t>Dividente te paguar</t>
  </si>
  <si>
    <t>MM neto e perdorur ne veprimtarite financiare</t>
  </si>
  <si>
    <t>Rritja/renia neto e mjeteve monetare</t>
  </si>
  <si>
    <t>Mjetet monetare ne fillim te periudhes kontabel</t>
  </si>
  <si>
    <t>Mjetet monetare ne fund te periudhes kontabel</t>
  </si>
  <si>
    <t>Kapitali aksionar qe I perket aksionereve te shoqerise meme</t>
  </si>
  <si>
    <t>kap. aksionar</t>
  </si>
  <si>
    <t>Aks.e thesarit</t>
  </si>
  <si>
    <t>Rez stat.ligjore</t>
  </si>
  <si>
    <t>Rez.e konv valute</t>
  </si>
  <si>
    <t>Fit I pash</t>
  </si>
  <si>
    <t>Totali</t>
  </si>
  <si>
    <t>Zot. e aks te pakic</t>
  </si>
  <si>
    <r>
      <t xml:space="preserve">Efektet e </t>
    </r>
    <r>
      <rPr>
        <sz val="8"/>
        <rFont val="Arial"/>
        <family val="2"/>
      </rPr>
      <t xml:space="preserve"># </t>
    </r>
    <r>
      <rPr>
        <sz val="8"/>
        <rFont val="Arial"/>
        <family val="0"/>
      </rPr>
      <t xml:space="preserve"> te kurs kemb. gjate konsolid</t>
    </r>
  </si>
  <si>
    <t>Totali I te A-SH qe nuk jane njohur ne PASH</t>
  </si>
  <si>
    <t>Fitimi neto I vitit financiar</t>
  </si>
  <si>
    <t>Dividentet e paguar</t>
  </si>
  <si>
    <t>Transefirime ne rezerven e detyrueshme statutore</t>
  </si>
  <si>
    <t>Emetim I kapitalit aksionar</t>
  </si>
  <si>
    <t xml:space="preserve">Tatimi mbi fitimin e paguar+TVSH </t>
  </si>
  <si>
    <t>MM te paguAra ndaj furnitoreve dhe punonjesve+SIG+TAP</t>
  </si>
  <si>
    <t>Fitim i vititi</t>
  </si>
  <si>
    <t>VITI 2012</t>
  </si>
  <si>
    <t>VITI 2013</t>
  </si>
  <si>
    <t>POZICIONI 31.12.2013</t>
  </si>
  <si>
    <t>Pozicioni me 31 dhjetor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</si>
</sst>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_-* #,##0\ _€_-;\-* #,##0\ _€_-;_-* &quot;-&quot;??\ _€_-;_-@_-"/>
    <numFmt numFmtId="171" formatCode="_(* #,##0_);_(* \(#,##0\);_(* &quot;-&quot;??_);_(@_)"/>
    <numFmt numFmtId="172" formatCode="_(* #,##0.0_);_(* \(#,##0.0\);_(* &quot;-&quot;??_);_(@_)"/>
  </numFmts>
  <fonts count="50">
    <font>
      <sz val="10"/>
      <name val="Arial"/>
      <family val="0"/>
    </font>
    <font>
      <b/>
      <sz val="11"/>
      <color indexed="8"/>
      <name val="Calibri"/>
      <family val="2"/>
    </font>
    <font>
      <b/>
      <sz val="12"/>
      <name val="Arial"/>
      <family val="2"/>
    </font>
    <font>
      <i/>
      <u val="single"/>
      <sz val="11"/>
      <color indexed="8"/>
      <name val="Calibri"/>
      <family val="2"/>
    </font>
    <font>
      <b/>
      <sz val="10"/>
      <name val="Arial"/>
      <family val="2"/>
    </font>
    <font>
      <b/>
      <sz val="16"/>
      <name val="Arial"/>
      <family val="2"/>
    </font>
    <font>
      <i/>
      <sz val="11"/>
      <color indexed="8"/>
      <name val="Calibri"/>
      <family val="2"/>
    </font>
    <font>
      <i/>
      <sz val="10"/>
      <name val="Arial"/>
      <family val="0"/>
    </font>
    <font>
      <i/>
      <u val="single"/>
      <sz val="10"/>
      <color indexed="8"/>
      <name val="Calibri"/>
      <family val="2"/>
    </font>
    <font>
      <i/>
      <u val="single"/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i/>
      <u val="single"/>
      <sz val="11"/>
      <name val="Calibri"/>
      <family val="2"/>
    </font>
    <font>
      <b/>
      <sz val="13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i/>
      <u val="singleAccounting"/>
      <sz val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71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71" fontId="5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" fillId="0" borderId="0" xfId="0" applyFont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9" fillId="0" borderId="10" xfId="0" applyFont="1" applyBorder="1" applyAlignment="1">
      <alignment/>
    </xf>
    <xf numFmtId="171" fontId="2" fillId="0" borderId="10" xfId="42" applyNumberFormat="1" applyFont="1" applyBorder="1" applyAlignment="1">
      <alignment/>
    </xf>
    <xf numFmtId="0" fontId="13" fillId="0" borderId="0" xfId="0" applyFont="1" applyAlignment="1">
      <alignment horizontal="center"/>
    </xf>
    <xf numFmtId="171" fontId="4" fillId="0" borderId="10" xfId="42" applyNumberFormat="1" applyFont="1" applyBorder="1" applyAlignment="1">
      <alignment/>
    </xf>
    <xf numFmtId="171" fontId="9" fillId="0" borderId="10" xfId="42" applyNumberFormat="1" applyFont="1" applyBorder="1" applyAlignment="1">
      <alignment/>
    </xf>
    <xf numFmtId="0" fontId="9" fillId="0" borderId="0" xfId="0" applyFont="1" applyAlignment="1">
      <alignment/>
    </xf>
    <xf numFmtId="0" fontId="13" fillId="0" borderId="10" xfId="0" applyFont="1" applyBorder="1" applyAlignment="1">
      <alignment/>
    </xf>
    <xf numFmtId="171" fontId="0" fillId="0" borderId="10" xfId="42" applyNumberFormat="1" applyFont="1" applyBorder="1" applyAlignment="1">
      <alignment/>
    </xf>
    <xf numFmtId="171" fontId="1" fillId="0" borderId="10" xfId="42" applyNumberFormat="1" applyFont="1" applyBorder="1" applyAlignment="1">
      <alignment/>
    </xf>
    <xf numFmtId="171" fontId="0" fillId="0" borderId="0" xfId="0" applyNumberFormat="1" applyAlignment="1">
      <alignment/>
    </xf>
    <xf numFmtId="0" fontId="10" fillId="0" borderId="10" xfId="0" applyFont="1" applyBorder="1" applyAlignment="1">
      <alignment/>
    </xf>
    <xf numFmtId="0" fontId="14" fillId="0" borderId="10" xfId="0" applyFont="1" applyBorder="1" applyAlignment="1">
      <alignment/>
    </xf>
    <xf numFmtId="171" fontId="10" fillId="0" borderId="10" xfId="42" applyNumberFormat="1" applyFont="1" applyBorder="1" applyAlignment="1">
      <alignment/>
    </xf>
    <xf numFmtId="0" fontId="15" fillId="0" borderId="10" xfId="0" applyFont="1" applyBorder="1" applyAlignment="1">
      <alignment/>
    </xf>
    <xf numFmtId="171" fontId="17" fillId="0" borderId="10" xfId="0" applyNumberFormat="1" applyFont="1" applyBorder="1" applyAlignment="1">
      <alignment/>
    </xf>
    <xf numFmtId="171" fontId="7" fillId="0" borderId="10" xfId="42" applyNumberFormat="1" applyFont="1" applyBorder="1" applyAlignment="1">
      <alignment/>
    </xf>
    <xf numFmtId="171" fontId="9" fillId="0" borderId="10" xfId="42" applyNumberFormat="1" applyFont="1" applyBorder="1" applyAlignment="1">
      <alignment/>
    </xf>
    <xf numFmtId="171" fontId="7" fillId="0" borderId="10" xfId="42" applyNumberFormat="1" applyFont="1" applyBorder="1" applyAlignment="1">
      <alignment/>
    </xf>
    <xf numFmtId="171" fontId="16" fillId="0" borderId="10" xfId="42" applyNumberFormat="1" applyFont="1" applyBorder="1" applyAlignment="1">
      <alignment/>
    </xf>
    <xf numFmtId="171" fontId="17" fillId="0" borderId="10" xfId="42" applyNumberFormat="1" applyFont="1" applyBorder="1" applyAlignment="1">
      <alignment/>
    </xf>
    <xf numFmtId="171" fontId="0" fillId="0" borderId="0" xfId="42" applyNumberFormat="1" applyFont="1" applyAlignment="1">
      <alignment/>
    </xf>
    <xf numFmtId="0" fontId="10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49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2.140625" style="0" customWidth="1"/>
    <col min="2" max="2" width="6.57421875" style="0" customWidth="1"/>
    <col min="3" max="3" width="36.421875" style="0" customWidth="1"/>
    <col min="4" max="4" width="9.421875" style="0" customWidth="1"/>
    <col min="5" max="6" width="18.7109375" style="0" customWidth="1"/>
  </cols>
  <sheetData>
    <row r="2" spans="2:6" ht="15">
      <c r="B2" s="1"/>
      <c r="C2" s="1" t="s">
        <v>0</v>
      </c>
      <c r="D2" s="1" t="s">
        <v>1</v>
      </c>
      <c r="E2" s="1" t="s">
        <v>172</v>
      </c>
      <c r="F2" s="1" t="s">
        <v>171</v>
      </c>
    </row>
    <row r="3" spans="2:6" ht="15">
      <c r="B3" s="1" t="s">
        <v>2</v>
      </c>
      <c r="C3" s="1" t="s">
        <v>3</v>
      </c>
      <c r="D3" s="2"/>
      <c r="E3" s="22"/>
      <c r="F3" s="22"/>
    </row>
    <row r="4" spans="2:6" ht="15.75">
      <c r="B4" s="1">
        <v>1</v>
      </c>
      <c r="C4" s="1" t="s">
        <v>4</v>
      </c>
      <c r="D4" s="2"/>
      <c r="E4" s="3">
        <f>E5+E6</f>
        <v>49709680</v>
      </c>
      <c r="F4" s="3">
        <f>F5+F6</f>
        <v>27545722</v>
      </c>
    </row>
    <row r="5" spans="2:6" ht="15">
      <c r="B5" s="1"/>
      <c r="C5" s="4" t="s">
        <v>5</v>
      </c>
      <c r="D5" s="2"/>
      <c r="E5" s="32">
        <v>49651352</v>
      </c>
      <c r="F5" s="32">
        <v>27477340</v>
      </c>
    </row>
    <row r="6" spans="2:6" ht="15">
      <c r="B6" s="1"/>
      <c r="C6" s="4" t="s">
        <v>6</v>
      </c>
      <c r="D6" s="2"/>
      <c r="E6" s="32">
        <v>58328</v>
      </c>
      <c r="F6" s="32">
        <v>68382</v>
      </c>
    </row>
    <row r="7" spans="2:6" ht="15">
      <c r="B7" s="1">
        <v>2</v>
      </c>
      <c r="C7" s="1" t="s">
        <v>7</v>
      </c>
      <c r="D7" s="2"/>
      <c r="E7" s="22"/>
      <c r="F7" s="22"/>
    </row>
    <row r="8" spans="2:6" ht="18">
      <c r="B8" s="1"/>
      <c r="C8" s="1" t="s">
        <v>8</v>
      </c>
      <c r="D8" s="2"/>
      <c r="E8" s="29">
        <f>E4+E7</f>
        <v>49709680</v>
      </c>
      <c r="F8" s="29">
        <f>F4+F7</f>
        <v>27545722</v>
      </c>
    </row>
    <row r="9" spans="2:6" ht="15.75">
      <c r="B9" s="1">
        <v>3</v>
      </c>
      <c r="C9" s="1" t="s">
        <v>9</v>
      </c>
      <c r="D9" s="2"/>
      <c r="E9" s="3">
        <f>E10+E11+E12+E13+E14</f>
        <v>80565372</v>
      </c>
      <c r="F9" s="3">
        <f>F10+F11+F12+F13+F14</f>
        <v>139036395</v>
      </c>
    </row>
    <row r="10" spans="2:6" ht="16.5">
      <c r="B10" s="1"/>
      <c r="C10" s="7" t="s">
        <v>10</v>
      </c>
      <c r="D10" s="2"/>
      <c r="E10" s="33">
        <v>80521961</v>
      </c>
      <c r="F10" s="33">
        <v>121309721</v>
      </c>
    </row>
    <row r="11" spans="2:6" ht="16.5">
      <c r="B11" s="1"/>
      <c r="C11" s="7" t="s">
        <v>11</v>
      </c>
      <c r="D11" s="2"/>
      <c r="E11" s="33"/>
      <c r="F11" s="33"/>
    </row>
    <row r="12" spans="2:6" ht="16.5">
      <c r="B12" s="1"/>
      <c r="C12" s="7" t="s">
        <v>12</v>
      </c>
      <c r="D12" s="2"/>
      <c r="E12" s="33">
        <v>43411</v>
      </c>
      <c r="F12" s="33">
        <v>170397</v>
      </c>
    </row>
    <row r="13" spans="2:6" ht="16.5">
      <c r="B13" s="1"/>
      <c r="C13" s="7" t="s">
        <v>13</v>
      </c>
      <c r="D13" s="2"/>
      <c r="E13" s="33">
        <v>0</v>
      </c>
      <c r="F13" s="33">
        <v>0</v>
      </c>
    </row>
    <row r="14" spans="2:6" ht="16.5">
      <c r="B14" s="1"/>
      <c r="C14" s="7" t="s">
        <v>14</v>
      </c>
      <c r="D14" s="2"/>
      <c r="E14" s="33">
        <v>0</v>
      </c>
      <c r="F14" s="33">
        <v>17556277</v>
      </c>
    </row>
    <row r="15" spans="2:6" ht="18">
      <c r="B15" s="1"/>
      <c r="C15" s="1" t="s">
        <v>15</v>
      </c>
      <c r="D15" s="2"/>
      <c r="E15" s="29">
        <f>E8+E9</f>
        <v>130275052</v>
      </c>
      <c r="F15" s="29">
        <f>F8+F9</f>
        <v>166582117</v>
      </c>
    </row>
    <row r="16" spans="2:6" ht="15.75">
      <c r="B16" s="1">
        <v>4</v>
      </c>
      <c r="C16" s="1" t="s">
        <v>16</v>
      </c>
      <c r="D16" s="2"/>
      <c r="E16" s="3">
        <f>E17+E18+E19+E20+E21</f>
        <v>83542350</v>
      </c>
      <c r="F16" s="3">
        <f>F17+F18+F19+F20+F21</f>
        <v>70050000</v>
      </c>
    </row>
    <row r="17" spans="2:6" ht="16.5">
      <c r="B17" s="1"/>
      <c r="C17" s="7" t="s">
        <v>17</v>
      </c>
      <c r="D17" s="2"/>
      <c r="E17" s="33"/>
      <c r="F17" s="33"/>
    </row>
    <row r="18" spans="2:6" ht="16.5">
      <c r="B18" s="1"/>
      <c r="C18" s="7" t="s">
        <v>18</v>
      </c>
      <c r="D18" s="2"/>
      <c r="E18" s="33"/>
      <c r="F18" s="33"/>
    </row>
    <row r="19" spans="2:6" ht="16.5">
      <c r="B19" s="1"/>
      <c r="C19" s="7" t="s">
        <v>19</v>
      </c>
      <c r="D19" s="2"/>
      <c r="E19" s="33"/>
      <c r="F19" s="33"/>
    </row>
    <row r="20" spans="2:6" ht="16.5">
      <c r="B20" s="1"/>
      <c r="C20" s="7" t="s">
        <v>20</v>
      </c>
      <c r="D20" s="2"/>
      <c r="E20" s="33"/>
      <c r="F20" s="33"/>
    </row>
    <row r="21" spans="2:6" ht="16.5">
      <c r="B21" s="1"/>
      <c r="C21" s="7" t="s">
        <v>21</v>
      </c>
      <c r="D21" s="2"/>
      <c r="E21" s="33">
        <v>83542350</v>
      </c>
      <c r="F21" s="33">
        <v>70050000</v>
      </c>
    </row>
    <row r="22" spans="2:6" ht="16.5">
      <c r="B22" s="1"/>
      <c r="C22" s="7" t="s">
        <v>22</v>
      </c>
      <c r="D22" s="2"/>
      <c r="E22" s="33"/>
      <c r="F22" s="33"/>
    </row>
    <row r="23" spans="2:6" ht="18">
      <c r="B23" s="1"/>
      <c r="C23" s="1" t="s">
        <v>23</v>
      </c>
      <c r="D23" s="2"/>
      <c r="E23" s="29">
        <f>E15+E16</f>
        <v>213817402</v>
      </c>
      <c r="F23" s="29">
        <f>F15+F16</f>
        <v>236632117</v>
      </c>
    </row>
    <row r="24" spans="2:6" ht="15">
      <c r="B24" s="1">
        <v>5</v>
      </c>
      <c r="C24" s="1" t="s">
        <v>24</v>
      </c>
      <c r="D24" s="2"/>
      <c r="E24" s="22"/>
      <c r="F24" s="22"/>
    </row>
    <row r="25" spans="2:6" ht="15">
      <c r="B25" s="1">
        <v>6</v>
      </c>
      <c r="C25" s="1" t="s">
        <v>25</v>
      </c>
      <c r="D25" s="2"/>
      <c r="E25" s="22"/>
      <c r="F25" s="22"/>
    </row>
    <row r="26" spans="2:6" ht="15.75">
      <c r="B26" s="1">
        <v>7</v>
      </c>
      <c r="C26" s="1" t="s">
        <v>26</v>
      </c>
      <c r="D26" s="2"/>
      <c r="E26" s="16">
        <v>427420</v>
      </c>
      <c r="F26" s="22"/>
    </row>
    <row r="27" spans="2:6" ht="15">
      <c r="B27" s="1"/>
      <c r="C27" s="8" t="s">
        <v>27</v>
      </c>
      <c r="D27" s="9"/>
      <c r="E27" s="30">
        <v>427420</v>
      </c>
      <c r="F27" s="30"/>
    </row>
    <row r="28" spans="2:6" ht="18">
      <c r="B28" s="1"/>
      <c r="C28" s="1" t="s">
        <v>28</v>
      </c>
      <c r="D28" s="2"/>
      <c r="E28" s="29">
        <f>E23+E24+E25+E26</f>
        <v>214244822</v>
      </c>
      <c r="F28" s="29">
        <f>F23+F24+F25+F26</f>
        <v>236632117</v>
      </c>
    </row>
    <row r="29" spans="2:6" ht="15">
      <c r="B29" s="1" t="s">
        <v>29</v>
      </c>
      <c r="C29" s="1" t="s">
        <v>30</v>
      </c>
      <c r="D29" s="2"/>
      <c r="E29" s="22"/>
      <c r="F29" s="22"/>
    </row>
    <row r="30" spans="2:6" ht="15">
      <c r="B30" s="1">
        <v>1</v>
      </c>
      <c r="C30" s="1" t="s">
        <v>31</v>
      </c>
      <c r="D30" s="2"/>
      <c r="E30" s="22"/>
      <c r="F30" s="22"/>
    </row>
    <row r="31" spans="2:6" ht="15">
      <c r="B31" s="1"/>
      <c r="C31" s="1" t="s">
        <v>32</v>
      </c>
      <c r="D31" s="2"/>
      <c r="E31" s="22"/>
      <c r="F31" s="22"/>
    </row>
    <row r="32" spans="2:6" ht="15.75">
      <c r="B32" s="1">
        <v>2</v>
      </c>
      <c r="C32" s="1" t="s">
        <v>33</v>
      </c>
      <c r="D32" s="2"/>
      <c r="E32" s="3">
        <f>E33+E34+E35+E36+E37+E38</f>
        <v>78767056</v>
      </c>
      <c r="F32" s="3">
        <f>F33+F34+F35+F36+F37+F38</f>
        <v>80972175</v>
      </c>
    </row>
    <row r="33" spans="2:6" ht="15">
      <c r="B33" s="1"/>
      <c r="C33" s="10" t="s">
        <v>34</v>
      </c>
      <c r="D33" s="11"/>
      <c r="E33" s="31">
        <v>18868400</v>
      </c>
      <c r="F33" s="31">
        <v>18868400</v>
      </c>
    </row>
    <row r="34" spans="2:6" ht="15">
      <c r="B34" s="1"/>
      <c r="C34" s="10" t="s">
        <v>35</v>
      </c>
      <c r="D34" s="11"/>
      <c r="E34" s="31">
        <v>52466831</v>
      </c>
      <c r="F34" s="31">
        <v>55228243</v>
      </c>
    </row>
    <row r="35" spans="2:6" ht="15">
      <c r="B35" s="1"/>
      <c r="C35" s="10" t="s">
        <v>36</v>
      </c>
      <c r="D35" s="11"/>
      <c r="E35" s="31">
        <v>281036</v>
      </c>
      <c r="F35" s="31">
        <v>351294</v>
      </c>
    </row>
    <row r="36" spans="2:6" ht="15">
      <c r="B36" s="1"/>
      <c r="C36" s="10" t="s">
        <v>37</v>
      </c>
      <c r="D36" s="11"/>
      <c r="E36" s="31">
        <v>4995515</v>
      </c>
      <c r="F36" s="31">
        <v>4194701</v>
      </c>
    </row>
    <row r="37" spans="2:6" ht="15">
      <c r="B37" s="1"/>
      <c r="C37" s="10" t="s">
        <v>38</v>
      </c>
      <c r="D37" s="11"/>
      <c r="E37" s="31">
        <v>2155274</v>
      </c>
      <c r="F37" s="31">
        <v>2329537</v>
      </c>
    </row>
    <row r="38" spans="2:6" ht="15">
      <c r="B38" s="1"/>
      <c r="C38" s="10" t="s">
        <v>39</v>
      </c>
      <c r="D38" s="11"/>
      <c r="E38" s="31"/>
      <c r="F38" s="31"/>
    </row>
    <row r="39" spans="2:6" ht="20.25">
      <c r="B39" s="1"/>
      <c r="C39" s="1" t="s">
        <v>8</v>
      </c>
      <c r="D39" s="2"/>
      <c r="E39" s="6">
        <f>E31+E32</f>
        <v>78767056</v>
      </c>
      <c r="F39" s="6">
        <f>F31+F32</f>
        <v>80972175</v>
      </c>
    </row>
    <row r="40" spans="2:6" ht="15">
      <c r="B40" s="1">
        <v>3</v>
      </c>
      <c r="C40" s="1" t="s">
        <v>40</v>
      </c>
      <c r="D40" s="2"/>
      <c r="E40" s="22"/>
      <c r="F40" s="22"/>
    </row>
    <row r="41" spans="2:6" ht="15">
      <c r="B41" s="1">
        <v>4</v>
      </c>
      <c r="C41" s="1" t="s">
        <v>41</v>
      </c>
      <c r="D41" s="2"/>
      <c r="E41" s="22"/>
      <c r="F41" s="22"/>
    </row>
    <row r="42" spans="2:6" ht="20.25">
      <c r="B42" s="1"/>
      <c r="C42" s="1" t="s">
        <v>23</v>
      </c>
      <c r="D42" s="2"/>
      <c r="E42" s="6">
        <f>E39+E40+E41</f>
        <v>78767056</v>
      </c>
      <c r="F42" s="6">
        <f>F39+F40+F41</f>
        <v>80972175</v>
      </c>
    </row>
    <row r="43" spans="2:6" ht="15">
      <c r="B43" s="1">
        <v>5</v>
      </c>
      <c r="C43" s="1" t="s">
        <v>42</v>
      </c>
      <c r="D43" s="2"/>
      <c r="E43" s="22"/>
      <c r="F43" s="22"/>
    </row>
    <row r="44" spans="2:6" ht="15">
      <c r="B44" s="1">
        <v>6</v>
      </c>
      <c r="C44" s="1" t="s">
        <v>43</v>
      </c>
      <c r="D44" s="2"/>
      <c r="E44" s="22"/>
      <c r="F44" s="22"/>
    </row>
    <row r="45" spans="2:6" ht="20.25">
      <c r="B45" s="1"/>
      <c r="C45" s="1" t="s">
        <v>44</v>
      </c>
      <c r="D45" s="2"/>
      <c r="E45" s="6">
        <f>E42+E43+E44</f>
        <v>78767056</v>
      </c>
      <c r="F45" s="6">
        <f>F42+F43+F44</f>
        <v>80972175</v>
      </c>
    </row>
    <row r="46" spans="2:6" ht="18">
      <c r="B46" s="1"/>
      <c r="C46" s="1" t="s">
        <v>45</v>
      </c>
      <c r="D46" s="2"/>
      <c r="E46" s="29">
        <f>E28+E45</f>
        <v>293011878</v>
      </c>
      <c r="F46" s="29">
        <f>F28+F45</f>
        <v>317604292</v>
      </c>
    </row>
    <row r="47" spans="2:3" ht="15">
      <c r="B47" s="12"/>
      <c r="C47" s="12"/>
    </row>
    <row r="48" spans="2:3" ht="15">
      <c r="B48" s="12"/>
      <c r="C48" s="12"/>
    </row>
    <row r="49" spans="2:3" ht="15">
      <c r="B49" s="12"/>
      <c r="C49" s="12"/>
    </row>
  </sheetData>
  <sheetProtection/>
  <printOptions/>
  <pageMargins left="0.24" right="0.75" top="0.58" bottom="0.49" header="0.5" footer="0.5"/>
  <pageSetup horizontalDpi="600" verticalDpi="600" orientation="portrait" paperSize="9" r:id="rId1"/>
  <headerFooter alignWithMargins="0">
    <oddHeader>&amp;C&amp;F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E45"/>
  <sheetViews>
    <sheetView zoomScalePageLayoutView="0" workbookViewId="0" topLeftCell="A13">
      <selection activeCell="D29" sqref="D29"/>
    </sheetView>
  </sheetViews>
  <sheetFormatPr defaultColWidth="9.140625" defaultRowHeight="12.75"/>
  <cols>
    <col min="1" max="1" width="6.28125" style="12" customWidth="1"/>
    <col min="2" max="2" width="40.00390625" style="0" customWidth="1"/>
    <col min="3" max="3" width="9.8515625" style="0" customWidth="1"/>
    <col min="4" max="5" width="21.28125" style="0" customWidth="1"/>
  </cols>
  <sheetData>
    <row r="2" spans="1:5" ht="15">
      <c r="A2" s="1"/>
      <c r="B2" s="1" t="s">
        <v>46</v>
      </c>
      <c r="C2" s="2" t="s">
        <v>47</v>
      </c>
      <c r="D2" s="5" t="s">
        <v>172</v>
      </c>
      <c r="E2" s="5" t="s">
        <v>171</v>
      </c>
    </row>
    <row r="3" spans="1:5" ht="15">
      <c r="A3" s="1" t="s">
        <v>2</v>
      </c>
      <c r="B3" s="1" t="s">
        <v>48</v>
      </c>
      <c r="C3" s="2"/>
      <c r="D3" s="22"/>
      <c r="E3" s="22"/>
    </row>
    <row r="4" spans="1:5" ht="15">
      <c r="A4" s="1">
        <v>1</v>
      </c>
      <c r="B4" s="1" t="s">
        <v>49</v>
      </c>
      <c r="C4" s="2"/>
      <c r="D4" s="22"/>
      <c r="E4" s="22"/>
    </row>
    <row r="5" spans="1:5" ht="15">
      <c r="A5" s="1">
        <v>2</v>
      </c>
      <c r="B5" s="2" t="s">
        <v>50</v>
      </c>
      <c r="C5" s="2"/>
      <c r="D5" s="22"/>
      <c r="E5" s="22"/>
    </row>
    <row r="6" spans="1:5" ht="15">
      <c r="A6" s="1"/>
      <c r="B6" s="11" t="s">
        <v>51</v>
      </c>
      <c r="C6" s="11"/>
      <c r="D6" s="31"/>
      <c r="E6" s="31"/>
    </row>
    <row r="7" spans="1:5" ht="15">
      <c r="A7" s="1"/>
      <c r="B7" s="11" t="s">
        <v>52</v>
      </c>
      <c r="C7" s="11"/>
      <c r="D7" s="31"/>
      <c r="E7" s="31"/>
    </row>
    <row r="8" spans="1:5" ht="15">
      <c r="A8" s="1"/>
      <c r="B8" s="1" t="s">
        <v>8</v>
      </c>
      <c r="C8" s="2"/>
      <c r="D8" s="22"/>
      <c r="E8" s="22"/>
    </row>
    <row r="9" spans="1:5" ht="15.75">
      <c r="A9" s="1">
        <v>3</v>
      </c>
      <c r="B9" s="13" t="s">
        <v>53</v>
      </c>
      <c r="C9" s="2"/>
      <c r="D9" s="3">
        <f>D10+D11+D12+D13+D14+D15+D16+D17+D18</f>
        <v>9622372</v>
      </c>
      <c r="E9" s="3">
        <f>E10+E11+E12+E13+E14+E15+E16+E17+E18</f>
        <v>32678693</v>
      </c>
    </row>
    <row r="10" spans="1:5" ht="16.5">
      <c r="A10" s="1"/>
      <c r="B10" s="14" t="s">
        <v>54</v>
      </c>
      <c r="C10" s="11"/>
      <c r="D10" s="33">
        <v>6139570</v>
      </c>
      <c r="E10" s="33">
        <v>30825914</v>
      </c>
    </row>
    <row r="11" spans="1:5" ht="16.5">
      <c r="A11" s="1"/>
      <c r="B11" s="14" t="s">
        <v>55</v>
      </c>
      <c r="C11" s="11"/>
      <c r="D11" s="33">
        <v>88518</v>
      </c>
      <c r="E11" s="33">
        <v>71595</v>
      </c>
    </row>
    <row r="12" spans="1:5" ht="16.5">
      <c r="A12" s="1"/>
      <c r="B12" s="14" t="s">
        <v>56</v>
      </c>
      <c r="C12" s="11"/>
      <c r="D12" s="33">
        <v>280223</v>
      </c>
      <c r="E12" s="33">
        <v>258338</v>
      </c>
    </row>
    <row r="13" spans="1:5" ht="16.5">
      <c r="A13" s="1"/>
      <c r="B13" s="14" t="s">
        <v>57</v>
      </c>
      <c r="C13" s="11"/>
      <c r="D13" s="33">
        <v>73500</v>
      </c>
      <c r="E13" s="33">
        <v>258300</v>
      </c>
    </row>
    <row r="14" spans="1:5" ht="16.5">
      <c r="A14" s="1"/>
      <c r="B14" s="14" t="s">
        <v>58</v>
      </c>
      <c r="C14" s="11"/>
      <c r="D14" s="33">
        <v>0</v>
      </c>
      <c r="E14" s="33">
        <v>119107</v>
      </c>
    </row>
    <row r="15" spans="1:5" ht="16.5">
      <c r="A15" s="1"/>
      <c r="B15" s="14" t="s">
        <v>59</v>
      </c>
      <c r="C15" s="11"/>
      <c r="D15" s="33">
        <v>3040561</v>
      </c>
      <c r="E15" s="33">
        <v>1145439</v>
      </c>
    </row>
    <row r="16" spans="1:5" ht="16.5">
      <c r="A16" s="1"/>
      <c r="B16" s="14" t="s">
        <v>60</v>
      </c>
      <c r="C16" s="11"/>
      <c r="D16" s="33"/>
      <c r="E16" s="33"/>
    </row>
    <row r="17" spans="1:5" ht="16.5">
      <c r="A17" s="1"/>
      <c r="B17" s="14" t="s">
        <v>61</v>
      </c>
      <c r="C17" s="11"/>
      <c r="D17" s="33"/>
      <c r="E17" s="33"/>
    </row>
    <row r="18" spans="1:5" ht="16.5">
      <c r="A18" s="1"/>
      <c r="B18" s="14" t="s">
        <v>62</v>
      </c>
      <c r="C18" s="11"/>
      <c r="D18" s="33">
        <v>0</v>
      </c>
      <c r="E18" s="33">
        <v>0</v>
      </c>
    </row>
    <row r="19" spans="1:5" ht="15.75">
      <c r="A19" s="1"/>
      <c r="B19" s="1" t="s">
        <v>15</v>
      </c>
      <c r="C19" s="2"/>
      <c r="D19" s="3">
        <f>D9+D8</f>
        <v>9622372</v>
      </c>
      <c r="E19" s="3">
        <f>E9+E8</f>
        <v>32678693</v>
      </c>
    </row>
    <row r="20" spans="1:5" ht="15">
      <c r="A20" s="1">
        <v>4</v>
      </c>
      <c r="B20" s="13" t="s">
        <v>63</v>
      </c>
      <c r="C20" s="2"/>
      <c r="D20" s="22"/>
      <c r="E20" s="22"/>
    </row>
    <row r="21" spans="1:5" ht="15">
      <c r="A21" s="1">
        <v>5</v>
      </c>
      <c r="B21" s="13" t="s">
        <v>64</v>
      </c>
      <c r="C21" s="2"/>
      <c r="D21" s="22"/>
      <c r="E21" s="22"/>
    </row>
    <row r="22" spans="1:5" ht="20.25">
      <c r="A22" s="1"/>
      <c r="B22" s="1" t="s">
        <v>65</v>
      </c>
      <c r="C22" s="2"/>
      <c r="D22" s="6">
        <f>D19+D20+D21</f>
        <v>9622372</v>
      </c>
      <c r="E22" s="6">
        <f>E19+E20+E21</f>
        <v>32678693</v>
      </c>
    </row>
    <row r="23" spans="1:5" ht="15">
      <c r="A23" s="1" t="s">
        <v>29</v>
      </c>
      <c r="B23" s="1" t="s">
        <v>66</v>
      </c>
      <c r="C23" s="2"/>
      <c r="D23" s="22"/>
      <c r="E23" s="22"/>
    </row>
    <row r="24" spans="1:5" ht="15">
      <c r="A24" s="1">
        <v>1</v>
      </c>
      <c r="B24" s="2" t="s">
        <v>67</v>
      </c>
      <c r="C24" s="2"/>
      <c r="D24" s="22"/>
      <c r="E24" s="22"/>
    </row>
    <row r="25" spans="1:5" ht="15">
      <c r="A25" s="1"/>
      <c r="B25" s="15" t="s">
        <v>68</v>
      </c>
      <c r="C25" s="15"/>
      <c r="D25" s="19"/>
      <c r="E25" s="19"/>
    </row>
    <row r="26" spans="1:5" ht="15">
      <c r="A26" s="1"/>
      <c r="B26" s="15" t="s">
        <v>69</v>
      </c>
      <c r="C26" s="15"/>
      <c r="D26" s="19"/>
      <c r="E26" s="19"/>
    </row>
    <row r="27" spans="1:5" ht="15">
      <c r="A27" s="1"/>
      <c r="B27" s="1" t="s">
        <v>32</v>
      </c>
      <c r="C27" s="2"/>
      <c r="D27" s="22"/>
      <c r="E27" s="22"/>
    </row>
    <row r="28" spans="1:5" ht="18">
      <c r="A28" s="1">
        <v>2</v>
      </c>
      <c r="B28" s="2" t="s">
        <v>70</v>
      </c>
      <c r="C28" s="2"/>
      <c r="D28" s="34">
        <v>167126099</v>
      </c>
      <c r="E28" s="34">
        <v>180137842</v>
      </c>
    </row>
    <row r="29" spans="1:5" ht="15">
      <c r="A29" s="1">
        <v>3</v>
      </c>
      <c r="B29" s="2" t="s">
        <v>71</v>
      </c>
      <c r="C29" s="2"/>
      <c r="D29" s="22"/>
      <c r="E29" s="22"/>
    </row>
    <row r="30" spans="1:5" ht="15">
      <c r="A30" s="1">
        <v>4</v>
      </c>
      <c r="B30" s="2" t="s">
        <v>63</v>
      </c>
      <c r="C30" s="2"/>
      <c r="D30" s="22"/>
      <c r="E30" s="22"/>
    </row>
    <row r="31" spans="1:5" ht="20.25">
      <c r="A31" s="1"/>
      <c r="B31" s="1" t="s">
        <v>72</v>
      </c>
      <c r="C31" s="2"/>
      <c r="D31" s="6">
        <f>D24+D28+D29+D30</f>
        <v>167126099</v>
      </c>
      <c r="E31" s="6">
        <f>E24+E28+E29+E30</f>
        <v>180137842</v>
      </c>
    </row>
    <row r="32" spans="1:5" ht="18">
      <c r="A32" s="1"/>
      <c r="B32" s="1" t="s">
        <v>73</v>
      </c>
      <c r="C32" s="2"/>
      <c r="D32" s="29">
        <f>D22+D31</f>
        <v>176748471</v>
      </c>
      <c r="E32" s="29">
        <f>E22+E31</f>
        <v>212816535</v>
      </c>
    </row>
    <row r="33" spans="1:5" ht="15.75">
      <c r="A33" s="1" t="s">
        <v>74</v>
      </c>
      <c r="B33" s="1" t="s">
        <v>75</v>
      </c>
      <c r="C33" s="2"/>
      <c r="D33" s="16">
        <f>D34+D35+D36+D37+D38+D39+D40+D41+D42+D43</f>
        <v>116263407</v>
      </c>
      <c r="E33" s="16">
        <f>E34+E35+E36+E37+E38+E39+E40+E41+E42+E43</f>
        <v>104787757</v>
      </c>
    </row>
    <row r="34" spans="1:5" ht="16.5">
      <c r="A34" s="1">
        <v>1</v>
      </c>
      <c r="B34" s="13" t="s">
        <v>76</v>
      </c>
      <c r="C34" s="2"/>
      <c r="D34" s="33"/>
      <c r="E34" s="33"/>
    </row>
    <row r="35" spans="1:5" ht="16.5">
      <c r="A35" s="1">
        <v>2</v>
      </c>
      <c r="B35" s="13" t="s">
        <v>77</v>
      </c>
      <c r="C35" s="2"/>
      <c r="D35" s="33"/>
      <c r="E35" s="33"/>
    </row>
    <row r="36" spans="1:5" ht="16.5">
      <c r="A36" s="1">
        <v>3</v>
      </c>
      <c r="B36" s="2" t="s">
        <v>78</v>
      </c>
      <c r="C36" s="2"/>
      <c r="D36" s="33">
        <v>90000000</v>
      </c>
      <c r="E36" s="33">
        <v>90000000</v>
      </c>
    </row>
    <row r="37" spans="1:5" ht="16.5">
      <c r="A37" s="1">
        <v>4</v>
      </c>
      <c r="B37" s="2" t="s">
        <v>79</v>
      </c>
      <c r="C37" s="2"/>
      <c r="D37" s="33"/>
      <c r="E37" s="33"/>
    </row>
    <row r="38" spans="1:5" ht="16.5">
      <c r="A38" s="1">
        <v>5</v>
      </c>
      <c r="B38" s="2" t="s">
        <v>80</v>
      </c>
      <c r="C38" s="2"/>
      <c r="D38" s="33"/>
      <c r="E38" s="33"/>
    </row>
    <row r="39" spans="1:5" ht="16.5">
      <c r="A39" s="1">
        <v>6</v>
      </c>
      <c r="B39" s="2" t="s">
        <v>81</v>
      </c>
      <c r="C39" s="2"/>
      <c r="D39" s="33"/>
      <c r="E39" s="33"/>
    </row>
    <row r="40" spans="1:5" ht="16.5">
      <c r="A40" s="1">
        <v>7</v>
      </c>
      <c r="B40" s="2" t="s">
        <v>82</v>
      </c>
      <c r="C40" s="2"/>
      <c r="D40" s="33">
        <v>1961593</v>
      </c>
      <c r="E40" s="33">
        <v>1961593</v>
      </c>
    </row>
    <row r="41" spans="1:5" ht="16.5">
      <c r="A41" s="1">
        <v>8</v>
      </c>
      <c r="B41" s="2" t="s">
        <v>83</v>
      </c>
      <c r="C41" s="2"/>
      <c r="D41" s="33">
        <v>413720</v>
      </c>
      <c r="E41" s="33">
        <v>413720</v>
      </c>
    </row>
    <row r="42" spans="1:5" ht="16.5">
      <c r="A42" s="1">
        <v>9</v>
      </c>
      <c r="B42" s="2" t="s">
        <v>84</v>
      </c>
      <c r="C42" s="2"/>
      <c r="D42" s="33">
        <v>12412444</v>
      </c>
      <c r="E42" s="33">
        <v>0</v>
      </c>
    </row>
    <row r="43" spans="1:5" ht="16.5">
      <c r="A43" s="1">
        <v>10</v>
      </c>
      <c r="B43" s="2" t="s">
        <v>85</v>
      </c>
      <c r="C43" s="2"/>
      <c r="D43" s="33">
        <v>11475650</v>
      </c>
      <c r="E43" s="33">
        <v>12412444</v>
      </c>
    </row>
    <row r="44" spans="1:5" ht="15.75">
      <c r="A44" s="1"/>
      <c r="B44" s="1" t="s">
        <v>86</v>
      </c>
      <c r="C44" s="2"/>
      <c r="D44" s="16">
        <f>D33*1</f>
        <v>116263407</v>
      </c>
      <c r="E44" s="16">
        <f>E33*1</f>
        <v>104787757</v>
      </c>
    </row>
    <row r="45" spans="1:5" ht="20.25">
      <c r="A45" s="1"/>
      <c r="B45" s="1" t="s">
        <v>87</v>
      </c>
      <c r="C45" s="2"/>
      <c r="D45" s="6">
        <f>D32+D44</f>
        <v>293011878</v>
      </c>
      <c r="E45" s="6">
        <f>E32+E44</f>
        <v>317604292</v>
      </c>
    </row>
  </sheetData>
  <sheetProtection/>
  <printOptions/>
  <pageMargins left="0.36" right="0.21" top="0.65" bottom="1" header="0.41" footer="0.5"/>
  <pageSetup horizontalDpi="600" verticalDpi="600" orientation="portrait" paperSize="9" r:id="rId1"/>
  <headerFooter alignWithMargins="0">
    <oddHeader>&amp;C&amp;F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J17" sqref="J17"/>
    </sheetView>
  </sheetViews>
  <sheetFormatPr defaultColWidth="9.140625" defaultRowHeight="12.75"/>
  <cols>
    <col min="1" max="1" width="5.00390625" style="0" customWidth="1"/>
    <col min="2" max="2" width="50.140625" style="0" customWidth="1"/>
    <col min="3" max="3" width="10.57421875" style="0" customWidth="1"/>
    <col min="4" max="5" width="16.57421875" style="0" customWidth="1"/>
  </cols>
  <sheetData>
    <row r="1" ht="17.25">
      <c r="B1" s="17" t="s">
        <v>88</v>
      </c>
    </row>
    <row r="2" ht="17.25">
      <c r="B2" s="17" t="s">
        <v>89</v>
      </c>
    </row>
    <row r="4" spans="1:5" s="12" customFormat="1" ht="15">
      <c r="A4" s="1" t="s">
        <v>90</v>
      </c>
      <c r="B4" s="1" t="s">
        <v>91</v>
      </c>
      <c r="C4" s="1" t="s">
        <v>92</v>
      </c>
      <c r="D4" s="1" t="s">
        <v>172</v>
      </c>
      <c r="E4" s="1" t="s">
        <v>171</v>
      </c>
    </row>
    <row r="5" spans="1:5" ht="12.75">
      <c r="A5" s="2">
        <v>1</v>
      </c>
      <c r="B5" s="5" t="s">
        <v>93</v>
      </c>
      <c r="C5" s="2">
        <v>701.705</v>
      </c>
      <c r="D5" s="18">
        <v>444016403</v>
      </c>
      <c r="E5" s="18">
        <v>471458712</v>
      </c>
    </row>
    <row r="6" spans="1:5" ht="12.75">
      <c r="A6" s="2">
        <v>2</v>
      </c>
      <c r="B6" s="5" t="s">
        <v>94</v>
      </c>
      <c r="C6" s="2" t="s">
        <v>95</v>
      </c>
      <c r="D6" s="18">
        <v>0</v>
      </c>
      <c r="E6" s="18">
        <v>421200</v>
      </c>
    </row>
    <row r="7" spans="1:5" ht="12.75">
      <c r="A7" s="2"/>
      <c r="B7" s="5"/>
      <c r="C7" s="2"/>
      <c r="D7" s="22"/>
      <c r="E7" s="22"/>
    </row>
    <row r="8" spans="1:5" ht="12.75">
      <c r="A8" s="2">
        <v>3</v>
      </c>
      <c r="B8" s="5" t="s">
        <v>96</v>
      </c>
      <c r="C8" s="2">
        <v>71</v>
      </c>
      <c r="D8" s="22"/>
      <c r="E8" s="22"/>
    </row>
    <row r="9" spans="1:5" ht="12.75">
      <c r="A9" s="2"/>
      <c r="B9" s="5"/>
      <c r="C9" s="2"/>
      <c r="D9" s="22"/>
      <c r="E9" s="22"/>
    </row>
    <row r="10" spans="1:5" ht="12.75">
      <c r="A10" s="2">
        <v>4</v>
      </c>
      <c r="B10" s="5" t="s">
        <v>97</v>
      </c>
      <c r="C10" s="2" t="s">
        <v>98</v>
      </c>
      <c r="D10" s="18">
        <v>380803404</v>
      </c>
      <c r="E10" s="18">
        <v>407113557</v>
      </c>
    </row>
    <row r="11" spans="1:5" ht="12.75">
      <c r="A11" s="2"/>
      <c r="B11" s="5"/>
      <c r="C11" s="2"/>
      <c r="D11" s="22"/>
      <c r="E11" s="22"/>
    </row>
    <row r="12" spans="1:5" ht="15.75">
      <c r="A12" s="2">
        <v>5</v>
      </c>
      <c r="B12" s="5" t="s">
        <v>99</v>
      </c>
      <c r="C12" s="2" t="s">
        <v>100</v>
      </c>
      <c r="D12" s="16">
        <f>D13+D14</f>
        <v>33736074</v>
      </c>
      <c r="E12" s="16">
        <f>E13+E14</f>
        <v>36069908</v>
      </c>
    </row>
    <row r="13" spans="1:5" ht="12.75">
      <c r="A13" s="2"/>
      <c r="B13" s="15" t="s">
        <v>101</v>
      </c>
      <c r="C13" s="15">
        <v>641</v>
      </c>
      <c r="D13" s="19">
        <v>31786455</v>
      </c>
      <c r="E13" s="19">
        <v>34035000</v>
      </c>
    </row>
    <row r="14" spans="1:5" ht="12.75">
      <c r="A14" s="2"/>
      <c r="B14" s="15" t="s">
        <v>102</v>
      </c>
      <c r="C14" s="15">
        <v>644</v>
      </c>
      <c r="D14" s="19">
        <v>1949619</v>
      </c>
      <c r="E14" s="19">
        <v>2034908</v>
      </c>
    </row>
    <row r="15" spans="1:5" ht="15.75">
      <c r="A15" s="2">
        <v>6</v>
      </c>
      <c r="B15" s="2" t="s">
        <v>103</v>
      </c>
      <c r="C15" s="2" t="s">
        <v>104</v>
      </c>
      <c r="D15" s="16">
        <v>4164311</v>
      </c>
      <c r="E15" s="16">
        <v>4526225</v>
      </c>
    </row>
    <row r="16" spans="1:5" ht="15.75">
      <c r="A16" s="2">
        <v>7</v>
      </c>
      <c r="B16" s="2" t="s">
        <v>105</v>
      </c>
      <c r="C16" s="2" t="s">
        <v>106</v>
      </c>
      <c r="D16" s="16">
        <f>D17+D18+D19+D20+D21+D22</f>
        <v>12019132</v>
      </c>
      <c r="E16" s="16">
        <f>E17+E18+E19+E20+E21+E22</f>
        <v>10320732</v>
      </c>
    </row>
    <row r="17" spans="1:5" ht="12.75">
      <c r="A17" s="2"/>
      <c r="B17" s="20" t="s">
        <v>107</v>
      </c>
      <c r="C17" s="15"/>
      <c r="D17" s="19">
        <v>1920000</v>
      </c>
      <c r="E17" s="19">
        <v>1920000</v>
      </c>
    </row>
    <row r="18" spans="1:5" ht="12.75">
      <c r="A18" s="2"/>
      <c r="B18" s="15" t="s">
        <v>108</v>
      </c>
      <c r="C18" s="15"/>
      <c r="D18" s="19">
        <v>734145</v>
      </c>
      <c r="E18" s="19">
        <v>850737</v>
      </c>
    </row>
    <row r="19" spans="1:5" ht="12.75">
      <c r="A19" s="2"/>
      <c r="B19" s="15" t="s">
        <v>109</v>
      </c>
      <c r="C19" s="15"/>
      <c r="D19" s="19">
        <v>2118759</v>
      </c>
      <c r="E19" s="19">
        <v>291053</v>
      </c>
    </row>
    <row r="20" spans="1:5" ht="12.75">
      <c r="A20" s="2"/>
      <c r="B20" s="15" t="s">
        <v>110</v>
      </c>
      <c r="C20" s="15"/>
      <c r="D20" s="19">
        <v>825098</v>
      </c>
      <c r="E20" s="19">
        <v>852798</v>
      </c>
    </row>
    <row r="21" spans="1:5" ht="12.75">
      <c r="A21" s="2"/>
      <c r="B21" s="15" t="s">
        <v>111</v>
      </c>
      <c r="C21" s="15"/>
      <c r="D21" s="19">
        <v>5071535</v>
      </c>
      <c r="E21" s="19">
        <v>5841463</v>
      </c>
    </row>
    <row r="22" spans="1:5" ht="12.75">
      <c r="A22" s="2"/>
      <c r="B22" s="15" t="s">
        <v>112</v>
      </c>
      <c r="C22" s="15"/>
      <c r="D22" s="19">
        <v>1349595</v>
      </c>
      <c r="E22" s="19">
        <v>564681</v>
      </c>
    </row>
    <row r="23" spans="1:5" ht="17.25">
      <c r="A23" s="2">
        <v>8</v>
      </c>
      <c r="B23" s="21" t="s">
        <v>113</v>
      </c>
      <c r="C23" s="2"/>
      <c r="D23" s="3">
        <f>D10+D12+D16+D15</f>
        <v>430722921</v>
      </c>
      <c r="E23" s="3">
        <f>E10+E12+E16+E15</f>
        <v>458030422</v>
      </c>
    </row>
    <row r="24" spans="1:5" ht="15">
      <c r="A24" s="2"/>
      <c r="B24" s="1"/>
      <c r="C24" s="2"/>
      <c r="D24" s="22"/>
      <c r="E24" s="22"/>
    </row>
    <row r="25" spans="1:5" ht="15.75">
      <c r="A25" s="2">
        <v>9</v>
      </c>
      <c r="B25" s="1" t="s">
        <v>114</v>
      </c>
      <c r="C25" s="2"/>
      <c r="D25" s="3">
        <f>D5+D6-D23</f>
        <v>13293482</v>
      </c>
      <c r="E25" s="3">
        <f>E5+E6-E23</f>
        <v>13849490</v>
      </c>
    </row>
    <row r="26" spans="1:5" ht="12.75">
      <c r="A26" s="2">
        <v>10</v>
      </c>
      <c r="B26" s="2" t="s">
        <v>115</v>
      </c>
      <c r="C26" s="2">
        <v>761.661</v>
      </c>
      <c r="D26" s="22"/>
      <c r="E26" s="22"/>
    </row>
    <row r="27" spans="1:5" ht="12.75">
      <c r="A27" s="2">
        <v>11</v>
      </c>
      <c r="B27" s="2" t="s">
        <v>116</v>
      </c>
      <c r="C27" s="2">
        <v>762.662</v>
      </c>
      <c r="D27" s="22"/>
      <c r="E27" s="22"/>
    </row>
    <row r="28" spans="1:5" ht="15.75">
      <c r="A28" s="2">
        <v>12</v>
      </c>
      <c r="B28" s="2" t="s">
        <v>117</v>
      </c>
      <c r="C28" s="2"/>
      <c r="D28" s="16">
        <f>D29+D30+D31+D32</f>
        <v>-392805</v>
      </c>
      <c r="E28" s="16">
        <f>E29+E30+E31+E32</f>
        <v>4856</v>
      </c>
    </row>
    <row r="29" spans="1:5" ht="12.75">
      <c r="A29" s="15" t="s">
        <v>118</v>
      </c>
      <c r="B29" s="15" t="s">
        <v>119</v>
      </c>
      <c r="C29" s="15"/>
      <c r="D29" s="19"/>
      <c r="E29" s="19"/>
    </row>
    <row r="30" spans="1:5" ht="12.75">
      <c r="A30" s="15" t="s">
        <v>120</v>
      </c>
      <c r="B30" s="15" t="s">
        <v>121</v>
      </c>
      <c r="C30" s="15">
        <v>767.667</v>
      </c>
      <c r="D30" s="19">
        <v>-403899</v>
      </c>
      <c r="E30" s="19">
        <v>8220</v>
      </c>
    </row>
    <row r="31" spans="1:5" ht="12.75">
      <c r="A31" s="15" t="s">
        <v>122</v>
      </c>
      <c r="B31" s="15" t="s">
        <v>123</v>
      </c>
      <c r="C31" s="15">
        <v>769.669</v>
      </c>
      <c r="D31" s="19">
        <v>11094</v>
      </c>
      <c r="E31" s="19">
        <v>-3364</v>
      </c>
    </row>
    <row r="32" spans="1:5" ht="12.75">
      <c r="A32" s="15" t="s">
        <v>124</v>
      </c>
      <c r="B32" s="15" t="s">
        <v>125</v>
      </c>
      <c r="C32" s="15">
        <v>768.668</v>
      </c>
      <c r="D32" s="19"/>
      <c r="E32" s="19"/>
    </row>
    <row r="33" spans="1:5" ht="12.75">
      <c r="A33" s="15"/>
      <c r="B33" s="15"/>
      <c r="C33" s="15"/>
      <c r="D33" s="19"/>
      <c r="E33" s="19"/>
    </row>
    <row r="34" spans="1:5" ht="15.75">
      <c r="A34" s="2">
        <v>13</v>
      </c>
      <c r="B34" s="1" t="s">
        <v>126</v>
      </c>
      <c r="C34" s="2"/>
      <c r="D34" s="3">
        <f>D28*1</f>
        <v>-392805</v>
      </c>
      <c r="E34" s="3">
        <f>E28*1</f>
        <v>4856</v>
      </c>
    </row>
    <row r="35" spans="1:5" ht="15">
      <c r="A35" s="2"/>
      <c r="B35" s="1"/>
      <c r="C35" s="2"/>
      <c r="D35" s="22"/>
      <c r="E35" s="22"/>
    </row>
    <row r="36" spans="1:5" ht="17.25">
      <c r="A36" s="2">
        <v>14</v>
      </c>
      <c r="B36" s="21" t="s">
        <v>127</v>
      </c>
      <c r="C36" s="2"/>
      <c r="D36" s="3">
        <f>D25+D34</f>
        <v>12900677</v>
      </c>
      <c r="E36" s="3">
        <f>E25+E34</f>
        <v>13854346</v>
      </c>
    </row>
    <row r="37" spans="1:5" ht="15">
      <c r="A37" s="2"/>
      <c r="B37" s="1"/>
      <c r="C37" s="2"/>
      <c r="D37" s="22"/>
      <c r="E37" s="22"/>
    </row>
    <row r="38" spans="1:5" ht="12.75">
      <c r="A38" s="2">
        <v>15</v>
      </c>
      <c r="B38" s="2" t="s">
        <v>128</v>
      </c>
      <c r="C38" s="2">
        <v>69</v>
      </c>
      <c r="D38" s="18">
        <v>1425027</v>
      </c>
      <c r="E38" s="18">
        <v>1441902</v>
      </c>
    </row>
    <row r="39" spans="1:5" ht="12.75">
      <c r="A39" s="2"/>
      <c r="B39" s="2"/>
      <c r="C39" s="2"/>
      <c r="D39" s="22"/>
      <c r="E39" s="22"/>
    </row>
    <row r="40" spans="1:5" ht="17.25">
      <c r="A40" s="2">
        <v>16</v>
      </c>
      <c r="B40" s="21" t="s">
        <v>129</v>
      </c>
      <c r="C40" s="2"/>
      <c r="D40" s="3">
        <f>D36-D38</f>
        <v>11475650</v>
      </c>
      <c r="E40" s="3">
        <f>E36-E38</f>
        <v>12412444</v>
      </c>
    </row>
    <row r="41" spans="1:5" ht="15">
      <c r="A41" s="2"/>
      <c r="B41" s="1"/>
      <c r="C41" s="2"/>
      <c r="D41" s="22"/>
      <c r="E41" s="22"/>
    </row>
    <row r="42" spans="1:5" ht="15">
      <c r="A42" s="2">
        <v>17</v>
      </c>
      <c r="B42" s="1" t="s">
        <v>130</v>
      </c>
      <c r="C42" s="2"/>
      <c r="D42" s="22"/>
      <c r="E42" s="22"/>
    </row>
  </sheetData>
  <sheetProtection/>
  <printOptions/>
  <pageMargins left="0.32" right="0.26" top="1" bottom="1" header="0.5" footer="0.5"/>
  <pageSetup horizontalDpi="600" verticalDpi="600" orientation="portrait" paperSize="9" r:id="rId1"/>
  <headerFooter alignWithMargins="0">
    <oddHeader>&amp;C&amp;F</oddHead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F48"/>
  <sheetViews>
    <sheetView tabSelected="1" zoomScalePageLayoutView="0" workbookViewId="0" topLeftCell="A16">
      <selection activeCell="B55" sqref="B55"/>
    </sheetView>
  </sheetViews>
  <sheetFormatPr defaultColWidth="9.140625" defaultRowHeight="12.75"/>
  <cols>
    <col min="1" max="1" width="6.8515625" style="0" customWidth="1"/>
    <col min="2" max="2" width="55.57421875" style="0" customWidth="1"/>
    <col min="3" max="4" width="17.28125" style="0" customWidth="1"/>
    <col min="6" max="6" width="11.28125" style="0" bestFit="1" customWidth="1"/>
  </cols>
  <sheetData>
    <row r="1" spans="2:4" s="12" customFormat="1" ht="15">
      <c r="B1" s="1" t="s">
        <v>131</v>
      </c>
      <c r="C1" s="1" t="s">
        <v>172</v>
      </c>
      <c r="D1" s="1" t="s">
        <v>171</v>
      </c>
    </row>
    <row r="2" spans="2:4" ht="12.75">
      <c r="B2" s="2"/>
      <c r="C2" s="22"/>
      <c r="D2" s="22"/>
    </row>
    <row r="3" spans="2:4" ht="15">
      <c r="B3" s="1" t="s">
        <v>132</v>
      </c>
      <c r="C3" s="23">
        <f>C5+C7+C9+C11+C13+C15+C17</f>
        <v>35175701</v>
      </c>
      <c r="D3" s="23">
        <f>D5+D7+D9+D11+D13+D15+D17</f>
        <v>10390041</v>
      </c>
    </row>
    <row r="4" spans="2:4" ht="15">
      <c r="B4" s="1"/>
      <c r="C4" s="23"/>
      <c r="D4" s="23"/>
    </row>
    <row r="5" spans="2:6" ht="12.75">
      <c r="B5" s="2" t="s">
        <v>133</v>
      </c>
      <c r="C5" s="18">
        <v>547963075</v>
      </c>
      <c r="D5" s="18">
        <v>517430969</v>
      </c>
      <c r="F5" s="35"/>
    </row>
    <row r="6" spans="2:6" ht="12.75">
      <c r="B6" s="2"/>
      <c r="C6" s="22"/>
      <c r="D6" s="22"/>
      <c r="F6" s="35"/>
    </row>
    <row r="7" spans="2:6" ht="12.75">
      <c r="B7" s="2" t="s">
        <v>169</v>
      </c>
      <c r="C7" s="18">
        <v>-427396422</v>
      </c>
      <c r="D7" s="18">
        <v>-417279047</v>
      </c>
      <c r="F7" s="35"/>
    </row>
    <row r="8" spans="2:6" ht="12.75">
      <c r="B8" s="2"/>
      <c r="C8" s="22"/>
      <c r="D8" s="22"/>
      <c r="F8" s="35"/>
    </row>
    <row r="9" spans="2:6" ht="12.75">
      <c r="B9" s="2" t="s">
        <v>134</v>
      </c>
      <c r="C9" s="22"/>
      <c r="D9" s="22"/>
      <c r="F9" s="35"/>
    </row>
    <row r="10" spans="2:6" ht="12.75">
      <c r="B10" s="2"/>
      <c r="C10" s="22"/>
      <c r="D10" s="22"/>
      <c r="F10" s="35"/>
    </row>
    <row r="11" spans="2:6" ht="12.75">
      <c r="B11" s="2" t="s">
        <v>135</v>
      </c>
      <c r="C11" s="22"/>
      <c r="D11" s="22"/>
      <c r="F11" s="35"/>
    </row>
    <row r="12" spans="2:6" ht="12.75">
      <c r="B12" s="2"/>
      <c r="C12" s="22"/>
      <c r="D12" s="22"/>
      <c r="F12" s="35"/>
    </row>
    <row r="13" spans="2:6" ht="12.75">
      <c r="B13" s="2" t="s">
        <v>168</v>
      </c>
      <c r="C13" s="18">
        <v>-7269407</v>
      </c>
      <c r="D13" s="18">
        <v>-19691972</v>
      </c>
      <c r="F13" s="35"/>
    </row>
    <row r="14" spans="2:6" ht="12.75">
      <c r="B14" s="2"/>
      <c r="C14" s="22"/>
      <c r="D14" s="22"/>
      <c r="F14" s="35"/>
    </row>
    <row r="15" spans="2:6" ht="12.75">
      <c r="B15" s="2" t="s">
        <v>136</v>
      </c>
      <c r="C15" s="18">
        <v>-78121545</v>
      </c>
      <c r="D15" s="18">
        <v>-70069909</v>
      </c>
      <c r="F15" s="35"/>
    </row>
    <row r="16" spans="2:6" ht="12.75">
      <c r="B16" s="2"/>
      <c r="C16" s="22"/>
      <c r="D16" s="22"/>
      <c r="F16" s="35"/>
    </row>
    <row r="17" spans="2:6" ht="12.75">
      <c r="B17" s="2" t="s">
        <v>137</v>
      </c>
      <c r="C17" s="22"/>
      <c r="D17" s="22"/>
      <c r="F17" s="35"/>
    </row>
    <row r="18" spans="2:6" ht="12.75">
      <c r="B18" s="2"/>
      <c r="C18" s="22"/>
      <c r="D18" s="22"/>
      <c r="F18" s="35"/>
    </row>
    <row r="19" spans="2:6" ht="15">
      <c r="B19" s="1" t="s">
        <v>138</v>
      </c>
      <c r="C19" s="23">
        <f>C21+C23+C25+C27+C29+C31</f>
        <v>0</v>
      </c>
      <c r="D19" s="23">
        <f>D21+D23+D25+D27+D29+D31</f>
        <v>0</v>
      </c>
      <c r="F19" s="35"/>
    </row>
    <row r="20" spans="2:6" ht="15">
      <c r="B20" s="1"/>
      <c r="C20" s="23"/>
      <c r="D20" s="23"/>
      <c r="F20" s="35"/>
    </row>
    <row r="21" spans="2:6" ht="12.75">
      <c r="B21" s="2" t="s">
        <v>139</v>
      </c>
      <c r="C21" s="22"/>
      <c r="D21" s="22"/>
      <c r="F21" s="35"/>
    </row>
    <row r="22" spans="2:6" ht="12.75">
      <c r="B22" s="2"/>
      <c r="C22" s="22"/>
      <c r="D22" s="22"/>
      <c r="F22" s="35"/>
    </row>
    <row r="23" spans="2:6" ht="12.75">
      <c r="B23" s="2" t="s">
        <v>140</v>
      </c>
      <c r="C23" s="22"/>
      <c r="D23" s="22"/>
      <c r="F23" s="35"/>
    </row>
    <row r="24" spans="2:6" ht="12.75">
      <c r="B24" s="2"/>
      <c r="C24" s="22"/>
      <c r="D24" s="22"/>
      <c r="F24" s="35"/>
    </row>
    <row r="25" spans="2:6" ht="12.75">
      <c r="B25" s="2" t="s">
        <v>141</v>
      </c>
      <c r="C25" s="22"/>
      <c r="D25" s="22"/>
      <c r="F25" s="35"/>
    </row>
    <row r="26" spans="2:6" ht="12.75">
      <c r="B26" s="2"/>
      <c r="C26" s="22"/>
      <c r="D26" s="22"/>
      <c r="F26" s="35"/>
    </row>
    <row r="27" spans="2:6" ht="12.75">
      <c r="B27" s="2" t="s">
        <v>142</v>
      </c>
      <c r="C27" s="18">
        <v>0</v>
      </c>
      <c r="D27" s="18">
        <v>0</v>
      </c>
      <c r="F27" s="24"/>
    </row>
    <row r="28" spans="2:6" ht="12.75">
      <c r="B28" s="2"/>
      <c r="C28" s="22"/>
      <c r="D28" s="22"/>
      <c r="F28" s="24"/>
    </row>
    <row r="29" spans="2:4" ht="12.75">
      <c r="B29" s="2" t="s">
        <v>143</v>
      </c>
      <c r="C29" s="22"/>
      <c r="D29" s="22"/>
    </row>
    <row r="30" spans="2:4" ht="12.75">
      <c r="B30" s="2"/>
      <c r="C30" s="22"/>
      <c r="D30" s="22"/>
    </row>
    <row r="31" spans="2:4" ht="12.75">
      <c r="B31" s="2" t="s">
        <v>144</v>
      </c>
      <c r="C31" s="22"/>
      <c r="D31" s="22"/>
    </row>
    <row r="32" spans="2:4" ht="12.75">
      <c r="B32" s="2"/>
      <c r="C32" s="22"/>
      <c r="D32" s="22"/>
    </row>
    <row r="33" spans="2:4" ht="15">
      <c r="B33" s="1" t="s">
        <v>145</v>
      </c>
      <c r="C33" s="23">
        <f>C34+C36+C38+C40+C42</f>
        <v>-13011743</v>
      </c>
      <c r="D33" s="23">
        <f>D34+D36+D38+D40+D42</f>
        <v>-21221929</v>
      </c>
    </row>
    <row r="34" spans="2:4" ht="12.75">
      <c r="B34" s="2" t="s">
        <v>146</v>
      </c>
      <c r="C34" s="22"/>
      <c r="D34" s="22"/>
    </row>
    <row r="35" spans="2:4" ht="12.75">
      <c r="B35" s="2"/>
      <c r="C35" s="22"/>
      <c r="D35" s="22"/>
    </row>
    <row r="36" spans="2:4" ht="12.75">
      <c r="B36" s="2" t="s">
        <v>147</v>
      </c>
      <c r="C36" s="18">
        <v>-13011743</v>
      </c>
      <c r="D36" s="18">
        <v>-21221929</v>
      </c>
    </row>
    <row r="37" spans="2:4" ht="12.75">
      <c r="B37" s="2"/>
      <c r="C37" s="22"/>
      <c r="D37" s="22"/>
    </row>
    <row r="38" spans="2:4" ht="12.75">
      <c r="B38" s="2" t="s">
        <v>148</v>
      </c>
      <c r="C38" s="22"/>
      <c r="D38" s="22"/>
    </row>
    <row r="39" spans="2:4" ht="12.75">
      <c r="B39" s="2"/>
      <c r="C39" s="22"/>
      <c r="D39" s="22"/>
    </row>
    <row r="40" spans="2:4" ht="12.75">
      <c r="B40" s="2" t="s">
        <v>149</v>
      </c>
      <c r="C40" s="22"/>
      <c r="D40" s="22"/>
    </row>
    <row r="41" spans="2:4" ht="12.75">
      <c r="B41" s="2"/>
      <c r="C41" s="22"/>
      <c r="D41" s="22"/>
    </row>
    <row r="42" spans="2:4" ht="12.75">
      <c r="B42" s="2" t="s">
        <v>150</v>
      </c>
      <c r="C42" s="22"/>
      <c r="D42" s="22"/>
    </row>
    <row r="43" spans="2:4" ht="12.75">
      <c r="B43" s="2"/>
      <c r="C43" s="22"/>
      <c r="D43" s="22"/>
    </row>
    <row r="44" spans="2:4" ht="15">
      <c r="B44" s="1" t="s">
        <v>151</v>
      </c>
      <c r="C44" s="23">
        <f>C3+C19+C33</f>
        <v>22163958</v>
      </c>
      <c r="D44" s="23">
        <f>D3+D19+D33</f>
        <v>-10831888</v>
      </c>
    </row>
    <row r="45" spans="2:4" ht="15">
      <c r="B45" s="1"/>
      <c r="C45" s="23"/>
      <c r="D45" s="23"/>
    </row>
    <row r="46" spans="2:4" ht="15">
      <c r="B46" s="1" t="s">
        <v>152</v>
      </c>
      <c r="C46" s="23">
        <v>27545722</v>
      </c>
      <c r="D46" s="23">
        <v>38377610</v>
      </c>
    </row>
    <row r="47" spans="2:4" ht="15">
      <c r="B47" s="1"/>
      <c r="C47" s="23"/>
      <c r="D47" s="23"/>
    </row>
    <row r="48" spans="2:4" ht="15">
      <c r="B48" s="1" t="s">
        <v>153</v>
      </c>
      <c r="C48" s="23">
        <f>C44+C46</f>
        <v>49709680</v>
      </c>
      <c r="D48" s="23">
        <f>D44+D46</f>
        <v>27545722</v>
      </c>
    </row>
  </sheetData>
  <sheetProtection/>
  <printOptions/>
  <pageMargins left="0.46" right="0.3" top="1" bottom="1" header="0.5" footer="0.5"/>
  <pageSetup horizontalDpi="600" verticalDpi="600" orientation="portrait" paperSize="9" r:id="rId1"/>
  <headerFooter alignWithMargins="0">
    <oddHeader>&amp;C&amp;F</oddHeader>
    <oddFooter>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35.7109375" style="0" customWidth="1"/>
    <col min="2" max="2" width="11.421875" style="0" customWidth="1"/>
    <col min="3" max="3" width="10.57421875" style="0" customWidth="1"/>
    <col min="4" max="4" width="9.57421875" style="0" customWidth="1"/>
    <col min="5" max="5" width="11.421875" style="0" customWidth="1"/>
    <col min="6" max="6" width="8.8515625" style="0" customWidth="1"/>
    <col min="7" max="7" width="12.421875" style="0" customWidth="1"/>
    <col min="8" max="8" width="11.8515625" style="0" customWidth="1"/>
    <col min="9" max="9" width="13.00390625" style="0" customWidth="1"/>
    <col min="10" max="10" width="9.421875" style="0" customWidth="1"/>
    <col min="11" max="11" width="11.28125" style="0" bestFit="1" customWidth="1"/>
  </cols>
  <sheetData>
    <row r="1" spans="3:9" ht="15">
      <c r="C1" s="12" t="s">
        <v>154</v>
      </c>
      <c r="D1" s="12"/>
      <c r="E1" s="12"/>
      <c r="F1" s="12"/>
      <c r="G1" s="12"/>
      <c r="H1" s="12"/>
      <c r="I1" s="12"/>
    </row>
    <row r="2" spans="1:11" ht="12.75">
      <c r="A2" s="25"/>
      <c r="B2" s="25" t="s">
        <v>155</v>
      </c>
      <c r="C2" s="25" t="s">
        <v>79</v>
      </c>
      <c r="D2" s="25" t="s">
        <v>156</v>
      </c>
      <c r="E2" s="25" t="s">
        <v>157</v>
      </c>
      <c r="F2" s="25" t="s">
        <v>158</v>
      </c>
      <c r="G2" s="25" t="s">
        <v>159</v>
      </c>
      <c r="H2" s="25" t="s">
        <v>170</v>
      </c>
      <c r="I2" s="25" t="s">
        <v>160</v>
      </c>
      <c r="J2" s="25" t="s">
        <v>161</v>
      </c>
      <c r="K2" s="25" t="s">
        <v>160</v>
      </c>
    </row>
    <row r="3" spans="1:11" ht="12.75">
      <c r="A3" s="26" t="s">
        <v>174</v>
      </c>
      <c r="B3" s="27">
        <v>90000000</v>
      </c>
      <c r="C3" s="27"/>
      <c r="D3" s="27"/>
      <c r="E3" s="27">
        <v>2375313</v>
      </c>
      <c r="F3" s="27"/>
      <c r="G3" s="27">
        <v>0</v>
      </c>
      <c r="H3" s="27">
        <v>12412444</v>
      </c>
      <c r="I3" s="27">
        <f>SUM(B3:H3)</f>
        <v>104787757</v>
      </c>
      <c r="J3" s="27">
        <v>0</v>
      </c>
      <c r="K3" s="27"/>
    </row>
    <row r="4" spans="1:11" ht="12.75">
      <c r="A4" s="25" t="s">
        <v>162</v>
      </c>
      <c r="B4" s="27"/>
      <c r="C4" s="27"/>
      <c r="D4" s="27"/>
      <c r="E4" s="27"/>
      <c r="F4" s="27"/>
      <c r="G4" s="27"/>
      <c r="H4" s="27"/>
      <c r="I4" s="27">
        <f aca="true" t="shared" si="0" ref="I4:I9">B4+C4+D4+E4+F4+G4</f>
        <v>0</v>
      </c>
      <c r="J4" s="27">
        <v>0</v>
      </c>
      <c r="K4" s="27">
        <f aca="true" t="shared" si="1" ref="K4:K9">I4+J4</f>
        <v>0</v>
      </c>
    </row>
    <row r="5" spans="1:11" ht="12.75">
      <c r="A5" s="28" t="s">
        <v>163</v>
      </c>
      <c r="B5" s="27"/>
      <c r="C5" s="27"/>
      <c r="D5" s="27"/>
      <c r="E5" s="27"/>
      <c r="F5" s="27"/>
      <c r="G5" s="27"/>
      <c r="H5" s="27"/>
      <c r="I5" s="27">
        <f t="shared" si="0"/>
        <v>0</v>
      </c>
      <c r="J5" s="27">
        <v>0</v>
      </c>
      <c r="K5" s="27">
        <f t="shared" si="1"/>
        <v>0</v>
      </c>
    </row>
    <row r="6" spans="1:11" ht="12.75">
      <c r="A6" s="25" t="s">
        <v>164</v>
      </c>
      <c r="B6" s="27"/>
      <c r="C6" s="27"/>
      <c r="D6" s="27"/>
      <c r="E6" s="27"/>
      <c r="F6" s="27"/>
      <c r="G6" s="27"/>
      <c r="H6" s="27"/>
      <c r="I6" s="27"/>
      <c r="J6" s="27">
        <v>0</v>
      </c>
      <c r="K6" s="27"/>
    </row>
    <row r="7" spans="1:11" ht="12.75">
      <c r="A7" s="28" t="s">
        <v>165</v>
      </c>
      <c r="B7" s="27"/>
      <c r="C7" s="27"/>
      <c r="D7" s="27"/>
      <c r="E7" s="27"/>
      <c r="F7" s="27"/>
      <c r="G7" s="27"/>
      <c r="H7" s="27"/>
      <c r="I7" s="27">
        <f t="shared" si="0"/>
        <v>0</v>
      </c>
      <c r="J7" s="27">
        <v>0</v>
      </c>
      <c r="K7" s="27">
        <f t="shared" si="1"/>
        <v>0</v>
      </c>
    </row>
    <row r="8" spans="1:11" ht="12.75">
      <c r="A8" s="25" t="s">
        <v>166</v>
      </c>
      <c r="B8" s="27"/>
      <c r="C8" s="27"/>
      <c r="D8" s="27"/>
      <c r="E8" s="27"/>
      <c r="F8" s="27"/>
      <c r="G8" s="27"/>
      <c r="H8" s="27"/>
      <c r="I8" s="27">
        <f t="shared" si="0"/>
        <v>0</v>
      </c>
      <c r="J8" s="27">
        <v>0</v>
      </c>
      <c r="K8" s="27">
        <f t="shared" si="1"/>
        <v>0</v>
      </c>
    </row>
    <row r="9" spans="1:11" ht="12.75">
      <c r="A9" s="28" t="s">
        <v>167</v>
      </c>
      <c r="B9" s="27"/>
      <c r="C9" s="27"/>
      <c r="D9" s="27"/>
      <c r="E9" s="27"/>
      <c r="F9" s="27"/>
      <c r="G9" s="27"/>
      <c r="H9" s="27"/>
      <c r="I9" s="27">
        <f t="shared" si="0"/>
        <v>0</v>
      </c>
      <c r="J9" s="27">
        <v>0</v>
      </c>
      <c r="K9" s="27">
        <f t="shared" si="1"/>
        <v>0</v>
      </c>
    </row>
    <row r="10" spans="1:11" ht="12.75">
      <c r="A10" s="36" t="s">
        <v>173</v>
      </c>
      <c r="B10" s="18">
        <v>90000000</v>
      </c>
      <c r="C10" s="5"/>
      <c r="D10" s="5"/>
      <c r="E10" s="18">
        <v>2375313</v>
      </c>
      <c r="F10" s="5"/>
      <c r="G10" s="18">
        <v>12412444</v>
      </c>
      <c r="H10" s="18">
        <v>11475650</v>
      </c>
      <c r="I10" s="18">
        <f>SUM(B10:H10)</f>
        <v>116263407</v>
      </c>
      <c r="J10" s="18"/>
      <c r="K10" s="18"/>
    </row>
    <row r="11" spans="1:11" ht="12.75">
      <c r="A11" s="25"/>
      <c r="B11" s="25"/>
      <c r="C11" s="25"/>
      <c r="D11" s="25"/>
      <c r="E11" s="25">
        <v>0</v>
      </c>
      <c r="F11" s="25"/>
      <c r="G11" s="25"/>
      <c r="H11" s="25"/>
      <c r="I11" s="27"/>
      <c r="J11" s="27"/>
      <c r="K11" s="27"/>
    </row>
  </sheetData>
  <sheetProtection/>
  <printOptions/>
  <pageMargins left="0.22" right="0.21" top="1" bottom="1" header="0.5" footer="0.5"/>
  <pageSetup horizontalDpi="600" verticalDpi="600" orientation="landscape" paperSize="9" r:id="rId1"/>
  <headerFooter alignWithMargins="0">
    <oddHeader>&amp;C&amp;F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Klodian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Klodian</dc:creator>
  <cp:keywords/>
  <dc:description/>
  <cp:lastModifiedBy>crc</cp:lastModifiedBy>
  <cp:lastPrinted>2014-03-31T11:07:08Z</cp:lastPrinted>
  <dcterms:created xsi:type="dcterms:W3CDTF">2010-03-22T20:04:34Z</dcterms:created>
  <dcterms:modified xsi:type="dcterms:W3CDTF">2014-03-31T11:19:07Z</dcterms:modified>
  <cp:category/>
  <cp:version/>
  <cp:contentType/>
  <cp:contentStatus/>
</cp:coreProperties>
</file>