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5135" windowHeight="9300" activeTab="0"/>
  </bookViews>
  <sheets>
    <sheet name="Faqja pare" sheetId="1" r:id="rId1"/>
    <sheet name="Aktiv-Pasiv version plote" sheetId="2" r:id="rId2"/>
    <sheet name="Pasqyra Ardhura-Shpenzime " sheetId="3" r:id="rId3"/>
    <sheet name="Pasqyra fluksit monetar" sheetId="4" r:id="rId4"/>
    <sheet name="Pasqyra e kapitalit" sheetId="5" r:id="rId5"/>
  </sheets>
  <definedNames/>
  <calcPr fullCalcOnLoad="1"/>
</workbook>
</file>

<file path=xl/sharedStrings.xml><?xml version="1.0" encoding="utf-8"?>
<sst xmlns="http://schemas.openxmlformats.org/spreadsheetml/2006/main" count="323" uniqueCount="234">
  <si>
    <t>AKTIVET AFATSHKURTËRA</t>
  </si>
  <si>
    <t>Aktive monetare</t>
  </si>
  <si>
    <t>Derivative dhe aktive te mbajtura per tregtim</t>
  </si>
  <si>
    <t>-Derivativet</t>
  </si>
  <si>
    <t>-Aktivet e mbajtura per tregtim</t>
  </si>
  <si>
    <t>Totali 2</t>
  </si>
  <si>
    <t>Aktive te tjera financiare afatshkurtra</t>
  </si>
  <si>
    <t>Llogari/Kerkesa te arketueshme</t>
  </si>
  <si>
    <t>Llogari/Kerkesa te tjera te arketueshme</t>
  </si>
  <si>
    <t>Instrumente te tjera borxhi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</si>
  <si>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</si>
  <si>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</si>
  <si>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</si>
  <si>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</si>
  <si>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</si>
  <si>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</si>
  <si>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</si>
  <si>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</si>
  <si>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Totali 4</t>
  </si>
  <si>
    <t>Aktive biologjike afatshkurtra</t>
  </si>
  <si>
    <t>Aktivet afatshkurtra te mbajtura per shitje</t>
  </si>
  <si>
    <t>Parapagimet dhe shpenzimet e shtyra</t>
  </si>
  <si>
    <t>AKTIVET AFATGJATA</t>
  </si>
  <si>
    <t>Investimet financiare afatgjata</t>
  </si>
  <si>
    <t>Pjesemarrje te tjera ne njesi te kontrolluara ( vetem ne PF )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</si>
  <si>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</si>
  <si>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</si>
  <si>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</si>
  <si>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</si>
  <si>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</si>
  <si>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</si>
  <si>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</si>
  <si>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</si>
  <si>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 me vl. Kontabel )</t>
  </si>
  <si>
    <t>Aktive biologjike afatgjata</t>
  </si>
  <si>
    <t>Aktive afatgjata jomateriale</t>
  </si>
  <si>
    <t>Emri i mire</t>
  </si>
  <si>
    <t>Shpenzimet e zhvillimit</t>
  </si>
  <si>
    <t>Aktive te tjera afatgjata jomateriale</t>
  </si>
  <si>
    <t>Kapitali aksionar i papaguar</t>
  </si>
  <si>
    <t xml:space="preserve">Aktive te tjera afatgjata </t>
  </si>
  <si>
    <t>TOTAL I AKTIVEVE AFATGJATA ( II )</t>
  </si>
  <si>
    <t>TOTAL I AKTIVEVE AFATSHKURTËRA ( I )</t>
  </si>
  <si>
    <t>TOTALI I AKTIVEVE ( I + II )</t>
  </si>
  <si>
    <t>I</t>
  </si>
  <si>
    <t>1.</t>
  </si>
  <si>
    <t>2.</t>
  </si>
  <si>
    <t>( i )</t>
  </si>
  <si>
    <t>( ii )</t>
  </si>
  <si>
    <t>3.</t>
  </si>
  <si>
    <t>( iii )</t>
  </si>
  <si>
    <t>( iv )</t>
  </si>
  <si>
    <t>( v )</t>
  </si>
  <si>
    <t>4.</t>
  </si>
  <si>
    <t>5.</t>
  </si>
  <si>
    <t>6.</t>
  </si>
  <si>
    <t>7.</t>
  </si>
  <si>
    <t>II</t>
  </si>
  <si>
    <t>AKTIVET</t>
  </si>
  <si>
    <t>Shenime</t>
  </si>
  <si>
    <t>DETYRIMET DHE KAPITALI</t>
  </si>
  <si>
    <t>DETYRIMET AFATSHKURTËRA</t>
  </si>
  <si>
    <t>Derivativet</t>
  </si>
  <si>
    <t>Huamarrjet</t>
  </si>
  <si>
    <t>Bono te konvertueshme</t>
  </si>
  <si>
    <t>Huat dhe parapagimet</t>
  </si>
  <si>
    <t>Te pagueshme ndaj furnitoreve</t>
  </si>
  <si>
    <t>Te pagueshme ndaj punonjesve</t>
  </si>
  <si>
    <t>Hua te tjera</t>
  </si>
  <si>
    <t>Pararpagimet e arketuara</t>
  </si>
  <si>
    <t>Grantet dhe te ardhurat e shtyra</t>
  </si>
  <si>
    <t>Provizionet afatshkurtera</t>
  </si>
  <si>
    <t>TOTAL I DETYRIMEVE AFATSHKURTËRA ( I )</t>
  </si>
  <si>
    <t>DETYRIMET AFATGJATA</t>
  </si>
  <si>
    <t>Huate afatgjata</t>
  </si>
  <si>
    <t>Hua, bono, dhe detyrime nga qiraja financiare</t>
  </si>
  <si>
    <t>Bonot e konvertueshme</t>
  </si>
  <si>
    <t>Huamarrje te tjera afatgjata</t>
  </si>
  <si>
    <t>Provizionet afatgjata</t>
  </si>
  <si>
    <t>TOTAL I DETYRIMEVE AFATGJATA ( II )</t>
  </si>
  <si>
    <t>TOTAL I DETYRIMEVE  ( I + II )</t>
  </si>
  <si>
    <t>III</t>
  </si>
  <si>
    <t>KAPITALI</t>
  </si>
  <si>
    <t>Kapitali aksionar</t>
  </si>
  <si>
    <t>Primi i aksionit</t>
  </si>
  <si>
    <t>Njesite ose aksionet e thesarit ( negative )</t>
  </si>
  <si>
    <t>Rezerva statusore</t>
  </si>
  <si>
    <t>Rezerva ligjore</t>
  </si>
  <si>
    <t>Rezerva te tjera</t>
  </si>
  <si>
    <t>Fitimet e pashperndara</t>
  </si>
  <si>
    <t>Fitimi ( Humbja ) e vitit</t>
  </si>
  <si>
    <t>TOTAL I KAPITALIT ( III )</t>
  </si>
  <si>
    <t>TOTAL I DETYRIMEVE KAPITALIT  ( I,II,III )</t>
  </si>
  <si>
    <t>8.</t>
  </si>
  <si>
    <t>9.</t>
  </si>
  <si>
    <t>10.</t>
  </si>
  <si>
    <t>Aksionet e pakices                                                                        ( Perdoret vetem per P.F. te konsoliduara )</t>
  </si>
  <si>
    <t>Kapitali qe i perket aksionareve te shoqerise meme                   ( Perdoret vetem per P.F. te konsoliduara )</t>
  </si>
  <si>
    <t>Detyrime tatimore</t>
  </si>
  <si>
    <t>Nr</t>
  </si>
  <si>
    <t>Pershkrimi i Elementeve</t>
  </si>
  <si>
    <t>Referencat Nr llogarise</t>
  </si>
  <si>
    <t>Shitjet neto</t>
  </si>
  <si>
    <t>Te ardhura te tjera nga veprimtarite e shfrytezimit</t>
  </si>
  <si>
    <t>Ndryshimet ne inventarin e produkteve te gatshme dhe prodhimit ne proces</t>
  </si>
  <si>
    <t>Materialet e konsumuara</t>
  </si>
  <si>
    <t>Amortizimet dhe zhvleresimet</t>
  </si>
  <si>
    <t>Shpenzime te tjera</t>
  </si>
  <si>
    <t>Totali i shpenzimeve ( shuma 4 - 7 )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</si>
  <si>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</si>
  <si>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</si>
  <si>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</si>
  <si>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Te ardhurat dhe shpenzimet financiare nga investime te tjera financiare afatgjata</t>
  </si>
  <si>
    <t>Te ardhurat dhe shpenzimet nga interesat</t>
  </si>
  <si>
    <t>Te ardhura dhe shpenzime te tjera financiare</t>
  </si>
  <si>
    <t>Fitimi ( Humbja ) para tatimit</t>
  </si>
  <si>
    <t>Shpenzimet e tatimit mbi fitimin</t>
  </si>
  <si>
    <t>Elementet e pasqyrave te konsoliduara</t>
  </si>
  <si>
    <t>11.</t>
  </si>
  <si>
    <t>12.</t>
  </si>
  <si>
    <t>12.1</t>
  </si>
  <si>
    <t>12.2</t>
  </si>
  <si>
    <t>12.3</t>
  </si>
  <si>
    <t>12.4</t>
  </si>
  <si>
    <t>13.</t>
  </si>
  <si>
    <t>14.</t>
  </si>
  <si>
    <t>15.</t>
  </si>
  <si>
    <t>16.</t>
  </si>
  <si>
    <t>17.</t>
  </si>
  <si>
    <t>Fitimi apo humbja nga veprimtaria kryesore               ( 1+2+/-3-8)</t>
  </si>
  <si>
    <t>Fitimet ( Humbjet ) nga kursi i kembimit</t>
  </si>
  <si>
    <t xml:space="preserve">A- PASQYRA E TE ARDHURAVE DHE SHPENZIMEVE </t>
  </si>
  <si>
    <t>( Bazuar ne Klasifikimin e Shpenzimeve sipas Natyres )</t>
  </si>
  <si>
    <t>Totali i te ardhurave dhe shpenzimeve financiare    ( 12.1+/-12.2+/-12.3+/-12.4)</t>
  </si>
  <si>
    <t>Fitimi ( Humbja ) neto e vitit financiar                           ( 14-15 )</t>
  </si>
  <si>
    <t>Fluksi monetar nga veprimtarite e shfrytezimit</t>
  </si>
  <si>
    <t>Interesi i paguar</t>
  </si>
  <si>
    <t>Tatim mbi fitimin i paguar</t>
  </si>
  <si>
    <t>Fluksi monetar nga veprimtarite investuese</t>
  </si>
  <si>
    <t>Blerja e njesise se kontrolluar X minus parate e arketuara</t>
  </si>
  <si>
    <t>Blerja e aktiveve afatgjata materiale</t>
  </si>
  <si>
    <t>Te ardhurat nga shitja e pajisjeve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</si>
  <si>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</si>
  <si>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</si>
  <si>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</si>
  <si>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</si>
  <si>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</si>
  <si>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</si>
  <si>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qirase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</si>
  <si>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</si>
  <si>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</si>
  <si>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</si>
  <si>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</si>
  <si>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</si>
  <si>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Aksionet e thesarit</t>
  </si>
  <si>
    <t>Rezerva statusore dhe ligjore</t>
  </si>
  <si>
    <t>Totali</t>
  </si>
  <si>
    <t>Zoterimet e aksionereve te pakices</t>
  </si>
  <si>
    <t>Fitimi i pashperndare</t>
  </si>
  <si>
    <t>Efekti i ndryshimeve ne politikat kontabel</t>
  </si>
  <si>
    <t>Pozicioni i rregulluar</t>
  </si>
  <si>
    <t>Efektet e ndryshimit te kurseve te kembimit gjate konsolidimit</t>
  </si>
  <si>
    <t>Dividentet e paguar</t>
  </si>
  <si>
    <t>Emetim i kapitalit aksionar</t>
  </si>
  <si>
    <t>Fitimi neto per periudhen kontabel</t>
  </si>
  <si>
    <t>Aksione te thesarit te riblera</t>
  </si>
  <si>
    <t>411-414</t>
  </si>
  <si>
    <t>401-404</t>
  </si>
  <si>
    <t>431-448</t>
  </si>
  <si>
    <t>601-690</t>
  </si>
  <si>
    <t xml:space="preserve"> ( b ) Ne nje pasqyre te pakonsoliduar</t>
  </si>
  <si>
    <t>Rritje e rezerves se kapitalit</t>
  </si>
  <si>
    <t>Emetim i aksioneve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</si>
  <si>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</si>
  <si>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</si>
  <si>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</si>
  <si>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</si>
  <si>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</si>
  <si>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</si>
  <si>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</si>
  <si>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Ligjit Nr. 9228 Date 29.04.2004     Per Kontabilitetin dhe Pasqyrat Financiare  )</t>
  </si>
  <si>
    <t>LEK</t>
  </si>
  <si>
    <t>0 LEK</t>
  </si>
  <si>
    <t xml:space="preserve">  Periudha  Kontabel e Pasqyrave Financiare</t>
  </si>
  <si>
    <t>Nga</t>
  </si>
  <si>
    <t>Deri</t>
  </si>
  <si>
    <t xml:space="preserve">  Data  e  mbylljes se Pasqyrave Financiare</t>
  </si>
  <si>
    <t xml:space="preserve">(  Ne zbatim te Standartit Kombetar te Kontabilitetit Nr.2 dhe </t>
  </si>
  <si>
    <t>Pasqyrat Financiare jane individuale</t>
  </si>
  <si>
    <t>Pasqyrat Financiare jane te konsoliduara</t>
  </si>
  <si>
    <t>Pasqyrat Financiare jane te shprehura ne</t>
  </si>
  <si>
    <t>Pasqyrat Financiare jane te rumbullakosura ne</t>
  </si>
  <si>
    <t>Depozita ne banke dhe ne llogari te tjera</t>
  </si>
  <si>
    <t>Para ne dore (arke)</t>
  </si>
  <si>
    <t xml:space="preserve"> -pagat e personelit</t>
  </si>
  <si>
    <t xml:space="preserve"> -shpenzimet per sigurimet shoqerore dhe shendetesore</t>
  </si>
  <si>
    <t>Kosto e punes</t>
  </si>
  <si>
    <t>Furnitura, Nentrajtime dhe Sherbime</t>
  </si>
  <si>
    <t>Tatime, Taksa e Derdhje te Ngjashme</t>
  </si>
  <si>
    <t>Shpenzime te Tjera Rrjedhese</t>
  </si>
  <si>
    <t>666-766</t>
  </si>
  <si>
    <t>Pasqyra e fluksit monetar - Metoda indirekte</t>
  </si>
  <si>
    <t>Fitimi para tatimit</t>
  </si>
  <si>
    <t>Rregullime per:</t>
  </si>
  <si>
    <t xml:space="preserve">                Amortizimin</t>
  </si>
  <si>
    <t xml:space="preserve">                Humbje nga kembimet valutore</t>
  </si>
  <si>
    <t xml:space="preserve">                Te ardhura nga investimet</t>
  </si>
  <si>
    <t xml:space="preserve">                Shpenzime per interesa</t>
  </si>
  <si>
    <t>Rritje/renie ne tepricen e kerkesave te arketueshme nga aktiviteti,si dhe kerkesave te arketueshme te tjera</t>
  </si>
  <si>
    <t>Rritje/renie ne tepricen e inventarit</t>
  </si>
  <si>
    <t>Rritje/renie ne tepricen e detyrimeve,per t'u paguar nga aktiviteti</t>
  </si>
  <si>
    <t>MM te perfituara nga aktivitetet</t>
  </si>
  <si>
    <t>MM neto nga aktivitetet e shfryezimit</t>
  </si>
  <si>
    <t>Pozicioni me 31 dhjetor 2010</t>
  </si>
  <si>
    <t>Viti 2011</t>
  </si>
  <si>
    <t>Pozicioni me 31 dhjetor 2011</t>
  </si>
  <si>
    <t>Viti   2012</t>
  </si>
  <si>
    <t xml:space="preserve">  01 Janar 2012</t>
  </si>
  <si>
    <t xml:space="preserve">  31 Dhjetor 2012</t>
  </si>
  <si>
    <t>31 Janar 2013</t>
  </si>
  <si>
    <t>Viti 2012</t>
  </si>
  <si>
    <t>Pozicioni me 31 dhjetor 2012</t>
  </si>
  <si>
    <t>"KERRI" shpk</t>
  </si>
  <si>
    <t>J 72510483 F</t>
  </si>
  <si>
    <t>Muçaj-Vore  Tirane</t>
  </si>
  <si>
    <t>31.01.1997</t>
  </si>
  <si>
    <t xml:space="preserve">Import, Tregeti artikuj industriale </t>
  </si>
  <si>
    <t>444-4454</t>
  </si>
  <si>
    <t>Aktive tjera afatgjata materiale ( ne proces)</t>
  </si>
  <si>
    <t xml:space="preserve">Debitore,Kreditore te tjere </t>
  </si>
  <si>
    <t>Overdraftet bankare</t>
  </si>
  <si>
    <t>Huamarrje afatshkurtra</t>
  </si>
  <si>
    <t>667-767</t>
  </si>
  <si>
    <t>prodhim karroca pune, rrjeta teli, etj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</si>
</sst>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26"/>
      <name val="Arial Narrow"/>
      <family val="2"/>
    </font>
    <font>
      <b/>
      <sz val="26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43" fontId="3" fillId="0" borderId="10" xfId="42" applyFont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0" xfId="0" applyFont="1" applyAlignment="1">
      <alignment/>
    </xf>
    <xf numFmtId="43" fontId="0" fillId="0" borderId="10" xfId="42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43" fontId="8" fillId="0" borderId="10" xfId="42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3" fontId="14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8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3" fontId="3" fillId="0" borderId="10" xfId="42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43" fontId="5" fillId="0" borderId="10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 wrapText="1"/>
    </xf>
    <xf numFmtId="49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3" fontId="8" fillId="0" borderId="10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6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21" fontId="11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2.57421875" style="20" customWidth="1"/>
    <col min="2" max="3" width="9.140625" style="20" customWidth="1"/>
    <col min="4" max="4" width="9.28125" style="20" customWidth="1"/>
    <col min="5" max="5" width="11.421875" style="20" customWidth="1"/>
    <col min="6" max="6" width="12.8515625" style="20" customWidth="1"/>
    <col min="7" max="7" width="5.421875" style="20" customWidth="1"/>
    <col min="8" max="9" width="9.140625" style="20" customWidth="1"/>
    <col min="10" max="10" width="3.140625" style="20" customWidth="1"/>
    <col min="11" max="11" width="9.140625" style="20" customWidth="1"/>
    <col min="12" max="12" width="1.8515625" style="20" customWidth="1"/>
    <col min="13" max="16384" width="9.140625" style="20" customWidth="1"/>
  </cols>
  <sheetData>
    <row r="1" ht="6.75" customHeight="1"/>
    <row r="2" spans="2:11" ht="12.75">
      <c r="B2" s="21"/>
      <c r="C2" s="22"/>
      <c r="D2" s="22"/>
      <c r="E2" s="22"/>
      <c r="F2" s="22"/>
      <c r="G2" s="22"/>
      <c r="H2" s="22"/>
      <c r="I2" s="22"/>
      <c r="J2" s="22"/>
      <c r="K2" s="23"/>
    </row>
    <row r="3" spans="2:11" s="24" customFormat="1" ht="13.5" customHeight="1">
      <c r="B3" s="25"/>
      <c r="C3" s="26" t="s">
        <v>173</v>
      </c>
      <c r="D3" s="26"/>
      <c r="E3" s="26"/>
      <c r="F3" s="27" t="s">
        <v>222</v>
      </c>
      <c r="G3" s="28"/>
      <c r="H3" s="29"/>
      <c r="I3" s="27"/>
      <c r="J3" s="26"/>
      <c r="K3" s="30"/>
    </row>
    <row r="4" spans="2:11" s="24" customFormat="1" ht="13.5" customHeight="1">
      <c r="B4" s="25"/>
      <c r="C4" s="26" t="s">
        <v>174</v>
      </c>
      <c r="D4" s="26"/>
      <c r="E4" s="26"/>
      <c r="F4" s="27" t="s">
        <v>223</v>
      </c>
      <c r="G4" s="31"/>
      <c r="H4" s="32"/>
      <c r="I4" s="33"/>
      <c r="J4" s="33"/>
      <c r="K4" s="30"/>
    </row>
    <row r="5" spans="2:11" s="24" customFormat="1" ht="13.5" customHeight="1">
      <c r="B5" s="25"/>
      <c r="C5" s="26" t="s">
        <v>175</v>
      </c>
      <c r="D5" s="26"/>
      <c r="E5" s="26"/>
      <c r="F5" s="34" t="s">
        <v>224</v>
      </c>
      <c r="G5" s="27"/>
      <c r="H5" s="27"/>
      <c r="I5" s="27"/>
      <c r="J5" s="27"/>
      <c r="K5" s="30"/>
    </row>
    <row r="6" spans="2:11" s="24" customFormat="1" ht="13.5" customHeight="1">
      <c r="B6" s="25"/>
      <c r="C6" s="26"/>
      <c r="D6" s="26"/>
      <c r="E6" s="26"/>
      <c r="F6" s="34"/>
      <c r="G6" s="34"/>
      <c r="H6" s="35"/>
      <c r="I6" s="35"/>
      <c r="J6" s="33"/>
      <c r="K6" s="30"/>
    </row>
    <row r="7" spans="2:11" s="24" customFormat="1" ht="13.5" customHeight="1">
      <c r="B7" s="25"/>
      <c r="C7" s="26" t="s">
        <v>176</v>
      </c>
      <c r="D7" s="26"/>
      <c r="E7" s="26"/>
      <c r="F7" s="29" t="s">
        <v>225</v>
      </c>
      <c r="G7" s="36"/>
      <c r="H7" s="26"/>
      <c r="I7" s="26"/>
      <c r="J7" s="26"/>
      <c r="K7" s="30"/>
    </row>
    <row r="8" spans="2:11" s="24" customFormat="1" ht="13.5" customHeight="1">
      <c r="B8" s="25"/>
      <c r="C8" s="26" t="s">
        <v>177</v>
      </c>
      <c r="D8" s="26"/>
      <c r="E8" s="26"/>
      <c r="F8" s="35">
        <v>8528</v>
      </c>
      <c r="G8" s="37"/>
      <c r="H8" s="26"/>
      <c r="I8" s="26"/>
      <c r="J8" s="26"/>
      <c r="K8" s="30"/>
    </row>
    <row r="9" spans="2:11" s="24" customFormat="1" ht="13.5" customHeight="1">
      <c r="B9" s="25"/>
      <c r="C9" s="26"/>
      <c r="D9" s="26"/>
      <c r="E9" s="26"/>
      <c r="F9" s="26"/>
      <c r="G9" s="26"/>
      <c r="H9" s="26"/>
      <c r="I9" s="26"/>
      <c r="J9" s="26"/>
      <c r="K9" s="30"/>
    </row>
    <row r="10" spans="2:11" s="24" customFormat="1" ht="13.5" customHeight="1">
      <c r="B10" s="25"/>
      <c r="C10" s="26" t="s">
        <v>178</v>
      </c>
      <c r="D10" s="26"/>
      <c r="E10" s="26"/>
      <c r="F10" s="27" t="s">
        <v>226</v>
      </c>
      <c r="G10" s="27"/>
      <c r="H10" s="27"/>
      <c r="I10" s="27"/>
      <c r="J10" s="27"/>
      <c r="K10" s="30"/>
    </row>
    <row r="11" spans="2:11" s="24" customFormat="1" ht="13.5" customHeight="1">
      <c r="B11" s="25"/>
      <c r="C11" s="26"/>
      <c r="D11" s="26"/>
      <c r="E11" s="26"/>
      <c r="F11" s="34" t="s">
        <v>233</v>
      </c>
      <c r="G11" s="34"/>
      <c r="H11" s="34"/>
      <c r="I11" s="34"/>
      <c r="J11" s="34"/>
      <c r="K11" s="30"/>
    </row>
    <row r="12" spans="2:11" s="24" customFormat="1" ht="13.5" customHeight="1">
      <c r="B12" s="25"/>
      <c r="C12" s="26"/>
      <c r="D12" s="26"/>
      <c r="E12" s="26"/>
      <c r="F12" s="34"/>
      <c r="G12" s="34"/>
      <c r="H12" s="34"/>
      <c r="I12" s="34"/>
      <c r="J12" s="34"/>
      <c r="K12" s="30"/>
    </row>
    <row r="13" spans="2:11" ht="12.75">
      <c r="B13" s="38"/>
      <c r="C13" s="39"/>
      <c r="D13" s="39"/>
      <c r="E13" s="39"/>
      <c r="F13" s="39"/>
      <c r="G13" s="39"/>
      <c r="H13" s="39"/>
      <c r="I13" s="39"/>
      <c r="J13" s="39"/>
      <c r="K13" s="40"/>
    </row>
    <row r="14" spans="2:11" ht="12.75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2:11" ht="12.75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2:11" ht="12.75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2:11" ht="12.75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2:11" ht="12.75">
      <c r="B18" s="38"/>
      <c r="C18" s="39"/>
      <c r="D18" s="39"/>
      <c r="E18" s="39"/>
      <c r="F18" s="39"/>
      <c r="G18" s="39"/>
      <c r="H18" s="39"/>
      <c r="I18" s="39"/>
      <c r="J18" s="39"/>
      <c r="K18" s="40"/>
    </row>
    <row r="19" spans="2:11" ht="12.75">
      <c r="B19" s="38"/>
      <c r="C19" s="39"/>
      <c r="D19" s="39"/>
      <c r="E19" s="39"/>
      <c r="F19" s="39"/>
      <c r="G19" s="39"/>
      <c r="H19" s="39"/>
      <c r="I19" s="39"/>
      <c r="J19" s="39"/>
      <c r="K19" s="40"/>
    </row>
    <row r="20" spans="2:11" ht="12.75">
      <c r="B20" s="38"/>
      <c r="C20" s="39"/>
      <c r="D20" s="39"/>
      <c r="E20" s="39"/>
      <c r="F20" s="39"/>
      <c r="G20" s="39"/>
      <c r="H20" s="39"/>
      <c r="I20" s="39"/>
      <c r="J20" s="39"/>
      <c r="K20" s="40"/>
    </row>
    <row r="21" spans="2:11" ht="12.75">
      <c r="B21" s="38"/>
      <c r="D21" s="39"/>
      <c r="E21" s="39"/>
      <c r="F21" s="39"/>
      <c r="G21" s="39"/>
      <c r="H21" s="39"/>
      <c r="I21" s="39"/>
      <c r="J21" s="39"/>
      <c r="K21" s="40"/>
    </row>
    <row r="22" spans="2:11" ht="12.75">
      <c r="B22" s="38"/>
      <c r="C22" s="39"/>
      <c r="D22" s="39"/>
      <c r="E22" s="39"/>
      <c r="F22" s="39"/>
      <c r="G22" s="39"/>
      <c r="H22" s="39"/>
      <c r="I22" s="39"/>
      <c r="J22" s="39"/>
      <c r="K22" s="40"/>
    </row>
    <row r="23" spans="2:11" ht="12.75">
      <c r="B23" s="38"/>
      <c r="C23" s="39"/>
      <c r="D23" s="39"/>
      <c r="E23" s="39"/>
      <c r="F23" s="39"/>
      <c r="G23" s="39"/>
      <c r="H23" s="39"/>
      <c r="I23" s="39"/>
      <c r="J23" s="39"/>
      <c r="K23" s="40"/>
    </row>
    <row r="24" spans="2:11" ht="12.75">
      <c r="B24" s="38"/>
      <c r="C24" s="39"/>
      <c r="D24" s="39"/>
      <c r="E24" s="39"/>
      <c r="F24" s="39"/>
      <c r="G24" s="39"/>
      <c r="H24" s="39"/>
      <c r="I24" s="39"/>
      <c r="J24" s="39"/>
      <c r="K24" s="40"/>
    </row>
    <row r="25" spans="2:11" ht="33.75">
      <c r="B25" s="85" t="s">
        <v>179</v>
      </c>
      <c r="C25" s="86"/>
      <c r="D25" s="86"/>
      <c r="E25" s="86"/>
      <c r="F25" s="86"/>
      <c r="G25" s="86"/>
      <c r="H25" s="86"/>
      <c r="I25" s="86"/>
      <c r="J25" s="86"/>
      <c r="K25" s="87"/>
    </row>
    <row r="26" spans="2:11" ht="12.75">
      <c r="B26" s="38"/>
      <c r="C26" s="88" t="s">
        <v>187</v>
      </c>
      <c r="D26" s="88"/>
      <c r="E26" s="88"/>
      <c r="F26" s="88"/>
      <c r="G26" s="88"/>
      <c r="H26" s="88"/>
      <c r="I26" s="88"/>
      <c r="J26" s="88"/>
      <c r="K26" s="40"/>
    </row>
    <row r="27" spans="2:11" ht="12.75">
      <c r="B27" s="38"/>
      <c r="C27" s="88" t="s">
        <v>180</v>
      </c>
      <c r="D27" s="88"/>
      <c r="E27" s="88"/>
      <c r="F27" s="88"/>
      <c r="G27" s="88"/>
      <c r="H27" s="88"/>
      <c r="I27" s="88"/>
      <c r="J27" s="88"/>
      <c r="K27" s="40"/>
    </row>
    <row r="28" spans="2:11" ht="12.75">
      <c r="B28" s="38"/>
      <c r="C28" s="39"/>
      <c r="D28" s="39"/>
      <c r="E28" s="39"/>
      <c r="F28" s="39"/>
      <c r="G28" s="39"/>
      <c r="H28" s="39"/>
      <c r="I28" s="39"/>
      <c r="J28" s="39"/>
      <c r="K28" s="40"/>
    </row>
    <row r="29" spans="2:11" ht="12.75">
      <c r="B29" s="38"/>
      <c r="C29" s="39"/>
      <c r="D29" s="39"/>
      <c r="E29" s="39"/>
      <c r="F29" s="39"/>
      <c r="G29" s="39"/>
      <c r="H29" s="39"/>
      <c r="I29" s="39"/>
      <c r="J29" s="39"/>
      <c r="K29" s="40"/>
    </row>
    <row r="30" spans="2:11" ht="33.75">
      <c r="B30" s="38"/>
      <c r="C30" s="39"/>
      <c r="D30" s="39"/>
      <c r="E30" s="39"/>
      <c r="F30" s="41" t="s">
        <v>216</v>
      </c>
      <c r="G30" s="39"/>
      <c r="H30" s="39"/>
      <c r="I30" s="39"/>
      <c r="J30" s="39"/>
      <c r="K30" s="40"/>
    </row>
    <row r="31" spans="2:11" ht="12.75">
      <c r="B31" s="38"/>
      <c r="C31" s="39"/>
      <c r="D31" s="39"/>
      <c r="E31" s="39"/>
      <c r="F31" s="39"/>
      <c r="G31" s="39"/>
      <c r="H31" s="39"/>
      <c r="I31" s="39"/>
      <c r="J31" s="39"/>
      <c r="K31" s="40"/>
    </row>
    <row r="32" spans="2:11" ht="12.75">
      <c r="B32" s="38"/>
      <c r="C32" s="39"/>
      <c r="D32" s="39"/>
      <c r="E32" s="39"/>
      <c r="F32" s="39"/>
      <c r="G32" s="39"/>
      <c r="H32" s="39"/>
      <c r="I32" s="39"/>
      <c r="J32" s="39"/>
      <c r="K32" s="40"/>
    </row>
    <row r="33" spans="2:11" ht="12.75">
      <c r="B33" s="38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2.75">
      <c r="B34" s="38"/>
      <c r="C34" s="39"/>
      <c r="D34" s="39"/>
      <c r="E34" s="39"/>
      <c r="F34" s="39"/>
      <c r="G34" s="39"/>
      <c r="H34" s="39"/>
      <c r="I34" s="39"/>
      <c r="J34" s="39"/>
      <c r="K34" s="40"/>
    </row>
    <row r="35" spans="2:11" ht="12.75">
      <c r="B35" s="38"/>
      <c r="C35" s="39"/>
      <c r="D35" s="39"/>
      <c r="E35" s="39"/>
      <c r="F35" s="39"/>
      <c r="G35" s="39"/>
      <c r="H35" s="39"/>
      <c r="I35" s="39"/>
      <c r="J35" s="39"/>
      <c r="K35" s="40"/>
    </row>
    <row r="36" spans="2:11" ht="12.75">
      <c r="B36" s="38"/>
      <c r="C36" s="39"/>
      <c r="D36" s="39"/>
      <c r="E36" s="39"/>
      <c r="F36" s="39"/>
      <c r="G36" s="39"/>
      <c r="H36" s="39"/>
      <c r="I36" s="39"/>
      <c r="J36" s="39"/>
      <c r="K36" s="40"/>
    </row>
    <row r="37" spans="2:11" ht="9" customHeight="1">
      <c r="B37" s="38"/>
      <c r="C37" s="39"/>
      <c r="D37" s="39"/>
      <c r="E37" s="39"/>
      <c r="F37" s="39"/>
      <c r="G37" s="39"/>
      <c r="H37" s="39"/>
      <c r="I37" s="39"/>
      <c r="J37" s="39"/>
      <c r="K37" s="40"/>
    </row>
    <row r="38" spans="2:11" ht="12.75">
      <c r="B38" s="38"/>
      <c r="C38" s="39"/>
      <c r="D38" s="39"/>
      <c r="E38" s="39"/>
      <c r="F38" s="39"/>
      <c r="G38" s="39"/>
      <c r="H38" s="39"/>
      <c r="I38" s="39"/>
      <c r="J38" s="39"/>
      <c r="K38" s="40"/>
    </row>
    <row r="39" spans="2:11" ht="12.75">
      <c r="B39" s="38"/>
      <c r="C39" s="39"/>
      <c r="D39" s="39"/>
      <c r="E39" s="39"/>
      <c r="F39" s="39"/>
      <c r="G39" s="39"/>
      <c r="H39" s="39"/>
      <c r="I39" s="39"/>
      <c r="J39" s="39"/>
      <c r="K39" s="40"/>
    </row>
    <row r="40" spans="2:11" s="24" customFormat="1" ht="12.75" customHeight="1">
      <c r="B40" s="25"/>
      <c r="C40" s="26" t="s">
        <v>188</v>
      </c>
      <c r="D40" s="26"/>
      <c r="E40" s="26"/>
      <c r="F40" s="26"/>
      <c r="G40" s="26"/>
      <c r="H40" s="89"/>
      <c r="I40" s="89"/>
      <c r="J40" s="26"/>
      <c r="K40" s="30"/>
    </row>
    <row r="41" spans="2:11" s="24" customFormat="1" ht="12.75" customHeight="1">
      <c r="B41" s="25"/>
      <c r="C41" s="26" t="s">
        <v>189</v>
      </c>
      <c r="D41" s="26"/>
      <c r="E41" s="26"/>
      <c r="F41" s="26"/>
      <c r="G41" s="26"/>
      <c r="H41" s="92"/>
      <c r="I41" s="92"/>
      <c r="J41" s="26"/>
      <c r="K41" s="30"/>
    </row>
    <row r="42" spans="2:11" s="24" customFormat="1" ht="12.75" customHeight="1">
      <c r="B42" s="25"/>
      <c r="C42" s="26" t="s">
        <v>190</v>
      </c>
      <c r="D42" s="26"/>
      <c r="E42" s="26"/>
      <c r="F42" s="26"/>
      <c r="G42" s="26"/>
      <c r="H42" s="92" t="s">
        <v>181</v>
      </c>
      <c r="I42" s="92"/>
      <c r="J42" s="26"/>
      <c r="K42" s="30"/>
    </row>
    <row r="43" spans="2:11" s="24" customFormat="1" ht="12.75" customHeight="1">
      <c r="B43" s="25"/>
      <c r="C43" s="26" t="s">
        <v>191</v>
      </c>
      <c r="D43" s="26"/>
      <c r="E43" s="26"/>
      <c r="F43" s="26"/>
      <c r="G43" s="26"/>
      <c r="H43" s="92" t="s">
        <v>182</v>
      </c>
      <c r="I43" s="92"/>
      <c r="J43" s="26"/>
      <c r="K43" s="30"/>
    </row>
    <row r="44" spans="2:11" ht="12.75">
      <c r="B44" s="38"/>
      <c r="C44" s="39"/>
      <c r="D44" s="39"/>
      <c r="E44" s="39"/>
      <c r="F44" s="39"/>
      <c r="G44" s="39"/>
      <c r="H44" s="39"/>
      <c r="I44" s="39"/>
      <c r="J44" s="39"/>
      <c r="K44" s="40"/>
    </row>
    <row r="45" spans="2:11" s="16" customFormat="1" ht="12.75" customHeight="1">
      <c r="B45" s="42"/>
      <c r="C45" s="26" t="s">
        <v>183</v>
      </c>
      <c r="D45" s="26"/>
      <c r="E45" s="26"/>
      <c r="F45" s="26"/>
      <c r="G45" s="37" t="s">
        <v>184</v>
      </c>
      <c r="H45" s="93" t="s">
        <v>217</v>
      </c>
      <c r="I45" s="91"/>
      <c r="J45" s="43"/>
      <c r="K45" s="44"/>
    </row>
    <row r="46" spans="2:11" s="16" customFormat="1" ht="12.75" customHeight="1">
      <c r="B46" s="42"/>
      <c r="C46" s="26"/>
      <c r="D46" s="26"/>
      <c r="E46" s="26"/>
      <c r="F46" s="26"/>
      <c r="G46" s="37" t="s">
        <v>185</v>
      </c>
      <c r="H46" s="90" t="s">
        <v>218</v>
      </c>
      <c r="I46" s="91"/>
      <c r="J46" s="43"/>
      <c r="K46" s="44"/>
    </row>
    <row r="47" spans="2:11" s="16" customFormat="1" ht="7.5" customHeight="1">
      <c r="B47" s="42"/>
      <c r="C47" s="26"/>
      <c r="D47" s="26"/>
      <c r="E47" s="26"/>
      <c r="F47" s="26"/>
      <c r="G47" s="37"/>
      <c r="H47" s="37"/>
      <c r="I47" s="37"/>
      <c r="J47" s="43"/>
      <c r="K47" s="44"/>
    </row>
    <row r="48" spans="2:11" s="16" customFormat="1" ht="12.75" customHeight="1">
      <c r="B48" s="42"/>
      <c r="C48" s="26" t="s">
        <v>186</v>
      </c>
      <c r="D48" s="26"/>
      <c r="E48" s="26"/>
      <c r="F48" s="37"/>
      <c r="G48" s="26"/>
      <c r="H48" s="45" t="s">
        <v>219</v>
      </c>
      <c r="I48" s="27"/>
      <c r="J48" s="43"/>
      <c r="K48" s="44"/>
    </row>
    <row r="49" spans="2:11" ht="22.5" customHeight="1">
      <c r="B49" s="46"/>
      <c r="C49" s="47"/>
      <c r="D49" s="47"/>
      <c r="E49" s="47"/>
      <c r="F49" s="47"/>
      <c r="G49" s="47"/>
      <c r="H49" s="47"/>
      <c r="I49" s="47"/>
      <c r="J49" s="47"/>
      <c r="K49" s="48"/>
    </row>
    <row r="50" ht="6.75" customHeight="1"/>
  </sheetData>
  <sheetProtection/>
  <mergeCells count="9">
    <mergeCell ref="H46:I46"/>
    <mergeCell ref="H41:I41"/>
    <mergeCell ref="H42:I42"/>
    <mergeCell ref="H43:I43"/>
    <mergeCell ref="H45:I45"/>
    <mergeCell ref="B25:K25"/>
    <mergeCell ref="C26:J26"/>
    <mergeCell ref="C27:J27"/>
    <mergeCell ref="H40:I40"/>
  </mergeCells>
  <printOptions/>
  <pageMargins left="0.75" right="0.75" top="0.5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07"/>
  <sheetViews>
    <sheetView zoomScalePageLayoutView="0" workbookViewId="0" topLeftCell="A64">
      <selection activeCell="C114" sqref="C114"/>
    </sheetView>
  </sheetViews>
  <sheetFormatPr defaultColWidth="9.140625" defaultRowHeight="12.75"/>
  <cols>
    <col min="1" max="1" width="2.57421875" style="0" customWidth="1"/>
    <col min="2" max="2" width="4.7109375" style="2" customWidth="1"/>
    <col min="3" max="3" width="51.28125" style="0" customWidth="1"/>
    <col min="4" max="4" width="12.57421875" style="0" customWidth="1"/>
    <col min="5" max="5" width="16.28125" style="0" customWidth="1"/>
    <col min="6" max="6" width="16.421875" style="0" customWidth="1"/>
    <col min="8" max="9" width="15.00390625" style="0" bestFit="1" customWidth="1"/>
  </cols>
  <sheetData>
    <row r="2" spans="2:6" ht="23.25" customHeight="1">
      <c r="B2" s="3"/>
      <c r="C2" s="7" t="s">
        <v>58</v>
      </c>
      <c r="D2" s="8" t="s">
        <v>59</v>
      </c>
      <c r="E2" s="8" t="s">
        <v>220</v>
      </c>
      <c r="F2" s="8" t="s">
        <v>214</v>
      </c>
    </row>
    <row r="3" spans="2:6" ht="12.75">
      <c r="B3" s="14" t="s">
        <v>44</v>
      </c>
      <c r="C3" s="4" t="s">
        <v>0</v>
      </c>
      <c r="D3" s="49"/>
      <c r="E3" s="17"/>
      <c r="F3" s="17"/>
    </row>
    <row r="4" spans="2:6" ht="12.75">
      <c r="B4" s="14" t="s">
        <v>45</v>
      </c>
      <c r="C4" s="4" t="s">
        <v>1</v>
      </c>
      <c r="D4" s="49"/>
      <c r="E4" s="56"/>
      <c r="F4" s="56"/>
    </row>
    <row r="5" spans="2:6" ht="12.75">
      <c r="B5" s="14" t="s">
        <v>47</v>
      </c>
      <c r="C5" s="6" t="s">
        <v>192</v>
      </c>
      <c r="D5" s="50">
        <v>512</v>
      </c>
      <c r="E5" s="56">
        <v>432200.76</v>
      </c>
      <c r="F5" s="56">
        <v>4372403.99580005</v>
      </c>
    </row>
    <row r="6" spans="2:6" ht="12.75">
      <c r="B6" s="14" t="s">
        <v>48</v>
      </c>
      <c r="C6" s="6" t="s">
        <v>193</v>
      </c>
      <c r="D6" s="50">
        <v>531</v>
      </c>
      <c r="E6" s="56">
        <v>56524.38</v>
      </c>
      <c r="F6" s="56">
        <v>16136801</v>
      </c>
    </row>
    <row r="7" spans="2:6" ht="12.75">
      <c r="B7" s="14"/>
      <c r="C7" s="4" t="s">
        <v>28</v>
      </c>
      <c r="D7" s="4"/>
      <c r="E7" s="61">
        <f>SUM(E5:E6)</f>
        <v>488725.14</v>
      </c>
      <c r="F7" s="61">
        <f>SUM(F5:F6)</f>
        <v>20509204.995800048</v>
      </c>
    </row>
    <row r="8" spans="2:6" ht="12.75">
      <c r="B8" s="14" t="s">
        <v>46</v>
      </c>
      <c r="C8" s="4" t="s">
        <v>2</v>
      </c>
      <c r="D8" s="49"/>
      <c r="E8" s="17"/>
      <c r="F8" s="17"/>
    </row>
    <row r="9" spans="2:6" ht="12.75">
      <c r="B9" s="14" t="s">
        <v>47</v>
      </c>
      <c r="C9" s="5" t="s">
        <v>3</v>
      </c>
      <c r="D9" s="49"/>
      <c r="E9" s="17"/>
      <c r="F9" s="17"/>
    </row>
    <row r="10" spans="2:6" ht="12.75">
      <c r="B10" s="14" t="s">
        <v>48</v>
      </c>
      <c r="C10" s="5" t="s">
        <v>4</v>
      </c>
      <c r="D10" s="49"/>
      <c r="E10" s="17"/>
      <c r="F10" s="17"/>
    </row>
    <row r="11" spans="2:6" ht="12.75">
      <c r="B11" s="14"/>
      <c r="C11" s="4" t="s">
        <v>5</v>
      </c>
      <c r="D11" s="49"/>
      <c r="E11" s="17"/>
      <c r="F11" s="17"/>
    </row>
    <row r="12" spans="2:6" ht="12.75">
      <c r="B12" s="14" t="s">
        <v>49</v>
      </c>
      <c r="C12" s="4" t="s">
        <v>6</v>
      </c>
      <c r="D12" s="49"/>
      <c r="E12" s="17"/>
      <c r="F12" s="17"/>
    </row>
    <row r="13" spans="2:6" ht="12.75">
      <c r="B13" s="14" t="s">
        <v>47</v>
      </c>
      <c r="C13" s="6" t="s">
        <v>7</v>
      </c>
      <c r="D13" s="50" t="s">
        <v>166</v>
      </c>
      <c r="E13" s="56">
        <v>78755485.36</v>
      </c>
      <c r="F13" s="56">
        <v>97451901</v>
      </c>
    </row>
    <row r="14" spans="2:6" ht="12.75">
      <c r="B14" s="14" t="s">
        <v>48</v>
      </c>
      <c r="C14" s="6" t="s">
        <v>229</v>
      </c>
      <c r="D14" s="50">
        <v>467</v>
      </c>
      <c r="E14" s="56">
        <v>88015029.36</v>
      </c>
      <c r="F14" s="56">
        <v>130829368</v>
      </c>
    </row>
    <row r="15" spans="2:6" ht="12.75">
      <c r="B15" s="14" t="s">
        <v>50</v>
      </c>
      <c r="C15" s="6" t="s">
        <v>8</v>
      </c>
      <c r="D15" s="80" t="s">
        <v>227</v>
      </c>
      <c r="E15" s="83">
        <v>2201452.99</v>
      </c>
      <c r="F15" s="56">
        <v>4984410</v>
      </c>
    </row>
    <row r="16" spans="2:6" ht="12.75">
      <c r="B16" s="14" t="s">
        <v>51</v>
      </c>
      <c r="C16" s="6" t="s">
        <v>9</v>
      </c>
      <c r="D16" s="50">
        <v>401</v>
      </c>
      <c r="E16" s="17">
        <v>16691571.37</v>
      </c>
      <c r="F16" s="17"/>
    </row>
    <row r="17" spans="2:6" ht="12.75">
      <c r="B17" s="14" t="s">
        <v>52</v>
      </c>
      <c r="C17" s="6" t="s">
        <v>10</v>
      </c>
      <c r="D17" s="49"/>
      <c r="E17" s="17"/>
      <c r="F17" s="17"/>
    </row>
    <row r="18" spans="2:8" ht="12.75">
      <c r="B18" s="14"/>
      <c r="C18" s="4" t="s">
        <v>11</v>
      </c>
      <c r="D18" s="49"/>
      <c r="E18" s="10">
        <f>SUM(E13:E17)</f>
        <v>185663539.08</v>
      </c>
      <c r="F18" s="10">
        <f>SUM(F13:F17)</f>
        <v>233265679</v>
      </c>
      <c r="H18" s="15"/>
    </row>
    <row r="19" spans="2:6" ht="12.75">
      <c r="B19" s="14" t="s">
        <v>53</v>
      </c>
      <c r="C19" s="4" t="s">
        <v>12</v>
      </c>
      <c r="D19" s="49"/>
      <c r="E19" s="17"/>
      <c r="F19" s="17"/>
    </row>
    <row r="20" spans="2:6" ht="12.75">
      <c r="B20" s="14" t="s">
        <v>47</v>
      </c>
      <c r="C20" s="6" t="s">
        <v>13</v>
      </c>
      <c r="D20" s="50">
        <v>311</v>
      </c>
      <c r="E20" s="17">
        <v>2522859.4</v>
      </c>
      <c r="F20" s="17">
        <v>5683241</v>
      </c>
    </row>
    <row r="21" spans="2:6" ht="12.75">
      <c r="B21" s="14" t="s">
        <v>48</v>
      </c>
      <c r="C21" s="6" t="s">
        <v>14</v>
      </c>
      <c r="D21" s="49"/>
      <c r="E21" s="17"/>
      <c r="F21" s="17"/>
    </row>
    <row r="22" spans="2:6" ht="12.75">
      <c r="B22" s="14" t="s">
        <v>50</v>
      </c>
      <c r="C22" s="6" t="s">
        <v>15</v>
      </c>
      <c r="D22" s="50">
        <v>341</v>
      </c>
      <c r="E22" s="17">
        <v>3656389.68</v>
      </c>
      <c r="F22" s="17">
        <v>15727863</v>
      </c>
    </row>
    <row r="23" spans="2:8" ht="12.75">
      <c r="B23" s="14" t="s">
        <v>51</v>
      </c>
      <c r="C23" s="6" t="s">
        <v>16</v>
      </c>
      <c r="D23" s="50">
        <v>305</v>
      </c>
      <c r="E23" s="56">
        <v>280811109.87</v>
      </c>
      <c r="F23" s="56">
        <v>226908786</v>
      </c>
      <c r="H23" s="15"/>
    </row>
    <row r="24" spans="2:6" ht="12.75">
      <c r="B24" s="14" t="s">
        <v>52</v>
      </c>
      <c r="C24" s="6" t="s">
        <v>17</v>
      </c>
      <c r="D24" s="50"/>
      <c r="E24" s="17"/>
      <c r="F24" s="17"/>
    </row>
    <row r="25" spans="2:8" ht="12.75">
      <c r="B25" s="14"/>
      <c r="C25" s="4" t="s">
        <v>18</v>
      </c>
      <c r="D25" s="50"/>
      <c r="E25" s="10">
        <f>SUM(E20:E24)</f>
        <v>286990358.95</v>
      </c>
      <c r="F25" s="10">
        <f>SUM(F20:F24)</f>
        <v>248319890</v>
      </c>
      <c r="H25" s="15"/>
    </row>
    <row r="26" spans="2:6" ht="12.75">
      <c r="B26" s="14" t="s">
        <v>54</v>
      </c>
      <c r="C26" s="4" t="s">
        <v>19</v>
      </c>
      <c r="D26" s="50"/>
      <c r="E26" s="17"/>
      <c r="F26" s="17"/>
    </row>
    <row r="27" spans="2:6" ht="12.75">
      <c r="B27" s="14" t="s">
        <v>55</v>
      </c>
      <c r="C27" s="4" t="s">
        <v>20</v>
      </c>
      <c r="D27" s="50"/>
      <c r="E27" s="17"/>
      <c r="F27" s="17"/>
    </row>
    <row r="28" spans="2:6" ht="12.75">
      <c r="B28" s="14" t="s">
        <v>56</v>
      </c>
      <c r="C28" s="4" t="s">
        <v>21</v>
      </c>
      <c r="D28" s="50">
        <v>487</v>
      </c>
      <c r="E28" s="17">
        <v>231206.37</v>
      </c>
      <c r="F28" s="17"/>
    </row>
    <row r="29" spans="2:6" ht="19.5" customHeight="1">
      <c r="B29" s="14"/>
      <c r="C29" s="4" t="s">
        <v>42</v>
      </c>
      <c r="D29" s="49"/>
      <c r="E29" s="10">
        <f>E28+E27+E26+E25+E18+E11+E7</f>
        <v>473373829.53999996</v>
      </c>
      <c r="F29" s="10">
        <f>F28+F27+F26+F25+F18+F11+F7</f>
        <v>502094773.9958</v>
      </c>
    </row>
    <row r="30" spans="2:6" ht="12.75">
      <c r="B30" s="14"/>
      <c r="C30" s="49"/>
      <c r="D30" s="49"/>
      <c r="E30" s="17"/>
      <c r="F30" s="17"/>
    </row>
    <row r="31" spans="2:6" ht="12.75">
      <c r="B31" s="14" t="s">
        <v>57</v>
      </c>
      <c r="C31" s="4" t="s">
        <v>22</v>
      </c>
      <c r="D31" s="49"/>
      <c r="E31" s="17"/>
      <c r="F31" s="17"/>
    </row>
    <row r="32" spans="2:6" ht="12.75">
      <c r="B32" s="14" t="s">
        <v>45</v>
      </c>
      <c r="C32" s="4" t="s">
        <v>23</v>
      </c>
      <c r="D32" s="49"/>
      <c r="E32" s="17"/>
      <c r="F32" s="17"/>
    </row>
    <row r="33" spans="2:6" ht="12.75">
      <c r="B33" s="14" t="s">
        <v>47</v>
      </c>
      <c r="C33" s="6" t="s">
        <v>24</v>
      </c>
      <c r="D33" s="49"/>
      <c r="E33" s="17"/>
      <c r="F33" s="17"/>
    </row>
    <row r="34" spans="2:6" ht="12.75">
      <c r="B34" s="14" t="s">
        <v>48</v>
      </c>
      <c r="C34" s="6" t="s">
        <v>25</v>
      </c>
      <c r="D34" s="49"/>
      <c r="E34" s="17"/>
      <c r="F34" s="17"/>
    </row>
    <row r="35" spans="2:6" ht="12.75">
      <c r="B35" s="14" t="s">
        <v>50</v>
      </c>
      <c r="C35" s="6" t="s">
        <v>26</v>
      </c>
      <c r="D35" s="49"/>
      <c r="E35" s="17"/>
      <c r="F35" s="17"/>
    </row>
    <row r="36" spans="2:6" ht="12.75">
      <c r="B36" s="14" t="s">
        <v>51</v>
      </c>
      <c r="C36" s="6" t="s">
        <v>27</v>
      </c>
      <c r="D36" s="49"/>
      <c r="E36" s="17"/>
      <c r="F36" s="17"/>
    </row>
    <row r="37" spans="2:6" ht="12.75">
      <c r="B37" s="14"/>
      <c r="C37" s="4" t="s">
        <v>28</v>
      </c>
      <c r="D37" s="49"/>
      <c r="E37" s="17"/>
      <c r="F37" s="17"/>
    </row>
    <row r="38" spans="2:6" ht="12.75">
      <c r="B38" s="14" t="s">
        <v>46</v>
      </c>
      <c r="C38" s="4" t="s">
        <v>29</v>
      </c>
      <c r="D38" s="49"/>
      <c r="E38" s="17"/>
      <c r="F38" s="17"/>
    </row>
    <row r="39" spans="2:8" ht="12.75">
      <c r="B39" s="14" t="s">
        <v>47</v>
      </c>
      <c r="C39" s="6" t="s">
        <v>30</v>
      </c>
      <c r="D39" s="50">
        <v>211</v>
      </c>
      <c r="E39" s="17">
        <v>326377450</v>
      </c>
      <c r="F39" s="17">
        <v>326377450</v>
      </c>
      <c r="H39" s="15"/>
    </row>
    <row r="40" spans="2:6" ht="12.75">
      <c r="B40" s="14" t="s">
        <v>48</v>
      </c>
      <c r="C40" s="6" t="s">
        <v>31</v>
      </c>
      <c r="D40" s="50">
        <v>212</v>
      </c>
      <c r="E40" s="17">
        <v>205750.4</v>
      </c>
      <c r="F40" s="17">
        <v>216579</v>
      </c>
    </row>
    <row r="41" spans="2:6" ht="12.75">
      <c r="B41" s="14" t="s">
        <v>50</v>
      </c>
      <c r="C41" s="6" t="s">
        <v>32</v>
      </c>
      <c r="D41" s="50">
        <v>213</v>
      </c>
      <c r="E41" s="17">
        <v>145862942.29</v>
      </c>
      <c r="F41" s="17">
        <v>158828170</v>
      </c>
    </row>
    <row r="42" spans="2:6" ht="12.75">
      <c r="B42" s="14" t="s">
        <v>51</v>
      </c>
      <c r="C42" s="6" t="s">
        <v>33</v>
      </c>
      <c r="D42" s="79">
        <v>218</v>
      </c>
      <c r="E42" s="56">
        <v>2073615.3</v>
      </c>
      <c r="F42" s="56">
        <v>2529718</v>
      </c>
    </row>
    <row r="43" spans="2:8" ht="12.75">
      <c r="B43" s="14" t="s">
        <v>52</v>
      </c>
      <c r="C43" s="6" t="s">
        <v>228</v>
      </c>
      <c r="D43" s="79"/>
      <c r="E43" s="83">
        <v>127938344.29</v>
      </c>
      <c r="F43" s="56">
        <v>109978807</v>
      </c>
      <c r="H43" s="15"/>
    </row>
    <row r="44" spans="2:8" ht="12.75">
      <c r="B44" s="14"/>
      <c r="C44" s="4" t="s">
        <v>5</v>
      </c>
      <c r="D44" s="50"/>
      <c r="E44" s="10">
        <f>SUM(E39:E43)</f>
        <v>602458102.28</v>
      </c>
      <c r="F44" s="10">
        <f>SUM(F39:F43)</f>
        <v>597930724</v>
      </c>
      <c r="H44" s="15"/>
    </row>
    <row r="45" spans="2:6" ht="12.75">
      <c r="B45" s="14" t="s">
        <v>49</v>
      </c>
      <c r="C45" s="4" t="s">
        <v>34</v>
      </c>
      <c r="D45" s="50"/>
      <c r="E45" s="17"/>
      <c r="F45" s="17"/>
    </row>
    <row r="46" spans="2:6" ht="12.75">
      <c r="B46" s="14" t="s">
        <v>53</v>
      </c>
      <c r="C46" s="4" t="s">
        <v>35</v>
      </c>
      <c r="D46" s="50"/>
      <c r="E46" s="17"/>
      <c r="F46" s="17"/>
    </row>
    <row r="47" spans="2:6" ht="12.75">
      <c r="B47" s="14" t="s">
        <v>47</v>
      </c>
      <c r="C47" s="6" t="s">
        <v>36</v>
      </c>
      <c r="D47" s="49"/>
      <c r="E47" s="17"/>
      <c r="F47" s="17"/>
    </row>
    <row r="48" spans="2:6" ht="12.75">
      <c r="B48" s="14" t="s">
        <v>48</v>
      </c>
      <c r="C48" s="6" t="s">
        <v>37</v>
      </c>
      <c r="D48" s="49"/>
      <c r="E48" s="17"/>
      <c r="F48" s="17"/>
    </row>
    <row r="49" spans="2:6" ht="12.75">
      <c r="B49" s="14" t="s">
        <v>50</v>
      </c>
      <c r="C49" s="6" t="s">
        <v>38</v>
      </c>
      <c r="D49" s="49"/>
      <c r="E49" s="56"/>
      <c r="F49" s="56"/>
    </row>
    <row r="50" spans="2:6" ht="12.75">
      <c r="B50" s="14"/>
      <c r="C50" s="4" t="s">
        <v>18</v>
      </c>
      <c r="D50" s="49"/>
      <c r="E50" s="10">
        <f>SUM(E47:E49)</f>
        <v>0</v>
      </c>
      <c r="F50" s="10">
        <f>SUM(F47:F49)</f>
        <v>0</v>
      </c>
    </row>
    <row r="51" spans="2:6" ht="12.75">
      <c r="B51" s="14" t="s">
        <v>54</v>
      </c>
      <c r="C51" s="4" t="s">
        <v>39</v>
      </c>
      <c r="D51" s="49"/>
      <c r="E51" s="17"/>
      <c r="F51" s="17"/>
    </row>
    <row r="52" spans="2:6" ht="12.75">
      <c r="B52" s="14" t="s">
        <v>55</v>
      </c>
      <c r="C52" s="4" t="s">
        <v>40</v>
      </c>
      <c r="D52" s="49"/>
      <c r="E52" s="17"/>
      <c r="F52" s="17"/>
    </row>
    <row r="53" spans="2:6" ht="19.5" customHeight="1">
      <c r="B53" s="14"/>
      <c r="C53" s="4" t="s">
        <v>41</v>
      </c>
      <c r="D53" s="49"/>
      <c r="E53" s="10">
        <f>E52+E51+E50+E45+E44+E37</f>
        <v>602458102.28</v>
      </c>
      <c r="F53" s="10">
        <f>F52+F51+F50+F45+F44+F37</f>
        <v>597930724</v>
      </c>
    </row>
    <row r="54" spans="2:6" ht="19.5" customHeight="1">
      <c r="B54" s="14"/>
      <c r="C54" s="4" t="s">
        <v>43</v>
      </c>
      <c r="D54" s="49"/>
      <c r="E54" s="10">
        <f>E53+E29</f>
        <v>1075831931.82</v>
      </c>
      <c r="F54" s="10">
        <f>F53+F29</f>
        <v>1100025497.9958</v>
      </c>
    </row>
    <row r="55" spans="2:6" ht="12.75">
      <c r="B55" s="51"/>
      <c r="C55" s="52"/>
      <c r="D55" s="52"/>
      <c r="E55" s="52"/>
      <c r="F55" s="52"/>
    </row>
    <row r="56" spans="2:6" ht="12.75">
      <c r="B56" s="51"/>
      <c r="C56" s="52"/>
      <c r="D56" s="52"/>
      <c r="E56" s="52"/>
      <c r="F56" s="52"/>
    </row>
    <row r="57" spans="2:6" ht="12.75">
      <c r="B57" s="51"/>
      <c r="C57" s="52"/>
      <c r="D57" s="52"/>
      <c r="E57" s="52"/>
      <c r="F57" s="52"/>
    </row>
    <row r="58" spans="2:6" ht="12.75">
      <c r="B58" s="51"/>
      <c r="C58" s="52"/>
      <c r="D58" s="52"/>
      <c r="E58" s="52"/>
      <c r="F58" s="52"/>
    </row>
    <row r="59" spans="2:6" ht="12.75">
      <c r="B59" s="51"/>
      <c r="C59" s="52"/>
      <c r="D59" s="52"/>
      <c r="E59" s="52"/>
      <c r="F59" s="52"/>
    </row>
    <row r="60" spans="2:6" ht="12.75">
      <c r="B60" s="51"/>
      <c r="C60" s="52"/>
      <c r="D60" s="52"/>
      <c r="E60" s="52"/>
      <c r="F60" s="52"/>
    </row>
    <row r="61" spans="2:6" ht="12.75">
      <c r="B61" s="51"/>
      <c r="C61" s="52"/>
      <c r="D61" s="52"/>
      <c r="E61" s="52"/>
      <c r="F61" s="52"/>
    </row>
    <row r="62" spans="2:6" ht="12.75">
      <c r="B62" s="51"/>
      <c r="C62" s="52"/>
      <c r="D62" s="52"/>
      <c r="E62" s="52"/>
      <c r="F62" s="52"/>
    </row>
    <row r="63" spans="2:6" ht="24" customHeight="1">
      <c r="B63" s="14"/>
      <c r="C63" s="7" t="s">
        <v>60</v>
      </c>
      <c r="D63" s="53" t="s">
        <v>59</v>
      </c>
      <c r="E63" s="53" t="s">
        <v>220</v>
      </c>
      <c r="F63" s="53" t="s">
        <v>214</v>
      </c>
    </row>
    <row r="64" spans="2:6" ht="12.75">
      <c r="B64" s="14" t="s">
        <v>44</v>
      </c>
      <c r="C64" s="4" t="s">
        <v>61</v>
      </c>
      <c r="D64" s="49"/>
      <c r="E64" s="49"/>
      <c r="F64" s="49"/>
    </row>
    <row r="65" spans="2:6" ht="12.75">
      <c r="B65" s="14" t="s">
        <v>45</v>
      </c>
      <c r="C65" s="4" t="s">
        <v>62</v>
      </c>
      <c r="D65" s="49"/>
      <c r="E65" s="17"/>
      <c r="F65" s="17"/>
    </row>
    <row r="66" spans="2:6" ht="12.75">
      <c r="B66" s="14" t="s">
        <v>46</v>
      </c>
      <c r="C66" s="4" t="s">
        <v>63</v>
      </c>
      <c r="D66" s="49"/>
      <c r="E66" s="17"/>
      <c r="F66" s="17"/>
    </row>
    <row r="67" spans="2:6" ht="12.75">
      <c r="B67" s="14" t="s">
        <v>47</v>
      </c>
      <c r="C67" s="5" t="s">
        <v>230</v>
      </c>
      <c r="D67" s="50">
        <v>512</v>
      </c>
      <c r="E67" s="17">
        <v>335105.71</v>
      </c>
      <c r="F67" s="17">
        <v>368974103</v>
      </c>
    </row>
    <row r="68" spans="2:6" ht="12.75">
      <c r="B68" s="14" t="s">
        <v>48</v>
      </c>
      <c r="C68" s="5" t="s">
        <v>231</v>
      </c>
      <c r="D68" s="50">
        <v>461</v>
      </c>
      <c r="E68" s="17">
        <v>388426641.52</v>
      </c>
      <c r="F68" s="17">
        <v>21508000</v>
      </c>
    </row>
    <row r="69" spans="2:6" ht="12.75">
      <c r="B69" s="14" t="s">
        <v>50</v>
      </c>
      <c r="C69" s="6" t="s">
        <v>64</v>
      </c>
      <c r="D69" s="49"/>
      <c r="E69" s="17"/>
      <c r="F69" s="17"/>
    </row>
    <row r="70" spans="2:8" ht="12.75">
      <c r="B70" s="14"/>
      <c r="C70" s="4" t="s">
        <v>5</v>
      </c>
      <c r="D70" s="49"/>
      <c r="E70" s="10">
        <f>SUM(E67:E69)</f>
        <v>388761747.22999996</v>
      </c>
      <c r="F70" s="10">
        <f>SUM(F67:F69)</f>
        <v>390482103</v>
      </c>
      <c r="H70" s="15"/>
    </row>
    <row r="71" spans="2:6" ht="12.75">
      <c r="B71" s="14" t="s">
        <v>49</v>
      </c>
      <c r="C71" s="4" t="s">
        <v>65</v>
      </c>
      <c r="D71" s="49"/>
      <c r="E71" s="17"/>
      <c r="F71" s="17"/>
    </row>
    <row r="72" spans="2:9" ht="12.75">
      <c r="B72" s="14" t="s">
        <v>47</v>
      </c>
      <c r="C72" s="6" t="s">
        <v>66</v>
      </c>
      <c r="D72" s="49" t="s">
        <v>167</v>
      </c>
      <c r="E72" s="56">
        <v>32229244.5</v>
      </c>
      <c r="F72" s="56">
        <v>22715023</v>
      </c>
      <c r="H72" s="15"/>
      <c r="I72" s="15"/>
    </row>
    <row r="73" spans="2:9" ht="12.75">
      <c r="B73" s="14" t="s">
        <v>48</v>
      </c>
      <c r="C73" s="6" t="s">
        <v>67</v>
      </c>
      <c r="D73" s="50">
        <v>421</v>
      </c>
      <c r="E73" s="56">
        <v>667268.42</v>
      </c>
      <c r="F73" s="56">
        <v>0</v>
      </c>
      <c r="I73" s="15"/>
    </row>
    <row r="74" spans="2:6" ht="12.75">
      <c r="B74" s="14" t="s">
        <v>50</v>
      </c>
      <c r="C74" s="6" t="s">
        <v>98</v>
      </c>
      <c r="D74" s="54" t="s">
        <v>168</v>
      </c>
      <c r="E74" s="56">
        <v>270516.37</v>
      </c>
      <c r="F74" s="56">
        <v>5706271</v>
      </c>
    </row>
    <row r="75" spans="2:9" ht="12.75">
      <c r="B75" s="14" t="s">
        <v>51</v>
      </c>
      <c r="C75" s="6" t="s">
        <v>68</v>
      </c>
      <c r="D75" s="50">
        <v>455</v>
      </c>
      <c r="E75" s="17">
        <v>110887351.4</v>
      </c>
      <c r="F75" s="17">
        <v>67532160</v>
      </c>
      <c r="H75" s="15"/>
      <c r="I75" s="15"/>
    </row>
    <row r="76" spans="2:9" ht="12.75">
      <c r="B76" s="14" t="s">
        <v>52</v>
      </c>
      <c r="C76" s="6" t="s">
        <v>69</v>
      </c>
      <c r="D76" s="80"/>
      <c r="E76" s="17"/>
      <c r="F76" s="17"/>
      <c r="H76" s="15"/>
      <c r="I76" s="15"/>
    </row>
    <row r="77" spans="2:8" ht="12.75">
      <c r="B77" s="14"/>
      <c r="C77" s="4" t="s">
        <v>11</v>
      </c>
      <c r="D77" s="49"/>
      <c r="E77" s="10">
        <f>SUM(E72:E76)</f>
        <v>144054380.69</v>
      </c>
      <c r="F77" s="10">
        <f>SUM(F72:F76)</f>
        <v>95953454</v>
      </c>
      <c r="H77" s="15"/>
    </row>
    <row r="78" spans="2:6" ht="12.75">
      <c r="B78" s="14" t="s">
        <v>53</v>
      </c>
      <c r="C78" s="4" t="s">
        <v>70</v>
      </c>
      <c r="D78" s="49"/>
      <c r="E78" s="17"/>
      <c r="F78" s="17"/>
    </row>
    <row r="79" spans="2:6" ht="12.75">
      <c r="B79" s="14" t="s">
        <v>54</v>
      </c>
      <c r="C79" s="4" t="s">
        <v>71</v>
      </c>
      <c r="D79" s="49"/>
      <c r="E79" s="17"/>
      <c r="F79" s="17"/>
    </row>
    <row r="80" spans="2:6" ht="19.5" customHeight="1">
      <c r="B80" s="14"/>
      <c r="C80" s="4" t="s">
        <v>72</v>
      </c>
      <c r="D80" s="49"/>
      <c r="E80" s="10">
        <f>E79+E78+E77+E70+E65</f>
        <v>532816127.91999996</v>
      </c>
      <c r="F80" s="10">
        <f>F79+F78+F77+F70+F65</f>
        <v>486435557</v>
      </c>
    </row>
    <row r="81" spans="2:6" ht="12.75">
      <c r="B81" s="14"/>
      <c r="C81" s="49"/>
      <c r="D81" s="49"/>
      <c r="E81" s="17"/>
      <c r="F81" s="17"/>
    </row>
    <row r="82" spans="2:6" ht="12.75">
      <c r="B82" s="14" t="s">
        <v>57</v>
      </c>
      <c r="C82" s="4" t="s">
        <v>73</v>
      </c>
      <c r="D82" s="50"/>
      <c r="E82" s="17"/>
      <c r="F82" s="17"/>
    </row>
    <row r="83" spans="2:6" ht="12.75">
      <c r="B83" s="14" t="s">
        <v>45</v>
      </c>
      <c r="C83" s="4" t="s">
        <v>74</v>
      </c>
      <c r="D83" s="50"/>
      <c r="E83" s="17"/>
      <c r="F83" s="17"/>
    </row>
    <row r="84" spans="2:8" ht="12.75">
      <c r="B84" s="14" t="s">
        <v>47</v>
      </c>
      <c r="C84" s="6" t="s">
        <v>75</v>
      </c>
      <c r="D84" s="50">
        <v>468</v>
      </c>
      <c r="E84" s="81">
        <v>277647885.48</v>
      </c>
      <c r="F84" s="17">
        <v>320584853</v>
      </c>
      <c r="H84" s="15"/>
    </row>
    <row r="85" spans="2:6" ht="12.75">
      <c r="B85" s="14" t="s">
        <v>48</v>
      </c>
      <c r="C85" s="6" t="s">
        <v>76</v>
      </c>
      <c r="D85" s="50"/>
      <c r="E85" s="17"/>
      <c r="F85" s="17"/>
    </row>
    <row r="86" spans="2:6" ht="12.75">
      <c r="B86" s="14"/>
      <c r="C86" s="4" t="s">
        <v>28</v>
      </c>
      <c r="D86" s="50"/>
      <c r="E86" s="10">
        <f>SUM(E84:E85)</f>
        <v>277647885.48</v>
      </c>
      <c r="F86" s="10">
        <f>SUM(F84:F85)</f>
        <v>320584853</v>
      </c>
    </row>
    <row r="87" spans="2:8" ht="12.75">
      <c r="B87" s="14" t="s">
        <v>46</v>
      </c>
      <c r="C87" s="4" t="s">
        <v>77</v>
      </c>
      <c r="E87" s="17"/>
      <c r="F87" s="17"/>
      <c r="H87" s="15"/>
    </row>
    <row r="88" spans="2:6" ht="12.75">
      <c r="B88" s="14" t="s">
        <v>49</v>
      </c>
      <c r="C88" s="4" t="s">
        <v>78</v>
      </c>
      <c r="D88" s="50"/>
      <c r="E88" s="17"/>
      <c r="F88" s="17"/>
    </row>
    <row r="89" spans="2:6" ht="12.75">
      <c r="B89" s="14" t="s">
        <v>53</v>
      </c>
      <c r="C89" s="4" t="s">
        <v>70</v>
      </c>
      <c r="D89" s="49"/>
      <c r="E89" s="17"/>
      <c r="F89" s="17"/>
    </row>
    <row r="90" spans="2:6" ht="19.5" customHeight="1">
      <c r="B90" s="14"/>
      <c r="C90" s="4" t="s">
        <v>79</v>
      </c>
      <c r="D90" s="49"/>
      <c r="E90" s="10">
        <f>E89+E88+E87+E86</f>
        <v>277647885.48</v>
      </c>
      <c r="F90" s="10">
        <f>F89+F88+F87+F86</f>
        <v>320584853</v>
      </c>
    </row>
    <row r="91" spans="2:6" ht="19.5" customHeight="1">
      <c r="B91" s="14"/>
      <c r="C91" s="4" t="s">
        <v>80</v>
      </c>
      <c r="D91" s="49"/>
      <c r="E91" s="10">
        <f>E90+E80</f>
        <v>810464013.4</v>
      </c>
      <c r="F91" s="10">
        <f>F90+F80</f>
        <v>807020410</v>
      </c>
    </row>
    <row r="92" spans="2:6" ht="12.75">
      <c r="B92" s="14"/>
      <c r="C92" s="6"/>
      <c r="D92" s="49"/>
      <c r="E92" s="17"/>
      <c r="F92" s="17"/>
    </row>
    <row r="93" spans="2:6" ht="12.75">
      <c r="B93" s="14" t="s">
        <v>81</v>
      </c>
      <c r="C93" s="4" t="s">
        <v>82</v>
      </c>
      <c r="D93" s="49"/>
      <c r="E93" s="17"/>
      <c r="F93" s="17"/>
    </row>
    <row r="94" spans="2:6" ht="25.5">
      <c r="B94" s="14" t="s">
        <v>45</v>
      </c>
      <c r="C94" s="9" t="s">
        <v>96</v>
      </c>
      <c r="D94" s="49"/>
      <c r="E94" s="17"/>
      <c r="F94" s="17"/>
    </row>
    <row r="95" spans="2:6" ht="25.5">
      <c r="B95" s="14" t="s">
        <v>46</v>
      </c>
      <c r="C95" s="9" t="s">
        <v>97</v>
      </c>
      <c r="D95" s="49"/>
      <c r="E95" s="17"/>
      <c r="F95" s="17"/>
    </row>
    <row r="96" spans="2:6" ht="12.75">
      <c r="B96" s="14" t="s">
        <v>49</v>
      </c>
      <c r="C96" s="4" t="s">
        <v>83</v>
      </c>
      <c r="D96" s="50">
        <v>101</v>
      </c>
      <c r="E96" s="56">
        <v>340690400</v>
      </c>
      <c r="F96" s="56">
        <v>340690400</v>
      </c>
    </row>
    <row r="97" spans="2:6" ht="12.75">
      <c r="B97" s="14" t="s">
        <v>53</v>
      </c>
      <c r="C97" s="4" t="s">
        <v>84</v>
      </c>
      <c r="D97" s="50"/>
      <c r="E97" s="17"/>
      <c r="F97" s="17"/>
    </row>
    <row r="98" spans="2:6" ht="12.75">
      <c r="B98" s="14" t="s">
        <v>54</v>
      </c>
      <c r="C98" s="4" t="s">
        <v>85</v>
      </c>
      <c r="D98" s="50"/>
      <c r="E98" s="17"/>
      <c r="F98" s="17"/>
    </row>
    <row r="99" spans="2:6" ht="12.75">
      <c r="B99" s="14" t="s">
        <v>55</v>
      </c>
      <c r="C99" s="4" t="s">
        <v>86</v>
      </c>
      <c r="D99" s="50"/>
      <c r="E99" s="17"/>
      <c r="F99" s="17"/>
    </row>
    <row r="100" spans="2:6" ht="12.75">
      <c r="B100" s="14" t="s">
        <v>56</v>
      </c>
      <c r="C100" s="4" t="s">
        <v>87</v>
      </c>
      <c r="D100" s="50"/>
      <c r="E100" s="17"/>
      <c r="F100" s="82"/>
    </row>
    <row r="101" spans="2:8" ht="12.75">
      <c r="B101" s="14" t="s">
        <v>93</v>
      </c>
      <c r="C101" s="4" t="s">
        <v>88</v>
      </c>
      <c r="D101" s="50">
        <v>106</v>
      </c>
      <c r="E101" s="17">
        <v>3546702.88</v>
      </c>
      <c r="F101" s="17">
        <v>2880735</v>
      </c>
      <c r="H101" s="15"/>
    </row>
    <row r="102" spans="2:6" ht="12.75">
      <c r="B102" s="14" t="s">
        <v>94</v>
      </c>
      <c r="C102" s="4" t="s">
        <v>89</v>
      </c>
      <c r="D102" s="50">
        <v>107</v>
      </c>
      <c r="E102" s="83">
        <v>-51232015.15</v>
      </c>
      <c r="F102" s="56">
        <v>-66130425</v>
      </c>
    </row>
    <row r="103" spans="2:8" ht="12.75">
      <c r="B103" s="14" t="s">
        <v>95</v>
      </c>
      <c r="C103" s="4" t="s">
        <v>90</v>
      </c>
      <c r="D103" s="50">
        <v>121</v>
      </c>
      <c r="E103" s="56">
        <v>-27637169.31</v>
      </c>
      <c r="F103" s="56">
        <v>15564378</v>
      </c>
      <c r="H103" s="15"/>
    </row>
    <row r="104" spans="2:8" ht="19.5" customHeight="1">
      <c r="B104" s="14"/>
      <c r="C104" s="4" t="s">
        <v>91</v>
      </c>
      <c r="D104" s="49"/>
      <c r="E104" s="10">
        <f>SUM(E94:E103)</f>
        <v>265367918.42000002</v>
      </c>
      <c r="F104" s="10">
        <f>SUM(F94:F103)</f>
        <v>293005088</v>
      </c>
      <c r="H104" s="15"/>
    </row>
    <row r="105" spans="2:8" ht="19.5" customHeight="1">
      <c r="B105" s="14"/>
      <c r="C105" s="4" t="s">
        <v>92</v>
      </c>
      <c r="D105" s="49"/>
      <c r="E105" s="10">
        <f>E104+E91</f>
        <v>1075831931.82</v>
      </c>
      <c r="F105" s="10">
        <f>F104+F91</f>
        <v>1100025498</v>
      </c>
      <c r="H105" s="15"/>
    </row>
    <row r="107" ht="12.75">
      <c r="H107" s="15"/>
    </row>
  </sheetData>
  <sheetProtection/>
  <printOptions/>
  <pageMargins left="0.17" right="0.18" top="0.61" bottom="1" header="0.39" footer="0.5"/>
  <pageSetup horizontalDpi="600" verticalDpi="600" orientation="portrait" paperSize="9" r:id="rId1"/>
  <headerFooter alignWithMargins="0">
    <oddFooter>&amp;LKerri Viti 2012&amp;CPage &amp;P&amp;R&amp;A</oddFooter>
  </headerFooter>
  <ignoredErrors>
    <ignoredError sqref="B44:B53 B65:B89 B94:B103 B4 B8:B13 B18:B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F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4.8515625" style="0" customWidth="1"/>
    <col min="3" max="3" width="43.57421875" style="0" customWidth="1"/>
    <col min="4" max="4" width="11.00390625" style="0" customWidth="1"/>
    <col min="5" max="6" width="18.140625" style="0" customWidth="1"/>
  </cols>
  <sheetData>
    <row r="2" spans="2:6" ht="18">
      <c r="B2" s="94" t="s">
        <v>131</v>
      </c>
      <c r="C2" s="94"/>
      <c r="D2" s="94"/>
      <c r="E2" s="94"/>
      <c r="F2" s="94"/>
    </row>
    <row r="3" spans="2:6" ht="18">
      <c r="B3" s="94" t="s">
        <v>132</v>
      </c>
      <c r="C3" s="94"/>
      <c r="D3" s="94"/>
      <c r="E3" s="94"/>
      <c r="F3" s="94"/>
    </row>
    <row r="6" spans="2:6" s="11" customFormat="1" ht="38.25">
      <c r="B6" s="12" t="s">
        <v>99</v>
      </c>
      <c r="C6" s="12" t="s">
        <v>100</v>
      </c>
      <c r="D6" s="12" t="s">
        <v>101</v>
      </c>
      <c r="E6" s="12" t="s">
        <v>220</v>
      </c>
      <c r="F6" s="12" t="s">
        <v>214</v>
      </c>
    </row>
    <row r="7" spans="2:6" ht="24.75" customHeight="1">
      <c r="B7" s="14" t="s">
        <v>45</v>
      </c>
      <c r="C7" s="55" t="s">
        <v>102</v>
      </c>
      <c r="D7" s="50">
        <v>705</v>
      </c>
      <c r="E7" s="63">
        <v>732295733.08</v>
      </c>
      <c r="F7" s="63">
        <v>761728567</v>
      </c>
    </row>
    <row r="8" spans="2:6" ht="24.75" customHeight="1">
      <c r="B8" s="14" t="s">
        <v>46</v>
      </c>
      <c r="C8" s="55" t="s">
        <v>103</v>
      </c>
      <c r="D8" s="50">
        <v>704</v>
      </c>
      <c r="E8" s="63">
        <v>46402357.9</v>
      </c>
      <c r="F8" s="63">
        <v>12851309</v>
      </c>
    </row>
    <row r="9" spans="2:6" ht="24.75" customHeight="1">
      <c r="B9" s="14" t="s">
        <v>49</v>
      </c>
      <c r="C9" s="55" t="s">
        <v>104</v>
      </c>
      <c r="D9" s="50"/>
      <c r="E9" s="17">
        <v>3656389.96</v>
      </c>
      <c r="F9" s="17">
        <v>8553263</v>
      </c>
    </row>
    <row r="10" spans="2:6" ht="24.75" customHeight="1">
      <c r="B10" s="14" t="s">
        <v>53</v>
      </c>
      <c r="C10" s="55" t="s">
        <v>105</v>
      </c>
      <c r="D10" s="50">
        <v>6050</v>
      </c>
      <c r="E10" s="61">
        <v>-670011476.37</v>
      </c>
      <c r="F10" s="61">
        <v>-652623510</v>
      </c>
    </row>
    <row r="11" spans="2:6" ht="27" customHeight="1">
      <c r="B11" s="14" t="s">
        <v>54</v>
      </c>
      <c r="C11" s="55" t="s">
        <v>196</v>
      </c>
      <c r="D11" s="50"/>
      <c r="E11" s="61">
        <f>SUM(E12:E13)</f>
        <v>-11152329.81</v>
      </c>
      <c r="F11" s="61">
        <f>SUM(F12:F13)</f>
        <v>-10873477</v>
      </c>
    </row>
    <row r="12" spans="2:6" ht="26.25" customHeight="1">
      <c r="B12" s="14" t="s">
        <v>47</v>
      </c>
      <c r="C12" s="55" t="s">
        <v>194</v>
      </c>
      <c r="D12" s="50">
        <v>641</v>
      </c>
      <c r="E12" s="56">
        <v>-9650906.64</v>
      </c>
      <c r="F12" s="56">
        <v>-9428811</v>
      </c>
    </row>
    <row r="13" spans="2:6" ht="27" customHeight="1">
      <c r="B13" s="14" t="s">
        <v>48</v>
      </c>
      <c r="C13" s="55" t="s">
        <v>195</v>
      </c>
      <c r="D13" s="50">
        <v>644</v>
      </c>
      <c r="E13" s="56">
        <v>-1501423.17</v>
      </c>
      <c r="F13" s="56">
        <v>-1444666</v>
      </c>
    </row>
    <row r="14" spans="2:6" ht="24.75" customHeight="1">
      <c r="B14" s="14" t="s">
        <v>55</v>
      </c>
      <c r="C14" s="55" t="s">
        <v>106</v>
      </c>
      <c r="D14" s="50">
        <v>6811</v>
      </c>
      <c r="E14" s="61">
        <v>-15334128.39</v>
      </c>
      <c r="F14" s="61">
        <v>-10654149</v>
      </c>
    </row>
    <row r="15" spans="2:6" ht="24.75" customHeight="1">
      <c r="B15" s="14" t="s">
        <v>56</v>
      </c>
      <c r="C15" s="55" t="s">
        <v>107</v>
      </c>
      <c r="D15" s="50" t="s">
        <v>169</v>
      </c>
      <c r="E15" s="61">
        <f>SUM(E16:E18)</f>
        <v>-55725148.62</v>
      </c>
      <c r="F15" s="61">
        <v>-27802369</v>
      </c>
    </row>
    <row r="16" spans="2:6" ht="24.75" customHeight="1">
      <c r="B16" s="14" t="s">
        <v>47</v>
      </c>
      <c r="C16" s="55" t="s">
        <v>197</v>
      </c>
      <c r="D16" s="50"/>
      <c r="E16" s="56">
        <v>-9199774</v>
      </c>
      <c r="F16" s="56"/>
    </row>
    <row r="17" spans="2:6" ht="24.75" customHeight="1">
      <c r="B17" s="14" t="s">
        <v>48</v>
      </c>
      <c r="C17" s="55" t="s">
        <v>198</v>
      </c>
      <c r="D17" s="50"/>
      <c r="E17" s="56">
        <v>-651740</v>
      </c>
      <c r="F17" s="56"/>
    </row>
    <row r="18" spans="2:6" ht="24.75" customHeight="1">
      <c r="B18" s="14" t="s">
        <v>50</v>
      </c>
      <c r="C18" s="55" t="s">
        <v>199</v>
      </c>
      <c r="D18" s="50"/>
      <c r="E18" s="56">
        <v>-45873634.62</v>
      </c>
      <c r="F18" s="56"/>
    </row>
    <row r="19" spans="2:6" ht="24.75" customHeight="1">
      <c r="B19" s="14" t="s">
        <v>93</v>
      </c>
      <c r="C19" s="13" t="s">
        <v>108</v>
      </c>
      <c r="D19" s="50"/>
      <c r="E19" s="10">
        <f>E9+E10+E11+E14+E15</f>
        <v>-748566693.2299999</v>
      </c>
      <c r="F19" s="10">
        <f>F9+F10+F11+F14+F15</f>
        <v>-693400242</v>
      </c>
    </row>
    <row r="20" spans="2:6" ht="24.75" customHeight="1">
      <c r="B20" s="14" t="s">
        <v>94</v>
      </c>
      <c r="C20" s="13" t="s">
        <v>129</v>
      </c>
      <c r="D20" s="50"/>
      <c r="E20" s="10">
        <f>E7+E8+E19</f>
        <v>30131397.75000012</v>
      </c>
      <c r="F20" s="10">
        <f>F7+F8+F19</f>
        <v>81179634</v>
      </c>
    </row>
    <row r="21" spans="2:6" ht="24.75" customHeight="1">
      <c r="B21" s="14" t="s">
        <v>95</v>
      </c>
      <c r="C21" s="55" t="s">
        <v>109</v>
      </c>
      <c r="D21" s="50"/>
      <c r="E21" s="62"/>
      <c r="F21" s="62"/>
    </row>
    <row r="22" spans="2:6" ht="24.75" customHeight="1">
      <c r="B22" s="14" t="s">
        <v>118</v>
      </c>
      <c r="C22" s="55" t="s">
        <v>110</v>
      </c>
      <c r="D22" s="50"/>
      <c r="E22" s="17"/>
      <c r="F22" s="17"/>
    </row>
    <row r="23" spans="2:6" ht="24.75" customHeight="1">
      <c r="B23" s="14" t="s">
        <v>119</v>
      </c>
      <c r="C23" s="55" t="s">
        <v>111</v>
      </c>
      <c r="D23" s="50"/>
      <c r="E23" s="17"/>
      <c r="F23" s="17"/>
    </row>
    <row r="24" spans="2:6" ht="24.75" customHeight="1">
      <c r="B24" s="14" t="s">
        <v>120</v>
      </c>
      <c r="C24" s="55" t="s">
        <v>112</v>
      </c>
      <c r="D24" s="50"/>
      <c r="E24" s="17"/>
      <c r="F24" s="17"/>
    </row>
    <row r="25" spans="2:6" ht="24.75" customHeight="1">
      <c r="B25" s="14" t="s">
        <v>121</v>
      </c>
      <c r="C25" s="55" t="s">
        <v>113</v>
      </c>
      <c r="D25" s="50" t="s">
        <v>232</v>
      </c>
      <c r="E25" s="56">
        <v>-57162385.51</v>
      </c>
      <c r="F25" s="56">
        <v>-64579144</v>
      </c>
    </row>
    <row r="26" spans="2:6" ht="24.75" customHeight="1">
      <c r="B26" s="14" t="s">
        <v>122</v>
      </c>
      <c r="C26" s="55" t="s">
        <v>130</v>
      </c>
      <c r="D26" s="50" t="s">
        <v>200</v>
      </c>
      <c r="E26" s="17">
        <v>-1352419.44</v>
      </c>
      <c r="F26" s="17">
        <v>-1137481</v>
      </c>
    </row>
    <row r="27" spans="2:6" ht="24.75" customHeight="1">
      <c r="B27" s="14" t="s">
        <v>123</v>
      </c>
      <c r="C27" s="55" t="s">
        <v>114</v>
      </c>
      <c r="D27" s="50"/>
      <c r="E27" s="17">
        <v>746237.89</v>
      </c>
      <c r="F27" s="17">
        <v>101369</v>
      </c>
    </row>
    <row r="28" spans="2:6" ht="24.75" customHeight="1">
      <c r="B28" s="14" t="s">
        <v>124</v>
      </c>
      <c r="C28" s="13" t="s">
        <v>133</v>
      </c>
      <c r="D28" s="19"/>
      <c r="E28" s="10">
        <f>SUM(E24:E27)</f>
        <v>-57768567.059999995</v>
      </c>
      <c r="F28" s="10">
        <f>SUM(F24:F27)</f>
        <v>-65615256</v>
      </c>
    </row>
    <row r="29" spans="2:6" ht="24.75" customHeight="1">
      <c r="B29" s="14" t="s">
        <v>125</v>
      </c>
      <c r="C29" s="13" t="s">
        <v>115</v>
      </c>
      <c r="D29" s="19"/>
      <c r="E29" s="10">
        <f>E28+E20</f>
        <v>-27637169.309999876</v>
      </c>
      <c r="F29" s="10">
        <f>F28+F20</f>
        <v>15564378</v>
      </c>
    </row>
    <row r="30" spans="2:6" ht="24.75" customHeight="1">
      <c r="B30" s="14" t="s">
        <v>126</v>
      </c>
      <c r="C30" s="55" t="s">
        <v>116</v>
      </c>
      <c r="D30" s="50">
        <v>694</v>
      </c>
      <c r="E30" s="56"/>
      <c r="F30" s="56"/>
    </row>
    <row r="31" spans="2:6" ht="24.75" customHeight="1">
      <c r="B31" s="14" t="s">
        <v>127</v>
      </c>
      <c r="C31" s="13" t="s">
        <v>134</v>
      </c>
      <c r="D31" s="50"/>
      <c r="E31" s="10">
        <f>E29-E30</f>
        <v>-27637169.309999876</v>
      </c>
      <c r="F31" s="10">
        <f>F29-F30</f>
        <v>15564378</v>
      </c>
    </row>
    <row r="32" spans="2:6" ht="24.75" customHeight="1">
      <c r="B32" s="14" t="s">
        <v>128</v>
      </c>
      <c r="C32" s="55" t="s">
        <v>117</v>
      </c>
      <c r="D32" s="50"/>
      <c r="E32" s="17"/>
      <c r="F32" s="17"/>
    </row>
    <row r="33" ht="12.75">
      <c r="B33" s="1"/>
    </row>
  </sheetData>
  <sheetProtection/>
  <mergeCells count="2">
    <mergeCell ref="B2:F2"/>
    <mergeCell ref="B3:F3"/>
  </mergeCells>
  <printOptions/>
  <pageMargins left="0.17" right="0.28" top="0.44" bottom="0.63" header="0.27" footer="0.28"/>
  <pageSetup horizontalDpi="600" verticalDpi="600" orientation="portrait" paperSize="9" r:id="rId1"/>
  <headerFooter alignWithMargins="0">
    <oddFooter>&amp;LKerri Viti 2012&amp;CPage &amp;P&amp;R&amp;A</oddFooter>
  </headerFooter>
  <ignoredErrors>
    <ignoredError sqref="B19:B32 B7:B11 B14:B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D35"/>
  <sheetViews>
    <sheetView zoomScalePageLayoutView="0" workbookViewId="0" topLeftCell="A28">
      <selection activeCell="E69" sqref="E69"/>
    </sheetView>
  </sheetViews>
  <sheetFormatPr defaultColWidth="9.140625" defaultRowHeight="12.75"/>
  <cols>
    <col min="1" max="1" width="3.8515625" style="0" customWidth="1"/>
    <col min="2" max="2" width="52.57421875" style="0" customWidth="1"/>
    <col min="3" max="4" width="20.28125" style="0" customWidth="1"/>
  </cols>
  <sheetData>
    <row r="2" spans="1:4" ht="36.75" customHeight="1">
      <c r="A2" s="18"/>
      <c r="B2" s="67" t="s">
        <v>201</v>
      </c>
      <c r="C2" s="68" t="s">
        <v>220</v>
      </c>
      <c r="D2" s="68" t="s">
        <v>214</v>
      </c>
    </row>
    <row r="3" spans="1:4" ht="21.75" customHeight="1">
      <c r="A3" s="18"/>
      <c r="B3" s="69" t="s">
        <v>135</v>
      </c>
      <c r="C3" s="70"/>
      <c r="D3" s="70"/>
    </row>
    <row r="4" spans="1:4" ht="21.75" customHeight="1">
      <c r="A4" s="18"/>
      <c r="B4" s="18" t="s">
        <v>202</v>
      </c>
      <c r="C4" s="77">
        <v>-27637169.309999876</v>
      </c>
      <c r="D4" s="77">
        <v>15564378</v>
      </c>
    </row>
    <row r="5" spans="1:4" ht="21.75" customHeight="1">
      <c r="A5" s="18"/>
      <c r="B5" s="18" t="s">
        <v>203</v>
      </c>
      <c r="C5" s="77"/>
      <c r="D5" s="10"/>
    </row>
    <row r="6" spans="1:4" ht="21.75" customHeight="1">
      <c r="A6" s="18"/>
      <c r="B6" s="18" t="s">
        <v>204</v>
      </c>
      <c r="C6" s="65">
        <v>15334128.39</v>
      </c>
      <c r="D6" s="65">
        <v>10654149</v>
      </c>
    </row>
    <row r="7" spans="1:4" ht="21.75" customHeight="1">
      <c r="A7" s="18"/>
      <c r="B7" s="18" t="s">
        <v>205</v>
      </c>
      <c r="C7" s="66"/>
      <c r="D7" s="66"/>
    </row>
    <row r="8" spans="1:4" ht="21.75" customHeight="1">
      <c r="A8" s="18"/>
      <c r="B8" s="18" t="s">
        <v>206</v>
      </c>
      <c r="C8" s="66"/>
      <c r="D8" s="66"/>
    </row>
    <row r="9" spans="1:4" ht="21.75" customHeight="1">
      <c r="A9" s="18"/>
      <c r="B9" s="18" t="s">
        <v>207</v>
      </c>
      <c r="C9" s="66"/>
      <c r="D9" s="66"/>
    </row>
    <row r="10" spans="1:4" ht="26.25" customHeight="1">
      <c r="A10" s="18"/>
      <c r="B10" s="71" t="s">
        <v>208</v>
      </c>
      <c r="C10" s="78">
        <f>47602139.92-231206.37-1.15</f>
        <v>47370932.400000006</v>
      </c>
      <c r="D10" s="78">
        <v>108177147</v>
      </c>
    </row>
    <row r="11" spans="1:4" ht="21.75" customHeight="1">
      <c r="A11" s="18"/>
      <c r="B11" s="72" t="s">
        <v>209</v>
      </c>
      <c r="C11" s="65">
        <v>-38670468.95</v>
      </c>
      <c r="D11" s="65">
        <v>-42842513</v>
      </c>
    </row>
    <row r="12" spans="1:4" ht="21.75" customHeight="1">
      <c r="A12" s="18"/>
      <c r="B12" s="72" t="s">
        <v>210</v>
      </c>
      <c r="C12" s="76">
        <v>48100926.69</v>
      </c>
      <c r="D12" s="76">
        <v>27489056</v>
      </c>
    </row>
    <row r="13" spans="1:4" ht="21.75" customHeight="1">
      <c r="A13" s="18"/>
      <c r="B13" s="72" t="s">
        <v>211</v>
      </c>
      <c r="C13" s="66"/>
      <c r="D13" s="66"/>
    </row>
    <row r="14" spans="1:4" ht="21.75" customHeight="1">
      <c r="A14" s="18"/>
      <c r="B14" s="72" t="s">
        <v>136</v>
      </c>
      <c r="C14" s="76"/>
      <c r="D14" s="76"/>
    </row>
    <row r="15" spans="1:4" ht="21.75" customHeight="1">
      <c r="A15" s="18"/>
      <c r="B15" s="72" t="s">
        <v>137</v>
      </c>
      <c r="C15" s="76"/>
      <c r="D15" s="76"/>
    </row>
    <row r="16" spans="1:4" ht="21.75" customHeight="1">
      <c r="A16" s="18"/>
      <c r="B16" s="73" t="s">
        <v>212</v>
      </c>
      <c r="C16" s="70">
        <f>SUM(C4:C15)</f>
        <v>44498349.220000125</v>
      </c>
      <c r="D16" s="70">
        <f>SUM(D4:D15)</f>
        <v>119042217</v>
      </c>
    </row>
    <row r="17" spans="1:4" ht="21.75" customHeight="1">
      <c r="A17" s="18"/>
      <c r="B17" s="74"/>
      <c r="C17" s="75"/>
      <c r="D17" s="75"/>
    </row>
    <row r="18" spans="1:4" ht="21.75" customHeight="1">
      <c r="A18" s="18"/>
      <c r="B18" s="69" t="s">
        <v>138</v>
      </c>
      <c r="C18" s="70"/>
      <c r="D18" s="70"/>
    </row>
    <row r="19" spans="1:4" ht="21.75" customHeight="1">
      <c r="A19" s="18"/>
      <c r="B19" s="18" t="s">
        <v>139</v>
      </c>
      <c r="C19" s="77"/>
      <c r="D19" s="77"/>
    </row>
    <row r="20" spans="1:4" ht="21.75" customHeight="1">
      <c r="A20" s="18"/>
      <c r="B20" s="18" t="s">
        <v>140</v>
      </c>
      <c r="C20" s="77">
        <f>-1901968.5-17959537.29</f>
        <v>-19861505.79</v>
      </c>
      <c r="D20" s="77">
        <v>-104936831</v>
      </c>
    </row>
    <row r="21" spans="1:4" ht="21.75" customHeight="1">
      <c r="A21" s="18"/>
      <c r="B21" s="18" t="s">
        <v>141</v>
      </c>
      <c r="C21" s="77"/>
      <c r="D21" s="77"/>
    </row>
    <row r="22" spans="1:4" ht="21.75" customHeight="1">
      <c r="A22" s="18"/>
      <c r="B22" s="18" t="s">
        <v>142</v>
      </c>
      <c r="C22" s="77"/>
      <c r="D22" s="77"/>
    </row>
    <row r="23" spans="1:4" ht="21.75" customHeight="1">
      <c r="A23" s="18"/>
      <c r="B23" s="18" t="s">
        <v>143</v>
      </c>
      <c r="C23" s="77"/>
      <c r="D23" s="77"/>
    </row>
    <row r="24" spans="1:4" ht="21.75" customHeight="1">
      <c r="A24" s="18"/>
      <c r="B24" s="74" t="s">
        <v>144</v>
      </c>
      <c r="C24" s="70">
        <f>SUM(C19:C23)</f>
        <v>-19861505.79</v>
      </c>
      <c r="D24" s="70">
        <f>SUM(D19:D23)</f>
        <v>-104936831</v>
      </c>
    </row>
    <row r="25" spans="1:4" ht="21.75" customHeight="1">
      <c r="A25" s="18"/>
      <c r="B25" s="18"/>
      <c r="C25" s="77"/>
      <c r="D25" s="77"/>
    </row>
    <row r="26" spans="1:4" ht="21.75" customHeight="1">
      <c r="A26" s="18"/>
      <c r="B26" s="69" t="s">
        <v>145</v>
      </c>
      <c r="C26" s="70"/>
      <c r="D26" s="70"/>
    </row>
    <row r="27" spans="1:4" ht="21.75" customHeight="1">
      <c r="A27" s="18"/>
      <c r="B27" s="18" t="s">
        <v>146</v>
      </c>
      <c r="C27" s="84"/>
      <c r="D27" s="77"/>
    </row>
    <row r="28" spans="1:4" ht="21.75" customHeight="1">
      <c r="A28" s="18"/>
      <c r="B28" s="18" t="s">
        <v>147</v>
      </c>
      <c r="C28" s="77">
        <f>-1720355.77-42936967.52</f>
        <v>-44657323.29000001</v>
      </c>
      <c r="D28" s="77">
        <v>-243054</v>
      </c>
    </row>
    <row r="29" spans="1:4" ht="21.75" customHeight="1">
      <c r="A29" s="18"/>
      <c r="B29" s="18" t="s">
        <v>148</v>
      </c>
      <c r="C29" s="77"/>
      <c r="D29" s="77"/>
    </row>
    <row r="30" spans="1:4" ht="21.75" customHeight="1">
      <c r="A30" s="18"/>
      <c r="B30" s="18" t="s">
        <v>149</v>
      </c>
      <c r="C30" s="77"/>
      <c r="D30" s="77"/>
    </row>
    <row r="31" spans="1:4" ht="21.75" customHeight="1">
      <c r="A31" s="18"/>
      <c r="B31" s="74" t="s">
        <v>150</v>
      </c>
      <c r="C31" s="70">
        <f>SUM(C27:C30)</f>
        <v>-44657323.29000001</v>
      </c>
      <c r="D31" s="70">
        <f>SUM(D27:D30)</f>
        <v>-243054</v>
      </c>
    </row>
    <row r="32" spans="1:4" ht="21.75" customHeight="1">
      <c r="A32" s="18"/>
      <c r="B32" s="18"/>
      <c r="C32" s="77"/>
      <c r="D32" s="77"/>
    </row>
    <row r="33" spans="1:4" ht="21.75" customHeight="1">
      <c r="A33" s="18"/>
      <c r="B33" s="69" t="s">
        <v>151</v>
      </c>
      <c r="C33" s="70">
        <f>C24+C16+C31</f>
        <v>-20020479.85999988</v>
      </c>
      <c r="D33" s="70">
        <f>D24+D16+D31</f>
        <v>13862332</v>
      </c>
    </row>
    <row r="34" spans="1:4" ht="21.75" customHeight="1">
      <c r="A34" s="18"/>
      <c r="B34" s="69" t="s">
        <v>152</v>
      </c>
      <c r="C34" s="70">
        <v>20509205</v>
      </c>
      <c r="D34" s="70">
        <v>6646873</v>
      </c>
    </row>
    <row r="35" spans="1:4" ht="21.75" customHeight="1">
      <c r="A35" s="18"/>
      <c r="B35" s="69" t="s">
        <v>153</v>
      </c>
      <c r="C35" s="70">
        <f>C34+C33</f>
        <v>488725.1400001198</v>
      </c>
      <c r="D35" s="70">
        <f>D34+D33</f>
        <v>20509205</v>
      </c>
    </row>
    <row r="36" ht="21.75" customHeight="1"/>
  </sheetData>
  <sheetProtection/>
  <printOptions/>
  <pageMargins left="0.33" right="0.18" top="0.45" bottom="0.58" header="0.27" footer="0.3"/>
  <pageSetup horizontalDpi="600" verticalDpi="600" orientation="portrait" paperSize="9" r:id="rId1"/>
  <headerFooter alignWithMargins="0">
    <oddFooter>&amp;LKerri Viti 2012&amp;CPage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J20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3.8515625" style="0" customWidth="1"/>
    <col min="2" max="2" width="35.00390625" style="0" customWidth="1"/>
    <col min="3" max="3" width="14.57421875" style="0" customWidth="1"/>
    <col min="4" max="5" width="11.7109375" style="0" customWidth="1"/>
    <col min="6" max="6" width="13.421875" style="0" customWidth="1"/>
    <col min="7" max="7" width="14.140625" style="0" customWidth="1"/>
    <col min="8" max="8" width="12.421875" style="0" customWidth="1"/>
    <col min="9" max="9" width="11.7109375" style="0" customWidth="1"/>
    <col min="10" max="10" width="15.28125" style="0" customWidth="1"/>
    <col min="11" max="11" width="11.7109375" style="0" customWidth="1"/>
  </cols>
  <sheetData>
    <row r="3" ht="15">
      <c r="C3" s="16" t="s">
        <v>170</v>
      </c>
    </row>
    <row r="4" spans="2:10" ht="41.25" customHeight="1">
      <c r="B4" s="18"/>
      <c r="C4" s="57" t="s">
        <v>83</v>
      </c>
      <c r="D4" s="57" t="s">
        <v>84</v>
      </c>
      <c r="E4" s="57" t="s">
        <v>154</v>
      </c>
      <c r="F4" s="57" t="s">
        <v>155</v>
      </c>
      <c r="G4" s="57" t="s">
        <v>158</v>
      </c>
      <c r="H4" s="58" t="s">
        <v>156</v>
      </c>
      <c r="I4" s="57" t="s">
        <v>157</v>
      </c>
      <c r="J4" s="58" t="s">
        <v>156</v>
      </c>
    </row>
    <row r="5" spans="2:10" ht="19.5" customHeight="1">
      <c r="B5" s="59" t="s">
        <v>213</v>
      </c>
      <c r="C5" s="64">
        <v>340690400</v>
      </c>
      <c r="D5" s="64"/>
      <c r="E5" s="64"/>
      <c r="F5" s="64">
        <v>2880735</v>
      </c>
      <c r="G5" s="65">
        <v>-66130425.27</v>
      </c>
      <c r="H5" s="66"/>
      <c r="I5" s="66"/>
      <c r="J5" s="66">
        <f>SUM(C5:I5)</f>
        <v>277440709.73</v>
      </c>
    </row>
    <row r="6" spans="2:10" ht="24.75" customHeight="1">
      <c r="B6" s="59" t="s">
        <v>159</v>
      </c>
      <c r="C6" s="66"/>
      <c r="D6" s="66"/>
      <c r="E6" s="66"/>
      <c r="F6" s="66"/>
      <c r="G6" s="66"/>
      <c r="H6" s="66"/>
      <c r="I6" s="66"/>
      <c r="J6" s="66">
        <f aca="true" t="shared" si="0" ref="J6:J18">SUM(C6:I6)</f>
        <v>0</v>
      </c>
    </row>
    <row r="7" spans="2:10" ht="19.5" customHeight="1">
      <c r="B7" s="59" t="s">
        <v>160</v>
      </c>
      <c r="C7" s="66"/>
      <c r="D7" s="66"/>
      <c r="E7" s="66"/>
      <c r="F7" s="66"/>
      <c r="G7" s="65"/>
      <c r="H7" s="66"/>
      <c r="I7" s="66"/>
      <c r="J7" s="66">
        <f t="shared" si="0"/>
        <v>0</v>
      </c>
    </row>
    <row r="8" spans="2:10" ht="30.75" customHeight="1">
      <c r="B8" s="59" t="s">
        <v>161</v>
      </c>
      <c r="C8" s="66"/>
      <c r="D8" s="66"/>
      <c r="E8" s="66"/>
      <c r="F8" s="66"/>
      <c r="G8" s="66"/>
      <c r="H8" s="66"/>
      <c r="I8" s="66"/>
      <c r="J8" s="66">
        <f t="shared" si="0"/>
        <v>0</v>
      </c>
    </row>
    <row r="9" spans="2:10" ht="19.5" customHeight="1">
      <c r="B9" s="59" t="s">
        <v>164</v>
      </c>
      <c r="C9" s="66"/>
      <c r="D9" s="66"/>
      <c r="E9" s="66"/>
      <c r="F9" s="66"/>
      <c r="G9" s="65">
        <v>15564378</v>
      </c>
      <c r="H9" s="66"/>
      <c r="I9" s="66"/>
      <c r="J9" s="66">
        <f t="shared" si="0"/>
        <v>15564378</v>
      </c>
    </row>
    <row r="10" spans="2:10" ht="19.5" customHeight="1">
      <c r="B10" s="59" t="s">
        <v>162</v>
      </c>
      <c r="C10" s="66"/>
      <c r="D10" s="66"/>
      <c r="E10" s="66"/>
      <c r="F10" s="66"/>
      <c r="G10" s="66"/>
      <c r="H10" s="66"/>
      <c r="I10" s="66"/>
      <c r="J10" s="66">
        <f t="shared" si="0"/>
        <v>0</v>
      </c>
    </row>
    <row r="11" spans="2:10" ht="19.5" customHeight="1">
      <c r="B11" s="59" t="s">
        <v>171</v>
      </c>
      <c r="C11" s="66"/>
      <c r="D11" s="66"/>
      <c r="E11" s="66"/>
      <c r="F11" s="66"/>
      <c r="G11" s="66"/>
      <c r="H11" s="66"/>
      <c r="I11" s="66"/>
      <c r="J11" s="66">
        <f t="shared" si="0"/>
        <v>0</v>
      </c>
    </row>
    <row r="12" spans="2:10" ht="19.5" customHeight="1">
      <c r="B12" s="59" t="s">
        <v>172</v>
      </c>
      <c r="C12" s="64"/>
      <c r="D12" s="64"/>
      <c r="E12" s="64"/>
      <c r="F12" s="64"/>
      <c r="G12" s="64"/>
      <c r="H12" s="64"/>
      <c r="I12" s="64"/>
      <c r="J12" s="66">
        <f t="shared" si="0"/>
        <v>0</v>
      </c>
    </row>
    <row r="13" spans="2:10" ht="19.5" customHeight="1">
      <c r="B13" s="59" t="s">
        <v>215</v>
      </c>
      <c r="C13" s="64">
        <f>SUM(C5:C12)</f>
        <v>340690400</v>
      </c>
      <c r="D13" s="64">
        <f aca="true" t="shared" si="1" ref="D13:J13">SUM(D5:D12)</f>
        <v>0</v>
      </c>
      <c r="E13" s="64">
        <f t="shared" si="1"/>
        <v>0</v>
      </c>
      <c r="F13" s="64">
        <f t="shared" si="1"/>
        <v>2880735</v>
      </c>
      <c r="G13" s="64">
        <f t="shared" si="1"/>
        <v>-50566047.27</v>
      </c>
      <c r="H13" s="64">
        <f t="shared" si="1"/>
        <v>0</v>
      </c>
      <c r="I13" s="64">
        <f t="shared" si="1"/>
        <v>0</v>
      </c>
      <c r="J13" s="64">
        <f t="shared" si="1"/>
        <v>293005087.73</v>
      </c>
    </row>
    <row r="14" spans="2:10" ht="19.5" customHeight="1">
      <c r="B14" s="60"/>
      <c r="C14" s="66"/>
      <c r="D14" s="66"/>
      <c r="E14" s="66"/>
      <c r="F14" s="66"/>
      <c r="G14" s="66"/>
      <c r="H14" s="66"/>
      <c r="I14" s="66"/>
      <c r="J14" s="66">
        <f t="shared" si="0"/>
        <v>0</v>
      </c>
    </row>
    <row r="15" spans="2:10" ht="19.5" customHeight="1">
      <c r="B15" s="60" t="s">
        <v>164</v>
      </c>
      <c r="C15" s="66"/>
      <c r="D15" s="66"/>
      <c r="E15" s="66"/>
      <c r="F15" s="66"/>
      <c r="G15" s="56">
        <v>-27637169.309999876</v>
      </c>
      <c r="H15" s="66"/>
      <c r="I15" s="66"/>
      <c r="J15" s="66">
        <f t="shared" si="0"/>
        <v>-27637169.309999876</v>
      </c>
    </row>
    <row r="16" spans="2:10" ht="19.5" customHeight="1">
      <c r="B16" s="60" t="s">
        <v>162</v>
      </c>
      <c r="C16" s="66"/>
      <c r="D16" s="66"/>
      <c r="E16" s="66"/>
      <c r="F16" s="66"/>
      <c r="G16" s="66"/>
      <c r="H16" s="66"/>
      <c r="I16" s="66"/>
      <c r="J16" s="66">
        <f t="shared" si="0"/>
        <v>0</v>
      </c>
    </row>
    <row r="17" spans="2:10" ht="19.5" customHeight="1">
      <c r="B17" s="60" t="s">
        <v>163</v>
      </c>
      <c r="C17" s="66"/>
      <c r="D17" s="66"/>
      <c r="E17" s="66"/>
      <c r="F17" s="76">
        <v>665968</v>
      </c>
      <c r="G17" s="76">
        <v>-665968</v>
      </c>
      <c r="H17" s="66"/>
      <c r="I17" s="66"/>
      <c r="J17" s="66">
        <f t="shared" si="0"/>
        <v>0</v>
      </c>
    </row>
    <row r="18" spans="2:10" ht="19.5" customHeight="1">
      <c r="B18" s="60" t="s">
        <v>165</v>
      </c>
      <c r="C18" s="66"/>
      <c r="D18" s="66"/>
      <c r="E18" s="66"/>
      <c r="F18" s="66"/>
      <c r="G18" s="66"/>
      <c r="H18" s="66"/>
      <c r="I18" s="66"/>
      <c r="J18" s="66">
        <f t="shared" si="0"/>
        <v>0</v>
      </c>
    </row>
    <row r="19" spans="2:10" ht="19.5" customHeight="1">
      <c r="B19" s="60" t="s">
        <v>221</v>
      </c>
      <c r="C19" s="66">
        <f>SUM(C13:C18)</f>
        <v>340690400</v>
      </c>
      <c r="D19" s="66">
        <f aca="true" t="shared" si="2" ref="D19:J19">SUM(D13:D18)</f>
        <v>0</v>
      </c>
      <c r="E19" s="66">
        <f t="shared" si="2"/>
        <v>0</v>
      </c>
      <c r="F19" s="66">
        <f t="shared" si="2"/>
        <v>3546703</v>
      </c>
      <c r="G19" s="66">
        <f t="shared" si="2"/>
        <v>-78869184.57999988</v>
      </c>
      <c r="H19" s="66">
        <f t="shared" si="2"/>
        <v>0</v>
      </c>
      <c r="I19" s="66">
        <f t="shared" si="2"/>
        <v>0</v>
      </c>
      <c r="J19" s="66">
        <f t="shared" si="2"/>
        <v>265367918.42000014</v>
      </c>
    </row>
    <row r="20" ht="12.75">
      <c r="C20" s="15"/>
    </row>
  </sheetData>
  <sheetProtection/>
  <printOptions/>
  <pageMargins left="0.17" right="0.2" top="0.21" bottom="0.28" header="0.5" footer="0.25"/>
  <pageSetup horizontalDpi="600" verticalDpi="600" orientation="landscape" paperSize="9" r:id="rId1"/>
  <headerFooter alignWithMargins="0">
    <oddFooter>&amp;LKerri Viti 2012&amp;CPage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rezart</cp:lastModifiedBy>
  <cp:lastPrinted>2013-03-15T12:15:44Z</cp:lastPrinted>
  <dcterms:created xsi:type="dcterms:W3CDTF">1996-10-14T23:33:28Z</dcterms:created>
  <dcterms:modified xsi:type="dcterms:W3CDTF">2013-07-26T08:07:15Z</dcterms:modified>
  <cp:category/>
  <cp:version/>
  <cp:contentType/>
  <cp:contentStatus/>
</cp:coreProperties>
</file>