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835" tabRatio="872" activeTab="5"/>
  </bookViews>
  <sheets>
    <sheet name="AKTIVI PASIV" sheetId="1" r:id="rId1"/>
    <sheet name="Te ardhura+shpenzime" sheetId="2" r:id="rId2"/>
    <sheet name="m indirekte" sheetId="3" r:id="rId3"/>
    <sheet name="kapitalet e veta" sheetId="4" r:id="rId4"/>
    <sheet name="AQT" sheetId="5" r:id="rId5"/>
    <sheet name="AMORTIZ" sheetId="6" r:id="rId6"/>
  </sheets>
  <definedNames/>
  <calcPr fullCalcOnLoad="1"/>
</workbook>
</file>

<file path=xl/sharedStrings.xml><?xml version="1.0" encoding="utf-8"?>
<sst xmlns="http://schemas.openxmlformats.org/spreadsheetml/2006/main" count="334" uniqueCount="263">
  <si>
    <t>Shenime</t>
  </si>
  <si>
    <t>AKTIVET</t>
  </si>
  <si>
    <t>l</t>
  </si>
  <si>
    <t>Derivative dhe aktive te mbajtura per tregt.</t>
  </si>
  <si>
    <t>(i)</t>
  </si>
  <si>
    <t>Derivativet</t>
  </si>
  <si>
    <t>(ii)</t>
  </si>
  <si>
    <t>Totali 2</t>
  </si>
  <si>
    <t>Aktive te tjera financiare afatshkurtra</t>
  </si>
  <si>
    <t>Llogari/Kerkesa te tjera te arketueshme</t>
  </si>
  <si>
    <t>(iv)</t>
  </si>
  <si>
    <t>(iii)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</si>
  <si>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</si>
  <si>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</si>
  <si>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</si>
  <si>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</si>
  <si>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</si>
  <si>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</si>
  <si>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</si>
  <si>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</si>
  <si>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</si>
  <si>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</si>
  <si>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</si>
  <si>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</si>
  <si>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</si>
  <si>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</si>
  <si>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</si>
  <si>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</si>
  <si>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</si>
  <si>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</si>
  <si>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</si>
  <si>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</si>
  <si>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</si>
  <si>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</si>
  <si>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</si>
  <si>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</si>
  <si>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</si>
  <si>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</si>
  <si>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</si>
  <si>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</si>
  <si>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</si>
  <si>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</si>
  <si>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</si>
  <si>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</si>
  <si>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</si>
  <si>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</si>
  <si>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</si>
  <si>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</si>
  <si>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</si>
  <si>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</si>
  <si>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</si>
  <si>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</si>
  <si>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</si>
  <si>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</si>
  <si>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</si>
  <si>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</si>
  <si>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</si>
  <si>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</si>
  <si>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</si>
  <si>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</si>
  <si>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</si>
  <si>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</si>
  <si>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</si>
  <si>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</si>
  <si>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</si>
  <si>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</si>
  <si>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</si>
  <si>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</si>
  <si>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</si>
  <si>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</si>
  <si>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</si>
  <si>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</si>
  <si>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</si>
  <si>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</si>
  <si>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</si>
  <si>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</si>
  <si>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</si>
  <si>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</si>
  <si>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</si>
  <si>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</si>
  <si>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</si>
  <si>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</si>
  <si>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</si>
  <si>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</si>
  <si>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</si>
  <si>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</si>
  <si>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</si>
  <si>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</si>
  <si>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</si>
  <si>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</si>
  <si>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</si>
  <si>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</si>
  <si>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</si>
  <si>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</si>
  <si>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</si>
  <si>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</si>
  <si>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</si>
  <si>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</si>
  <si>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</si>
  <si>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</si>
  <si>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</si>
  <si>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</si>
  <si>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</si>
  <si>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</si>
  <si>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</si>
  <si>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Fitimi/humbja neto e vitit financiar (14-15)</t>
  </si>
  <si>
    <t xml:space="preserve">             3. Pasqyra e levizjeve ne kapitalet e veta  per periudhen</t>
  </si>
  <si>
    <t>Ne lek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</si>
  <si>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</si>
  <si>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</si>
  <si>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</si>
  <si>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</si>
  <si>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Shuma te parashik per rreziqe</t>
  </si>
  <si>
    <t>Totali</t>
  </si>
  <si>
    <t>Efekti i ndryshimeve ne politikat kontabel</t>
  </si>
  <si>
    <t>Fitimi i pa- shperndare</t>
  </si>
  <si>
    <t>Pozicioni i rregulluar</t>
  </si>
  <si>
    <t>Fitimi neto i periudhes kontabel</t>
  </si>
  <si>
    <t>Dividentet e paguar / deklaruar</t>
  </si>
  <si>
    <t xml:space="preserve"> Transferime ne rezerven e detyrueshme ligjore</t>
  </si>
  <si>
    <t xml:space="preserve"> Transferime ne rezerven e detyrueshme statutore</t>
  </si>
  <si>
    <t xml:space="preserve"> Transferime ne rezerva te tjera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</si>
  <si>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</si>
  <si>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</si>
  <si>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</si>
  <si>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</si>
  <si>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 xml:space="preserve"> Terheqje kapitali per zvogelim</t>
  </si>
  <si>
    <t>Aksione te thesarit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</si>
  <si>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</si>
  <si>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</si>
  <si>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</si>
  <si>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</si>
  <si>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</si>
  <si>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</si>
  <si>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</si>
  <si>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</si>
  <si>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</si>
  <si>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</si>
  <si>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</si>
  <si>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</si>
  <si>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</si>
  <si>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</si>
  <si>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</si>
  <si>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</si>
  <si>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</si>
  <si>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</si>
  <si>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</si>
  <si>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</si>
  <si>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</si>
  <si>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</si>
  <si>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</si>
  <si>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</si>
  <si>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</si>
  <si>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</si>
  <si>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</si>
  <si>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</si>
  <si>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</si>
  <si>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</si>
  <si>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</si>
  <si>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</si>
  <si>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</si>
  <si>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</si>
  <si>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 xml:space="preserve"> Ne/ Leke</t>
  </si>
  <si>
    <t xml:space="preserve"> </t>
  </si>
  <si>
    <t>ADMINISTRATORI</t>
  </si>
  <si>
    <t>a</t>
  </si>
  <si>
    <t>b</t>
  </si>
  <si>
    <t xml:space="preserve">Aktive monetare  </t>
  </si>
  <si>
    <t>Kerkesa te tjera te arketueshme   (TVSH)</t>
  </si>
  <si>
    <t>Te tjera kerkesa  (garanci bankare)</t>
  </si>
  <si>
    <t>Detyrime te tjera   (Sigurime shoq.shend.)</t>
  </si>
  <si>
    <t>Mjete monetare ne banke</t>
  </si>
  <si>
    <t>Mjete monetare ne  arke</t>
  </si>
  <si>
    <t>(vi)</t>
  </si>
  <si>
    <t>Tatim page</t>
  </si>
  <si>
    <t>T.V.SH</t>
  </si>
  <si>
    <t>(vii)</t>
  </si>
  <si>
    <t>(viii)</t>
  </si>
  <si>
    <t>Kreditore te tjere</t>
  </si>
  <si>
    <t>(ix)</t>
  </si>
  <si>
    <t>Mardheniet me pronaret</t>
  </si>
  <si>
    <t>Rezerva statutore</t>
  </si>
  <si>
    <t xml:space="preserve">Shpenzime ne avance </t>
  </si>
  <si>
    <t xml:space="preserve">Shpenzimet e tatimit mbi fitimin </t>
  </si>
  <si>
    <t>Shoqeria Tregtare "DELTA ELEKTRIK" Shpk Tirane</t>
  </si>
  <si>
    <t>Shoqeria tregtare "DELTA ELEKTRIK" Shpk Tirane</t>
  </si>
  <si>
    <t>604-657</t>
  </si>
  <si>
    <t>Llogari/Kerkesa te arketueshme (Kliente,Pronari)</t>
  </si>
  <si>
    <t>GJENDJA DHE NDRYSHIMET E AKTIVEVE TE QENDRUESHMEME VLERE  BRUTO</t>
  </si>
  <si>
    <t>Gjendja ne celje te ushtrimit</t>
  </si>
  <si>
    <t>SHTESA GJATE USHTRIMIT</t>
  </si>
  <si>
    <t xml:space="preserve">       PAKESIMI GJATE USHTRIMIT</t>
  </si>
  <si>
    <t>Gjendja ne mbyllje te ushtrimit</t>
  </si>
  <si>
    <t>Kontribute ne kapital</t>
  </si>
  <si>
    <t>Blere dhe krijuar</t>
  </si>
  <si>
    <t xml:space="preserve">Shtesa te tjera </t>
  </si>
  <si>
    <t>Rivlersime</t>
  </si>
  <si>
    <t>Gjithsej</t>
  </si>
  <si>
    <t>Shitje</t>
  </si>
  <si>
    <t>Pakesime te tjera</t>
  </si>
  <si>
    <t>I    TE PA TRUPEZUARA</t>
  </si>
  <si>
    <t>1 -Shpenzime te nisjes dhe zgjerimit</t>
  </si>
  <si>
    <t xml:space="preserve">2 - Shpenzime te kerkimeve te        aplikuara e te zhvillimt </t>
  </si>
  <si>
    <t>3 - Koncesione, Patenta, Marka dhe vlera e te drejta te ngjashme</t>
  </si>
  <si>
    <t>4 - Fond tregetar</t>
  </si>
  <si>
    <t>5 - Te tjera ne shfrytezim</t>
  </si>
  <si>
    <t>6 - Ne proces dhe pagesa pjesore</t>
  </si>
  <si>
    <t>II   TE TRUPEZUARA</t>
  </si>
  <si>
    <t>7 - Toka, terrene, troje</t>
  </si>
  <si>
    <t>8 - Ndertesa</t>
  </si>
  <si>
    <t>9 - Ndertime dhe instalime te pergj.</t>
  </si>
  <si>
    <t>10 - Instalime teknike,makineri,pajisje</t>
  </si>
  <si>
    <t>11 - Mjete transporti</t>
  </si>
  <si>
    <t>12 - Paisje zyra dhe informatike</t>
  </si>
  <si>
    <t>13 - Gje e gjalle pune prodhimi</t>
  </si>
  <si>
    <t>14 - Kultura dru-frutore</t>
  </si>
  <si>
    <t>15 - Te tjera ne shfrytezim-Mobilje &amp; Orendi</t>
  </si>
  <si>
    <t>16 - Ne proces dhe pagesa pjesore</t>
  </si>
  <si>
    <t>TOTAL   I   +   II</t>
  </si>
  <si>
    <t>PASQYRA E AMORTIZIMIT</t>
  </si>
  <si>
    <t>Ne  LEKE</t>
  </si>
  <si>
    <t>GJENDJA DHE NDRYSHIMET</t>
  </si>
  <si>
    <t>Shuma e akumuluar ne çelje  te ushtrimit</t>
  </si>
  <si>
    <t>SHTESA</t>
  </si>
  <si>
    <t>PAKESIME</t>
  </si>
  <si>
    <t>Shuma e akumuluar ne mbyllje te ushtrimit</t>
  </si>
  <si>
    <t>PLOTESIM.</t>
  </si>
  <si>
    <t>AMORTIZ.</t>
  </si>
  <si>
    <t>ELEMENTE</t>
  </si>
  <si>
    <t>RUBRIKAT DHE POSTET</t>
  </si>
  <si>
    <t>TE LIDH.</t>
  </si>
  <si>
    <t>VJETOR</t>
  </si>
  <si>
    <t>GJITHSEJ</t>
  </si>
  <si>
    <t>TE KALUAR</t>
  </si>
  <si>
    <t>TE</t>
  </si>
  <si>
    <t>JASHT</t>
  </si>
  <si>
    <t>RIVLERSIM</t>
  </si>
  <si>
    <t>NE A. QARK.</t>
  </si>
  <si>
    <t>SHITUR</t>
  </si>
  <si>
    <t>PERDORIMI</t>
  </si>
  <si>
    <t xml:space="preserve">I) Aktive te qend. te patrupezuara </t>
  </si>
  <si>
    <t>Shpenzime nisje dhe zhvillimi</t>
  </si>
  <si>
    <t>II) Aktive te qend. te trupezuara</t>
  </si>
  <si>
    <t>Instalime teknike</t>
  </si>
  <si>
    <t>Mjete transporti</t>
  </si>
  <si>
    <t>Pajisje informatike</t>
  </si>
  <si>
    <t>Te tjera shfrytezimi</t>
  </si>
  <si>
    <t>FATION PRIFTI</t>
  </si>
  <si>
    <t>Shoqeria Tregtare  " DELTA ELEKTRIK  "  SH.P.K</t>
  </si>
  <si>
    <t xml:space="preserve">  MALIQ ZHUKA</t>
  </si>
  <si>
    <t xml:space="preserve">   FINANCIERI</t>
  </si>
  <si>
    <t xml:space="preserve">                                                             FINANCIERI</t>
  </si>
  <si>
    <t xml:space="preserve">                                                           FATION PRIFTI</t>
  </si>
  <si>
    <t>VITI  2010</t>
  </si>
  <si>
    <t>Viti 2010</t>
  </si>
  <si>
    <t xml:space="preserve">                                  01 Janar - 31 Dhjetor 2010</t>
  </si>
  <si>
    <t>Pozicioni me 31 dhjetor 2010</t>
  </si>
  <si>
    <t xml:space="preserve">    1.  BILANC  I  MBYLLUR  ME     DATE  31.12.2011</t>
  </si>
  <si>
    <t xml:space="preserve">                               01 Janar - 31 Dhjetor 2011</t>
  </si>
  <si>
    <t>VITI  2011</t>
  </si>
  <si>
    <t xml:space="preserve">                       01 Janar - 31 Dhjetor 2011</t>
  </si>
  <si>
    <t xml:space="preserve">                                  01 Janar - 31 Dhjetor 2011</t>
  </si>
  <si>
    <t>Pozicioni me 31 dhjetor 2011</t>
  </si>
</sst>
</file>

<file path=xl/styles.xml><?xml version="1.0" encoding="utf-8"?>
<styleSheet xmlns="http://schemas.openxmlformats.org/spreadsheetml/2006/main">
  <numFmts count="6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_(* #,##0.0_);_(* \(#,##0.0\);_(* &quot;-&quot;??_);_(@_)"/>
    <numFmt numFmtId="181" formatCode="_(* #,##0_);_(* \(#,##0\);_(* &quot;-&quot;??_);_(@_)"/>
    <numFmt numFmtId="182" formatCode="[$-409]h:mm:ss\ AM/PM"/>
    <numFmt numFmtId="183" formatCode="0.0"/>
    <numFmt numFmtId="184" formatCode="#,##0\ &quot;Δρχ&quot;;\-#,##0\ &quot;Δρχ&quot;"/>
    <numFmt numFmtId="185" formatCode="#,##0\ &quot;Δρχ&quot;;[Red]\-#,##0\ &quot;Δρχ&quot;"/>
    <numFmt numFmtId="186" formatCode="#,##0.00\ &quot;Δρχ&quot;;\-#,##0.00\ &quot;Δρχ&quot;"/>
    <numFmt numFmtId="187" formatCode="#,##0.00\ &quot;Δρχ&quot;;[Red]\-#,##0.00\ &quot;Δρχ&quot;"/>
    <numFmt numFmtId="188" formatCode="_-* #,##0\ &quot;Δρχ&quot;_-;\-* #,##0\ &quot;Δρχ&quot;_-;_-* &quot;-&quot;\ &quot;Δρχ&quot;_-;_-@_-"/>
    <numFmt numFmtId="189" formatCode="_-* #,##0\ _Δ_ρ_χ_-;\-* #,##0\ _Δ_ρ_χ_-;_-* &quot;-&quot;\ _Δ_ρ_χ_-;_-@_-"/>
    <numFmt numFmtId="190" formatCode="_-* #,##0.00\ &quot;Δρχ&quot;_-;\-* #,##0.00\ &quot;Δρχ&quot;_-;_-* &quot;-&quot;??\ &quot;Δρχ&quot;_-;_-@_-"/>
    <numFmt numFmtId="191" formatCode="_-* #,##0.00\ _Δ_ρ_χ_-;\-* #,##0.00\ _Δ_ρ_χ_-;_-* &quot;-&quot;??\ _Δ_ρ_χ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0;\(0\)"/>
    <numFmt numFmtId="199" formatCode="000000000000"/>
    <numFmt numFmtId="200" formatCode="###,000\ &quot;$&quot;"/>
    <numFmt numFmtId="201" formatCode="###\ &quot;$&quot;"/>
    <numFmt numFmtId="202" formatCode="m/d"/>
    <numFmt numFmtId="203" formatCode="d\-mmm\-yyyy"/>
    <numFmt numFmtId="204" formatCode="#,##0.00\ [$€-1]_);[Red]\(#,##0.00\ [$€-1]\)"/>
    <numFmt numFmtId="205" formatCode="#,##0.000\ [$€-1]_);[Red]\(#,##0.000\ [$€-1]\)"/>
    <numFmt numFmtId="206" formatCode="#,##0.0\ [$€-1]_);[Red]\(#,##0.0\ [$€-1]\)"/>
    <numFmt numFmtId="207" formatCode="#,##0\ [$€-1]_);[Red]\(#,##0\ [$€-1]\)"/>
    <numFmt numFmtId="208" formatCode="#,##0.00\ [$€-1]"/>
    <numFmt numFmtId="209" formatCode="#,##0.0\ [$€-1]"/>
    <numFmt numFmtId="210" formatCode="#,##0\ [$€-1]"/>
    <numFmt numFmtId="211" formatCode="0.0000"/>
    <numFmt numFmtId="212" formatCode="0.000"/>
    <numFmt numFmtId="213" formatCode="#,##0.0"/>
    <numFmt numFmtId="214" formatCode="[$-41C]h:mm:ss\.AM/PM"/>
    <numFmt numFmtId="215" formatCode="_(* #,##0.0_);_(* \(#,##0.0\);_(* &quot;-&quot;?_);_(@_)"/>
    <numFmt numFmtId="216" formatCode="_(* #,##0.000_);_(* \(#,##0.000\);_(* &quot;-&quot;??_);_(@_)"/>
    <numFmt numFmtId="217" formatCode="[$-409]dddd\,\ mmmm\ dd\,\ yyyy"/>
    <numFmt numFmtId="218" formatCode="_(* #,##0.0_);_(* \(#,##0.0\);_(* &quot;-&quot;_);_(@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b/>
      <sz val="11"/>
      <name val="Agency FB"/>
      <family val="2"/>
    </font>
    <font>
      <sz val="11"/>
      <name val="Agency FB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 style="hair"/>
      <top style="hair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thin"/>
      <top style="thin"/>
      <bottom style="thin"/>
    </border>
    <border>
      <left style="hair"/>
      <right style="double"/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hair"/>
      <right style="hair"/>
      <top style="medium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1" fontId="2" fillId="0" borderId="0" xfId="42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81" fontId="2" fillId="0" borderId="15" xfId="42" applyNumberFormat="1" applyFont="1" applyBorder="1" applyAlignment="1">
      <alignment/>
    </xf>
    <xf numFmtId="181" fontId="2" fillId="0" borderId="16" xfId="42" applyNumberFormat="1" applyFont="1" applyBorder="1" applyAlignment="1">
      <alignment/>
    </xf>
    <xf numFmtId="181" fontId="0" fillId="0" borderId="15" xfId="42" applyNumberFormat="1" applyFont="1" applyBorder="1" applyAlignment="1">
      <alignment vertical="center" wrapText="1"/>
    </xf>
    <xf numFmtId="181" fontId="0" fillId="0" borderId="16" xfId="42" applyNumberFormat="1" applyFont="1" applyBorder="1" applyAlignment="1">
      <alignment vertical="center" wrapText="1"/>
    </xf>
    <xf numFmtId="181" fontId="0" fillId="0" borderId="15" xfId="42" applyNumberFormat="1" applyFont="1" applyBorder="1" applyAlignment="1">
      <alignment/>
    </xf>
    <xf numFmtId="181" fontId="0" fillId="0" borderId="16" xfId="42" applyNumberFormat="1" applyFont="1" applyBorder="1" applyAlignment="1">
      <alignment/>
    </xf>
    <xf numFmtId="181" fontId="2" fillId="0" borderId="18" xfId="42" applyNumberFormat="1" applyFont="1" applyBorder="1" applyAlignment="1">
      <alignment vertical="center" wrapText="1"/>
    </xf>
    <xf numFmtId="181" fontId="2" fillId="0" borderId="19" xfId="42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171" fontId="0" fillId="0" borderId="0" xfId="42" applyAlignment="1">
      <alignment/>
    </xf>
    <xf numFmtId="181" fontId="2" fillId="0" borderId="0" xfId="0" applyNumberFormat="1" applyFont="1" applyAlignment="1">
      <alignment vertical="center" wrapText="1"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 wrapText="1"/>
    </xf>
    <xf numFmtId="181" fontId="0" fillId="0" borderId="0" xfId="42" applyNumberFormat="1" applyFont="1" applyBorder="1" applyAlignment="1">
      <alignment/>
    </xf>
    <xf numFmtId="181" fontId="0" fillId="0" borderId="0" xfId="42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181" fontId="7" fillId="0" borderId="20" xfId="42" applyNumberFormat="1" applyFont="1" applyBorder="1" applyAlignment="1">
      <alignment/>
    </xf>
    <xf numFmtId="181" fontId="6" fillId="0" borderId="20" xfId="42" applyNumberFormat="1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181" fontId="7" fillId="0" borderId="20" xfId="42" applyNumberFormat="1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181" fontId="6" fillId="0" borderId="20" xfId="42" applyNumberFormat="1" applyFont="1" applyBorder="1" applyAlignment="1">
      <alignment vertical="center" wrapText="1"/>
    </xf>
    <xf numFmtId="171" fontId="0" fillId="0" borderId="0" xfId="0" applyNumberFormat="1" applyAlignment="1">
      <alignment/>
    </xf>
    <xf numFmtId="181" fontId="8" fillId="0" borderId="21" xfId="0" applyNumberFormat="1" applyFont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3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/>
    </xf>
    <xf numFmtId="171" fontId="2" fillId="0" borderId="0" xfId="42" applyFont="1" applyAlignment="1">
      <alignment horizontal="center"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169" fontId="0" fillId="0" borderId="0" xfId="43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169" fontId="0" fillId="0" borderId="0" xfId="43" applyFont="1" applyAlignment="1">
      <alignment/>
    </xf>
    <xf numFmtId="0" fontId="0" fillId="0" borderId="24" xfId="0" applyFont="1" applyBorder="1" applyAlignment="1">
      <alignment horizontal="right" vertical="center"/>
    </xf>
    <xf numFmtId="0" fontId="2" fillId="0" borderId="22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 horizontal="center"/>
    </xf>
    <xf numFmtId="169" fontId="1" fillId="0" borderId="23" xfId="43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9" fontId="1" fillId="0" borderId="26" xfId="43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7" xfId="0" applyBorder="1" applyAlignment="1">
      <alignment/>
    </xf>
    <xf numFmtId="0" fontId="1" fillId="0" borderId="27" xfId="0" applyFont="1" applyBorder="1" applyAlignment="1">
      <alignment horizontal="center"/>
    </xf>
    <xf numFmtId="169" fontId="1" fillId="0" borderId="25" xfId="43" applyFont="1" applyBorder="1" applyAlignment="1">
      <alignment horizontal="center"/>
    </xf>
    <xf numFmtId="0" fontId="0" fillId="0" borderId="20" xfId="0" applyBorder="1" applyAlignment="1">
      <alignment horizontal="left"/>
    </xf>
    <xf numFmtId="3" fontId="2" fillId="0" borderId="20" xfId="0" applyNumberFormat="1" applyFont="1" applyBorder="1" applyAlignment="1">
      <alignment/>
    </xf>
    <xf numFmtId="3" fontId="2" fillId="0" borderId="20" xfId="43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43" applyNumberFormat="1" applyBorder="1" applyAlignment="1">
      <alignment/>
    </xf>
    <xf numFmtId="3" fontId="0" fillId="0" borderId="20" xfId="0" applyNumberFormat="1" applyFill="1" applyBorder="1" applyAlignment="1">
      <alignment/>
    </xf>
    <xf numFmtId="3" fontId="3" fillId="0" borderId="20" xfId="0" applyNumberFormat="1" applyFont="1" applyBorder="1" applyAlignment="1">
      <alignment/>
    </xf>
    <xf numFmtId="0" fontId="6" fillId="0" borderId="28" xfId="0" applyFont="1" applyBorder="1" applyAlignment="1">
      <alignment/>
    </xf>
    <xf numFmtId="171" fontId="6" fillId="0" borderId="0" xfId="42" applyFont="1" applyAlignment="1">
      <alignment/>
    </xf>
    <xf numFmtId="0" fontId="6" fillId="0" borderId="0" xfId="0" applyFont="1" applyAlignment="1">
      <alignment/>
    </xf>
    <xf numFmtId="171" fontId="7" fillId="0" borderId="0" xfId="42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29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12" fillId="0" borderId="2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181" fontId="7" fillId="0" borderId="20" xfId="42" applyNumberFormat="1" applyFont="1" applyBorder="1" applyAlignment="1">
      <alignment/>
    </xf>
    <xf numFmtId="0" fontId="14" fillId="0" borderId="20" xfId="0" applyFont="1" applyBorder="1" applyAlignment="1">
      <alignment/>
    </xf>
    <xf numFmtId="171" fontId="7" fillId="0" borderId="20" xfId="42" applyFont="1" applyBorder="1" applyAlignment="1">
      <alignment/>
    </xf>
    <xf numFmtId="181" fontId="7" fillId="0" borderId="0" xfId="42" applyNumberFormat="1" applyFont="1" applyAlignment="1">
      <alignment/>
    </xf>
    <xf numFmtId="3" fontId="13" fillId="0" borderId="20" xfId="0" applyNumberFormat="1" applyFont="1" applyBorder="1" applyAlignment="1">
      <alignment horizontal="center"/>
    </xf>
    <xf numFmtId="181" fontId="6" fillId="0" borderId="0" xfId="42" applyNumberFormat="1" applyFont="1" applyAlignment="1">
      <alignment/>
    </xf>
    <xf numFmtId="0" fontId="7" fillId="0" borderId="3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/>
    </xf>
    <xf numFmtId="0" fontId="6" fillId="0" borderId="32" xfId="0" applyFont="1" applyBorder="1" applyAlignment="1">
      <alignment horizontal="center"/>
    </xf>
    <xf numFmtId="181" fontId="6" fillId="0" borderId="32" xfId="42" applyNumberFormat="1" applyFont="1" applyBorder="1" applyAlignment="1">
      <alignment/>
    </xf>
    <xf numFmtId="181" fontId="6" fillId="0" borderId="0" xfId="0" applyNumberFormat="1" applyFont="1" applyAlignment="1">
      <alignment/>
    </xf>
    <xf numFmtId="171" fontId="8" fillId="0" borderId="0" xfId="42" applyFont="1" applyAlignment="1">
      <alignment/>
    </xf>
    <xf numFmtId="0" fontId="8" fillId="0" borderId="0" xfId="0" applyFont="1" applyAlignment="1">
      <alignment/>
    </xf>
    <xf numFmtId="171" fontId="15" fillId="0" borderId="0" xfId="42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left"/>
    </xf>
    <xf numFmtId="0" fontId="15" fillId="0" borderId="0" xfId="0" applyFont="1" applyFill="1" applyBorder="1" applyAlignment="1">
      <alignment/>
    </xf>
    <xf numFmtId="0" fontId="7" fillId="0" borderId="29" xfId="0" applyFont="1" applyBorder="1" applyAlignment="1">
      <alignment horizontal="center"/>
    </xf>
    <xf numFmtId="181" fontId="7" fillId="0" borderId="20" xfId="42" applyNumberFormat="1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3" fillId="0" borderId="2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181" fontId="7" fillId="0" borderId="0" xfId="0" applyNumberFormat="1" applyFont="1" applyAlignment="1">
      <alignment/>
    </xf>
    <xf numFmtId="0" fontId="7" fillId="0" borderId="30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left" vertical="center" wrapText="1" shrinkToFit="1"/>
    </xf>
    <xf numFmtId="0" fontId="13" fillId="0" borderId="20" xfId="0" applyFont="1" applyBorder="1" applyAlignment="1">
      <alignment horizontal="center" vertical="center" wrapText="1" shrinkToFit="1"/>
    </xf>
    <xf numFmtId="181" fontId="7" fillId="0" borderId="20" xfId="42" applyNumberFormat="1" applyFont="1" applyBorder="1" applyAlignment="1">
      <alignment vertical="center" wrapText="1" shrinkToFit="1"/>
    </xf>
    <xf numFmtId="0" fontId="6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171" fontId="7" fillId="0" borderId="0" xfId="42" applyFont="1" applyAlignment="1">
      <alignment/>
    </xf>
    <xf numFmtId="0" fontId="7" fillId="0" borderId="0" xfId="0" applyFont="1" applyAlignment="1">
      <alignment horizontal="left"/>
    </xf>
    <xf numFmtId="0" fontId="16" fillId="0" borderId="0" xfId="0" applyFont="1" applyAlignment="1">
      <alignment/>
    </xf>
    <xf numFmtId="0" fontId="7" fillId="0" borderId="13" xfId="0" applyFont="1" applyBorder="1" applyAlignment="1">
      <alignment vertical="center"/>
    </xf>
    <xf numFmtId="181" fontId="7" fillId="0" borderId="16" xfId="42" applyNumberFormat="1" applyFont="1" applyBorder="1" applyAlignment="1">
      <alignment vertical="center"/>
    </xf>
    <xf numFmtId="0" fontId="7" fillId="0" borderId="13" xfId="0" applyFont="1" applyBorder="1" applyAlignment="1">
      <alignment/>
    </xf>
    <xf numFmtId="181" fontId="7" fillId="0" borderId="16" xfId="42" applyNumberFormat="1" applyFont="1" applyBorder="1" applyAlignment="1">
      <alignment/>
    </xf>
    <xf numFmtId="0" fontId="7" fillId="0" borderId="13" xfId="0" applyFont="1" applyBorder="1" applyAlignment="1">
      <alignment vertical="center" wrapText="1"/>
    </xf>
    <xf numFmtId="181" fontId="7" fillId="0" borderId="16" xfId="42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81" fontId="7" fillId="0" borderId="0" xfId="0" applyNumberFormat="1" applyFont="1" applyAlignment="1">
      <alignment vertical="center" wrapText="1"/>
    </xf>
    <xf numFmtId="181" fontId="6" fillId="0" borderId="16" xfId="42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13" xfId="0" applyFont="1" applyBorder="1" applyAlignment="1">
      <alignment/>
    </xf>
    <xf numFmtId="181" fontId="14" fillId="0" borderId="16" xfId="42" applyNumberFormat="1" applyFont="1" applyBorder="1" applyAlignment="1">
      <alignment/>
    </xf>
    <xf numFmtId="181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81" fontId="17" fillId="0" borderId="16" xfId="42" applyNumberFormat="1" applyFont="1" applyBorder="1" applyAlignment="1">
      <alignment/>
    </xf>
    <xf numFmtId="171" fontId="7" fillId="0" borderId="0" xfId="0" applyNumberFormat="1" applyFont="1" applyAlignment="1">
      <alignment/>
    </xf>
    <xf numFmtId="0" fontId="7" fillId="0" borderId="17" xfId="0" applyFont="1" applyBorder="1" applyAlignment="1">
      <alignment/>
    </xf>
    <xf numFmtId="181" fontId="6" fillId="0" borderId="19" xfId="0" applyNumberFormat="1" applyFont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7" fillId="0" borderId="33" xfId="0" applyFont="1" applyBorder="1" applyAlignment="1">
      <alignment vertical="center"/>
    </xf>
    <xf numFmtId="0" fontId="7" fillId="0" borderId="33" xfId="0" applyFont="1" applyBorder="1" applyAlignment="1">
      <alignment/>
    </xf>
    <xf numFmtId="0" fontId="7" fillId="0" borderId="33" xfId="0" applyFont="1" applyBorder="1" applyAlignment="1">
      <alignment horizontal="left" vertical="center" wrapText="1" indent="3"/>
    </xf>
    <xf numFmtId="0" fontId="7" fillId="0" borderId="33" xfId="0" applyFont="1" applyBorder="1" applyAlignment="1">
      <alignment horizontal="left" indent="3"/>
    </xf>
    <xf numFmtId="0" fontId="7" fillId="0" borderId="33" xfId="0" applyFont="1" applyBorder="1" applyAlignment="1">
      <alignment vertical="center" wrapText="1"/>
    </xf>
    <xf numFmtId="0" fontId="6" fillId="0" borderId="33" xfId="0" applyFont="1" applyBorder="1" applyAlignment="1">
      <alignment/>
    </xf>
    <xf numFmtId="0" fontId="14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181" fontId="8" fillId="0" borderId="36" xfId="0" applyNumberFormat="1" applyFont="1" applyBorder="1" applyAlignment="1">
      <alignment horizontal="center"/>
    </xf>
    <xf numFmtId="181" fontId="7" fillId="0" borderId="37" xfId="42" applyNumberFormat="1" applyFont="1" applyBorder="1" applyAlignment="1">
      <alignment vertical="center"/>
    </xf>
    <xf numFmtId="181" fontId="7" fillId="0" borderId="37" xfId="42" applyNumberFormat="1" applyFont="1" applyBorder="1" applyAlignment="1">
      <alignment/>
    </xf>
    <xf numFmtId="181" fontId="7" fillId="0" borderId="37" xfId="42" applyNumberFormat="1" applyFont="1" applyBorder="1" applyAlignment="1">
      <alignment vertical="center" wrapText="1"/>
    </xf>
    <xf numFmtId="181" fontId="6" fillId="0" borderId="37" xfId="42" applyNumberFormat="1" applyFont="1" applyBorder="1" applyAlignment="1">
      <alignment/>
    </xf>
    <xf numFmtId="181" fontId="14" fillId="0" borderId="37" xfId="42" applyNumberFormat="1" applyFont="1" applyBorder="1" applyAlignment="1">
      <alignment/>
    </xf>
    <xf numFmtId="181" fontId="17" fillId="0" borderId="37" xfId="42" applyNumberFormat="1" applyFont="1" applyBorder="1" applyAlignment="1">
      <alignment/>
    </xf>
    <xf numFmtId="181" fontId="6" fillId="0" borderId="38" xfId="0" applyNumberFormat="1" applyFont="1" applyBorder="1" applyAlignment="1">
      <alignment/>
    </xf>
    <xf numFmtId="0" fontId="6" fillId="0" borderId="39" xfId="0" applyFont="1" applyBorder="1" applyAlignment="1">
      <alignment horizontal="center"/>
    </xf>
    <xf numFmtId="169" fontId="0" fillId="0" borderId="20" xfId="43" applyFont="1" applyBorder="1" applyAlignment="1">
      <alignment/>
    </xf>
    <xf numFmtId="169" fontId="2" fillId="0" borderId="0" xfId="43" applyFont="1" applyAlignment="1">
      <alignment horizontal="center" wrapText="1"/>
    </xf>
    <xf numFmtId="0" fontId="0" fillId="0" borderId="24" xfId="0" applyFont="1" applyBorder="1" applyAlignment="1">
      <alignment horizontal="center"/>
    </xf>
    <xf numFmtId="169" fontId="0" fillId="0" borderId="24" xfId="43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169" fontId="0" fillId="0" borderId="40" xfId="43" applyFont="1" applyBorder="1" applyAlignment="1">
      <alignment horizontal="center" vertical="center" wrapText="1"/>
    </xf>
    <xf numFmtId="169" fontId="0" fillId="0" borderId="24" xfId="43" applyFont="1" applyBorder="1" applyAlignment="1">
      <alignment horizontal="center" vertical="center"/>
    </xf>
    <xf numFmtId="0" fontId="0" fillId="0" borderId="41" xfId="0" applyFont="1" applyBorder="1" applyAlignment="1">
      <alignment wrapText="1"/>
    </xf>
    <xf numFmtId="169" fontId="0" fillId="0" borderId="24" xfId="43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22" xfId="0" applyFont="1" applyBorder="1" applyAlignment="1">
      <alignment/>
    </xf>
    <xf numFmtId="169" fontId="0" fillId="0" borderId="42" xfId="43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 quotePrefix="1">
      <alignment horizontal="left"/>
    </xf>
    <xf numFmtId="169" fontId="2" fillId="0" borderId="43" xfId="43" applyFont="1" applyBorder="1" applyAlignment="1">
      <alignment/>
    </xf>
    <xf numFmtId="169" fontId="2" fillId="0" borderId="20" xfId="43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71" fontId="0" fillId="0" borderId="0" xfId="42" applyFont="1" applyAlignment="1">
      <alignment/>
    </xf>
    <xf numFmtId="3" fontId="0" fillId="0" borderId="0" xfId="0" applyNumberFormat="1" applyFont="1" applyAlignment="1">
      <alignment/>
    </xf>
    <xf numFmtId="218" fontId="15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  <xf numFmtId="169" fontId="10" fillId="0" borderId="0" xfId="0" applyNumberFormat="1" applyFont="1" applyAlignment="1">
      <alignment/>
    </xf>
    <xf numFmtId="171" fontId="15" fillId="0" borderId="0" xfId="42" applyFont="1" applyAlignment="1">
      <alignment horizontal="center"/>
    </xf>
    <xf numFmtId="0" fontId="7" fillId="0" borderId="33" xfId="0" applyFont="1" applyBorder="1" applyAlignment="1">
      <alignment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69" fontId="2" fillId="0" borderId="0" xfId="43" applyFont="1" applyAlignment="1">
      <alignment horizontal="center" wrapText="1"/>
    </xf>
    <xf numFmtId="169" fontId="0" fillId="0" borderId="24" xfId="43" applyFont="1" applyBorder="1" applyAlignment="1">
      <alignment horizontal="center" vertical="center" wrapText="1"/>
    </xf>
    <xf numFmtId="169" fontId="0" fillId="0" borderId="27" xfId="43" applyFont="1" applyBorder="1" applyAlignment="1">
      <alignment horizontal="center" vertical="center" wrapText="1"/>
    </xf>
    <xf numFmtId="169" fontId="0" fillId="0" borderId="44" xfId="43" applyFont="1" applyBorder="1" applyAlignment="1">
      <alignment horizontal="center" vertical="center" wrapText="1"/>
    </xf>
    <xf numFmtId="169" fontId="0" fillId="0" borderId="45" xfId="43" applyFont="1" applyBorder="1" applyAlignment="1">
      <alignment horizontal="center" vertical="center" wrapText="1"/>
    </xf>
    <xf numFmtId="169" fontId="0" fillId="0" borderId="43" xfId="43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2133600</xdr:colOff>
      <xdr:row>10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1228725"/>
          <a:ext cx="22383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114"/>
  <sheetViews>
    <sheetView zoomScale="85" zoomScaleNormal="85" zoomScalePageLayoutView="0" workbookViewId="0" topLeftCell="A121">
      <selection activeCell="G24" sqref="G24"/>
    </sheetView>
  </sheetViews>
  <sheetFormatPr defaultColWidth="9.140625" defaultRowHeight="12.75"/>
  <cols>
    <col min="1" max="1" width="5.8515625" style="1" customWidth="1"/>
    <col min="2" max="2" width="47.421875" style="0" customWidth="1"/>
    <col min="3" max="3" width="12.8515625" style="0" bestFit="1" customWidth="1"/>
    <col min="4" max="4" width="16.8515625" style="31" customWidth="1"/>
    <col min="5" max="5" width="13.7109375" style="31" customWidth="1"/>
    <col min="6" max="6" width="8.7109375" style="0" customWidth="1"/>
    <col min="7" max="7" width="40.421875" style="0" customWidth="1"/>
    <col min="8" max="8" width="9.00390625" style="0" customWidth="1"/>
    <col min="9" max="9" width="14.421875" style="0" customWidth="1"/>
    <col min="10" max="10" width="14.8515625" style="0" customWidth="1"/>
    <col min="11" max="11" width="21.421875" style="0" customWidth="1"/>
  </cols>
  <sheetData>
    <row r="1" spans="1:5" s="121" customFormat="1" ht="15.75">
      <c r="A1" s="206" t="s">
        <v>248</v>
      </c>
      <c r="B1" s="206"/>
      <c r="C1" s="206"/>
      <c r="D1" s="206"/>
      <c r="E1" s="120"/>
    </row>
    <row r="2" spans="1:5" s="121" customFormat="1" ht="15.75">
      <c r="A2" s="124"/>
      <c r="B2" s="206" t="s">
        <v>257</v>
      </c>
      <c r="C2" s="206"/>
      <c r="D2" s="206"/>
      <c r="E2" s="120"/>
    </row>
    <row r="3" spans="1:5" s="98" customFormat="1" ht="15.75" thickBot="1">
      <c r="A3" s="99"/>
      <c r="B3" s="96"/>
      <c r="D3" s="97"/>
      <c r="E3" s="95" t="s">
        <v>162</v>
      </c>
    </row>
    <row r="4" spans="1:5" s="98" customFormat="1" ht="18.75" customHeight="1">
      <c r="A4" s="100"/>
      <c r="B4" s="94"/>
      <c r="C4" s="94" t="s">
        <v>0</v>
      </c>
      <c r="D4" s="179">
        <v>2011</v>
      </c>
      <c r="E4" s="179">
        <v>2010</v>
      </c>
    </row>
    <row r="5" spans="1:5" s="98" customFormat="1" ht="15">
      <c r="A5" s="101"/>
      <c r="B5" s="42" t="s">
        <v>1</v>
      </c>
      <c r="C5" s="102"/>
      <c r="D5" s="47"/>
      <c r="E5" s="47"/>
    </row>
    <row r="6" spans="1:5" s="96" customFormat="1" ht="15">
      <c r="A6" s="103" t="s">
        <v>2</v>
      </c>
      <c r="B6" s="42" t="s">
        <v>22</v>
      </c>
      <c r="C6" s="102"/>
      <c r="D6" s="47"/>
      <c r="E6" s="47"/>
    </row>
    <row r="7" spans="1:5" s="98" customFormat="1" ht="15">
      <c r="A7" s="104">
        <v>1</v>
      </c>
      <c r="B7" s="105" t="s">
        <v>167</v>
      </c>
      <c r="C7" s="106"/>
      <c r="D7" s="47"/>
      <c r="E7" s="47"/>
    </row>
    <row r="8" spans="1:7" s="98" customFormat="1" ht="14.25">
      <c r="A8" s="104" t="s">
        <v>165</v>
      </c>
      <c r="B8" s="105" t="s">
        <v>171</v>
      </c>
      <c r="C8" s="106">
        <v>512</v>
      </c>
      <c r="D8" s="107">
        <v>93742.37539999932</v>
      </c>
      <c r="E8" s="107">
        <v>133687</v>
      </c>
      <c r="G8" s="131"/>
    </row>
    <row r="9" spans="1:7" s="98" customFormat="1" ht="14.25">
      <c r="A9" s="104" t="s">
        <v>166</v>
      </c>
      <c r="B9" s="108" t="s">
        <v>172</v>
      </c>
      <c r="C9" s="106">
        <v>531</v>
      </c>
      <c r="D9" s="107">
        <v>4485957.217299999</v>
      </c>
      <c r="E9" s="107">
        <v>131362</v>
      </c>
      <c r="G9" s="131"/>
    </row>
    <row r="10" spans="1:5" s="98" customFormat="1" ht="14.25">
      <c r="A10" s="104">
        <v>2</v>
      </c>
      <c r="B10" s="105" t="s">
        <v>3</v>
      </c>
      <c r="C10" s="106"/>
      <c r="D10" s="109"/>
      <c r="E10" s="109"/>
    </row>
    <row r="11" spans="1:7" s="98" customFormat="1" ht="15">
      <c r="A11" s="104"/>
      <c r="B11" s="42" t="s">
        <v>7</v>
      </c>
      <c r="C11" s="102"/>
      <c r="D11" s="47">
        <f>SUM(D8:D10)</f>
        <v>4579699.592699998</v>
      </c>
      <c r="E11" s="47">
        <f>SUM(E8:E10)</f>
        <v>265049</v>
      </c>
      <c r="G11" s="131"/>
    </row>
    <row r="12" spans="1:11" s="98" customFormat="1" ht="15">
      <c r="A12" s="104">
        <v>3</v>
      </c>
      <c r="B12" s="42" t="s">
        <v>8</v>
      </c>
      <c r="C12" s="106"/>
      <c r="D12" s="47"/>
      <c r="E12" s="47"/>
      <c r="K12" s="110"/>
    </row>
    <row r="13" spans="1:11" s="98" customFormat="1" ht="14.25">
      <c r="A13" s="104" t="s">
        <v>4</v>
      </c>
      <c r="B13" s="108" t="s">
        <v>187</v>
      </c>
      <c r="C13" s="111">
        <v>411</v>
      </c>
      <c r="D13" s="107">
        <v>757237.849999994</v>
      </c>
      <c r="E13" s="107">
        <v>7643436</v>
      </c>
      <c r="K13" s="110"/>
    </row>
    <row r="14" spans="1:11" s="98" customFormat="1" ht="14.25">
      <c r="A14" s="104" t="s">
        <v>6</v>
      </c>
      <c r="B14" s="108" t="s">
        <v>9</v>
      </c>
      <c r="C14" s="106">
        <v>444</v>
      </c>
      <c r="D14" s="107">
        <v>21698.406199999386</v>
      </c>
      <c r="E14" s="107">
        <v>130902</v>
      </c>
      <c r="K14" s="110"/>
    </row>
    <row r="15" spans="1:11" s="98" customFormat="1" ht="14.25">
      <c r="A15" s="104" t="s">
        <v>11</v>
      </c>
      <c r="B15" s="108" t="s">
        <v>168</v>
      </c>
      <c r="C15" s="106">
        <v>445</v>
      </c>
      <c r="D15" s="107">
        <v>183955.95440000016</v>
      </c>
      <c r="E15" s="107"/>
      <c r="K15" s="110"/>
    </row>
    <row r="16" spans="1:11" s="98" customFormat="1" ht="14.25">
      <c r="A16" s="104" t="s">
        <v>10</v>
      </c>
      <c r="B16" s="108" t="s">
        <v>169</v>
      </c>
      <c r="C16" s="106"/>
      <c r="D16" s="107"/>
      <c r="E16" s="107"/>
      <c r="K16" s="110"/>
    </row>
    <row r="17" spans="1:11" s="98" customFormat="1" ht="15">
      <c r="A17" s="104"/>
      <c r="B17" s="42" t="s">
        <v>12</v>
      </c>
      <c r="C17" s="102"/>
      <c r="D17" s="47">
        <f>SUM(D13:D16)</f>
        <v>962892.2105999936</v>
      </c>
      <c r="E17" s="47">
        <f>SUM(E13:E16)</f>
        <v>7774338</v>
      </c>
      <c r="G17" s="131"/>
      <c r="K17" s="110"/>
    </row>
    <row r="18" spans="1:11" s="98" customFormat="1" ht="15">
      <c r="A18" s="104">
        <v>4</v>
      </c>
      <c r="B18" s="42" t="s">
        <v>13</v>
      </c>
      <c r="C18" s="106"/>
      <c r="D18" s="47"/>
      <c r="E18" s="47"/>
      <c r="K18" s="110"/>
    </row>
    <row r="19" spans="1:11" s="98" customFormat="1" ht="14.25">
      <c r="A19" s="104" t="s">
        <v>4</v>
      </c>
      <c r="B19" s="108" t="s">
        <v>14</v>
      </c>
      <c r="C19" s="106">
        <v>311</v>
      </c>
      <c r="D19" s="107">
        <v>1228037</v>
      </c>
      <c r="E19" s="107">
        <v>495587</v>
      </c>
      <c r="K19" s="110"/>
    </row>
    <row r="20" spans="1:11" s="98" customFormat="1" ht="14.25">
      <c r="A20" s="104" t="s">
        <v>6</v>
      </c>
      <c r="B20" s="108" t="s">
        <v>15</v>
      </c>
      <c r="C20" s="106"/>
      <c r="D20" s="107"/>
      <c r="E20" s="107"/>
      <c r="K20" s="110"/>
    </row>
    <row r="21" spans="1:11" s="98" customFormat="1" ht="14.25">
      <c r="A21" s="104" t="s">
        <v>11</v>
      </c>
      <c r="B21" s="108" t="s">
        <v>16</v>
      </c>
      <c r="C21" s="106"/>
      <c r="D21" s="107"/>
      <c r="E21" s="107"/>
      <c r="K21" s="110"/>
    </row>
    <row r="22" spans="1:11" s="98" customFormat="1" ht="14.25">
      <c r="A22" s="104" t="s">
        <v>10</v>
      </c>
      <c r="B22" s="108" t="s">
        <v>17</v>
      </c>
      <c r="C22" s="106"/>
      <c r="D22" s="107"/>
      <c r="E22" s="107"/>
      <c r="K22" s="110"/>
    </row>
    <row r="23" spans="1:11" s="98" customFormat="1" ht="14.25">
      <c r="A23" s="104" t="s">
        <v>18</v>
      </c>
      <c r="B23" s="108" t="s">
        <v>19</v>
      </c>
      <c r="C23" s="106">
        <v>409</v>
      </c>
      <c r="D23" s="107">
        <v>2014485.0000000002</v>
      </c>
      <c r="E23" s="107"/>
      <c r="K23" s="110"/>
    </row>
    <row r="24" spans="1:11" s="98" customFormat="1" ht="15">
      <c r="A24" s="104"/>
      <c r="B24" s="42" t="s">
        <v>20</v>
      </c>
      <c r="C24" s="102"/>
      <c r="D24" s="47">
        <f>SUM(D19:D23)</f>
        <v>3242522</v>
      </c>
      <c r="E24" s="47">
        <f>SUM(E19:E23)</f>
        <v>495587</v>
      </c>
      <c r="G24" s="131"/>
      <c r="K24" s="110"/>
    </row>
    <row r="25" spans="1:11" s="98" customFormat="1" ht="14.25">
      <c r="A25" s="104">
        <v>5</v>
      </c>
      <c r="B25" s="105" t="s">
        <v>21</v>
      </c>
      <c r="C25" s="106"/>
      <c r="D25" s="107"/>
      <c r="E25" s="107"/>
      <c r="K25" s="110"/>
    </row>
    <row r="26" spans="1:11" s="98" customFormat="1" ht="14.25">
      <c r="A26" s="104">
        <v>6</v>
      </c>
      <c r="B26" s="105" t="s">
        <v>23</v>
      </c>
      <c r="C26" s="106"/>
      <c r="D26" s="107"/>
      <c r="E26" s="107"/>
      <c r="K26" s="110"/>
    </row>
    <row r="27" spans="1:11" s="98" customFormat="1" ht="15">
      <c r="A27" s="104">
        <v>7</v>
      </c>
      <c r="B27" s="105" t="s">
        <v>24</v>
      </c>
      <c r="C27" s="106"/>
      <c r="D27" s="47"/>
      <c r="E27" s="47"/>
      <c r="K27" s="110"/>
    </row>
    <row r="28" spans="1:11" s="96" customFormat="1" ht="15">
      <c r="A28" s="103"/>
      <c r="B28" s="42" t="s">
        <v>25</v>
      </c>
      <c r="C28" s="102"/>
      <c r="D28" s="47">
        <f>D11+D17+D24+D27</f>
        <v>8785113.803299991</v>
      </c>
      <c r="E28" s="47">
        <f>E11+E17+E24+E27</f>
        <v>8534974</v>
      </c>
      <c r="K28" s="112"/>
    </row>
    <row r="29" spans="1:11" s="98" customFormat="1" ht="15">
      <c r="A29" s="103" t="s">
        <v>26</v>
      </c>
      <c r="B29" s="42" t="s">
        <v>27</v>
      </c>
      <c r="C29" s="102"/>
      <c r="D29" s="47"/>
      <c r="E29" s="47"/>
      <c r="K29" s="110"/>
    </row>
    <row r="30" spans="1:11" s="96" customFormat="1" ht="15">
      <c r="A30" s="104">
        <v>1</v>
      </c>
      <c r="B30" s="105" t="s">
        <v>28</v>
      </c>
      <c r="C30" s="106"/>
      <c r="D30" s="107"/>
      <c r="E30" s="107"/>
      <c r="K30" s="112"/>
    </row>
    <row r="31" spans="1:11" s="98" customFormat="1" ht="14.25">
      <c r="A31" s="104" t="s">
        <v>4</v>
      </c>
      <c r="B31" s="108" t="s">
        <v>29</v>
      </c>
      <c r="C31" s="106"/>
      <c r="D31" s="107"/>
      <c r="E31" s="107"/>
      <c r="K31" s="110"/>
    </row>
    <row r="32" spans="1:11" s="98" customFormat="1" ht="14.25">
      <c r="A32" s="104" t="s">
        <v>6</v>
      </c>
      <c r="B32" s="108" t="s">
        <v>30</v>
      </c>
      <c r="C32" s="106"/>
      <c r="D32" s="107"/>
      <c r="E32" s="107"/>
      <c r="K32" s="110"/>
    </row>
    <row r="33" spans="1:5" s="98" customFormat="1" ht="14.25">
      <c r="A33" s="104" t="s">
        <v>11</v>
      </c>
      <c r="B33" s="108" t="s">
        <v>31</v>
      </c>
      <c r="C33" s="106"/>
      <c r="D33" s="107"/>
      <c r="E33" s="107"/>
    </row>
    <row r="34" spans="1:5" s="98" customFormat="1" ht="14.25">
      <c r="A34" s="104" t="s">
        <v>10</v>
      </c>
      <c r="B34" s="108" t="s">
        <v>32</v>
      </c>
      <c r="C34" s="106"/>
      <c r="D34" s="107"/>
      <c r="E34" s="107"/>
    </row>
    <row r="35" spans="1:5" s="98" customFormat="1" ht="14.25">
      <c r="A35" s="113"/>
      <c r="B35" s="45" t="s">
        <v>33</v>
      </c>
      <c r="C35" s="106"/>
      <c r="D35" s="46"/>
      <c r="E35" s="46"/>
    </row>
    <row r="36" spans="1:5" s="114" customFormat="1" ht="22.5" customHeight="1">
      <c r="A36" s="104">
        <v>2</v>
      </c>
      <c r="B36" s="42" t="s">
        <v>34</v>
      </c>
      <c r="C36" s="106"/>
      <c r="D36" s="107"/>
      <c r="E36" s="107"/>
    </row>
    <row r="37" spans="1:5" s="98" customFormat="1" ht="21" customHeight="1">
      <c r="A37" s="104" t="s">
        <v>4</v>
      </c>
      <c r="B37" s="108" t="s">
        <v>35</v>
      </c>
      <c r="C37" s="106"/>
      <c r="D37" s="107">
        <v>0</v>
      </c>
      <c r="E37" s="107">
        <v>0</v>
      </c>
    </row>
    <row r="38" spans="1:5" s="98" customFormat="1" ht="14.25">
      <c r="A38" s="104" t="s">
        <v>6</v>
      </c>
      <c r="B38" s="108" t="s">
        <v>36</v>
      </c>
      <c r="C38" s="106"/>
      <c r="D38" s="107"/>
      <c r="E38" s="107"/>
    </row>
    <row r="39" spans="1:5" s="98" customFormat="1" ht="14.25">
      <c r="A39" s="104" t="s">
        <v>11</v>
      </c>
      <c r="B39" s="108" t="s">
        <v>37</v>
      </c>
      <c r="C39" s="106"/>
      <c r="D39" s="107">
        <v>266772.93333333335</v>
      </c>
      <c r="E39" s="107">
        <v>50642</v>
      </c>
    </row>
    <row r="40" spans="1:5" s="98" customFormat="1" ht="14.25">
      <c r="A40" s="104" t="s">
        <v>10</v>
      </c>
      <c r="B40" s="108" t="s">
        <v>38</v>
      </c>
      <c r="C40" s="106"/>
      <c r="D40" s="107">
        <v>2959736.3833333333</v>
      </c>
      <c r="E40" s="107">
        <v>11200</v>
      </c>
    </row>
    <row r="41" spans="1:5" s="98" customFormat="1" ht="15">
      <c r="A41" s="104"/>
      <c r="B41" s="42" t="s">
        <v>7</v>
      </c>
      <c r="C41" s="102"/>
      <c r="D41" s="47">
        <f>SUM(D37:D40)</f>
        <v>3226509.3166666664</v>
      </c>
      <c r="E41" s="47">
        <f>SUM(E37:E40)</f>
        <v>61842</v>
      </c>
    </row>
    <row r="42" spans="1:5" s="98" customFormat="1" ht="14.25">
      <c r="A42" s="104">
        <v>3</v>
      </c>
      <c r="B42" s="105" t="s">
        <v>39</v>
      </c>
      <c r="C42" s="106"/>
      <c r="D42" s="107"/>
      <c r="E42" s="107"/>
    </row>
    <row r="43" spans="1:5" s="98" customFormat="1" ht="14.25">
      <c r="A43" s="104">
        <v>4</v>
      </c>
      <c r="B43" s="105" t="s">
        <v>40</v>
      </c>
      <c r="C43" s="106"/>
      <c r="D43" s="107"/>
      <c r="E43" s="107"/>
    </row>
    <row r="44" spans="1:5" s="98" customFormat="1" ht="14.25">
      <c r="A44" s="104" t="s">
        <v>4</v>
      </c>
      <c r="B44" s="108" t="s">
        <v>41</v>
      </c>
      <c r="C44" s="106"/>
      <c r="D44" s="107"/>
      <c r="E44" s="107"/>
    </row>
    <row r="45" spans="1:5" s="98" customFormat="1" ht="14.25">
      <c r="A45" s="104" t="s">
        <v>6</v>
      </c>
      <c r="B45" s="108" t="s">
        <v>42</v>
      </c>
      <c r="C45" s="106"/>
      <c r="D45" s="107"/>
      <c r="E45" s="107"/>
    </row>
    <row r="46" spans="1:5" s="98" customFormat="1" ht="14.25">
      <c r="A46" s="104" t="s">
        <v>11</v>
      </c>
      <c r="B46" s="108" t="s">
        <v>43</v>
      </c>
      <c r="C46" s="106"/>
      <c r="D46" s="107"/>
      <c r="E46" s="107"/>
    </row>
    <row r="47" spans="1:5" s="98" customFormat="1" ht="14.25">
      <c r="A47" s="104"/>
      <c r="B47" s="105" t="s">
        <v>20</v>
      </c>
      <c r="C47" s="106"/>
      <c r="D47" s="107"/>
      <c r="E47" s="107"/>
    </row>
    <row r="48" spans="1:5" s="98" customFormat="1" ht="14.25">
      <c r="A48" s="104">
        <v>5</v>
      </c>
      <c r="B48" s="105" t="s">
        <v>44</v>
      </c>
      <c r="C48" s="106"/>
      <c r="D48" s="107"/>
      <c r="E48" s="107"/>
    </row>
    <row r="49" spans="1:5" s="98" customFormat="1" ht="14.25">
      <c r="A49" s="104">
        <v>6</v>
      </c>
      <c r="B49" s="105" t="s">
        <v>45</v>
      </c>
      <c r="C49" s="106"/>
      <c r="D49" s="107"/>
      <c r="E49" s="107"/>
    </row>
    <row r="50" spans="1:5" s="98" customFormat="1" ht="15">
      <c r="A50" s="103"/>
      <c r="B50" s="42" t="s">
        <v>46</v>
      </c>
      <c r="C50" s="102"/>
      <c r="D50" s="47">
        <f>D41</f>
        <v>3226509.3166666664</v>
      </c>
      <c r="E50" s="47">
        <f>E41</f>
        <v>61842</v>
      </c>
    </row>
    <row r="51" spans="1:10" s="96" customFormat="1" ht="15.75" thickBot="1">
      <c r="A51" s="115"/>
      <c r="B51" s="116" t="s">
        <v>47</v>
      </c>
      <c r="C51" s="117"/>
      <c r="D51" s="118">
        <f>SUM(D50,D28)</f>
        <v>12011623.119966658</v>
      </c>
      <c r="E51" s="118">
        <f>SUM(E50,E28)</f>
        <v>8596816</v>
      </c>
      <c r="F51" s="98"/>
      <c r="G51" s="98"/>
      <c r="H51" s="98"/>
      <c r="I51" s="98"/>
      <c r="J51" s="98"/>
    </row>
    <row r="52" spans="5:10" s="96" customFormat="1" ht="15">
      <c r="E52" s="119"/>
      <c r="F52" s="98"/>
      <c r="G52" s="98"/>
      <c r="H52" s="98"/>
      <c r="I52" s="98"/>
      <c r="J52" s="98"/>
    </row>
    <row r="53" spans="2:9" ht="15">
      <c r="B53" s="125" t="s">
        <v>164</v>
      </c>
      <c r="C53" s="123"/>
      <c r="D53" s="122" t="s">
        <v>250</v>
      </c>
      <c r="I53" s="34"/>
    </row>
    <row r="54" spans="2:4" ht="15">
      <c r="B54" s="125" t="s">
        <v>249</v>
      </c>
      <c r="C54" s="123"/>
      <c r="D54" s="122" t="s">
        <v>247</v>
      </c>
    </row>
    <row r="55" spans="1:5" s="114" customFormat="1" ht="15.75">
      <c r="A55" s="206" t="s">
        <v>248</v>
      </c>
      <c r="B55" s="206"/>
      <c r="C55" s="206"/>
      <c r="D55" s="206"/>
      <c r="E55" s="95"/>
    </row>
    <row r="56" spans="1:5" s="114" customFormat="1" ht="15.75">
      <c r="A56" s="139"/>
      <c r="B56" s="206" t="s">
        <v>257</v>
      </c>
      <c r="C56" s="206"/>
      <c r="D56" s="206"/>
      <c r="E56" s="138"/>
    </row>
    <row r="57" spans="2:5" ht="15.75" thickBot="1">
      <c r="B57" s="2"/>
      <c r="E57" s="95" t="s">
        <v>162</v>
      </c>
    </row>
    <row r="58" spans="1:5" s="98" customFormat="1" ht="15">
      <c r="A58" s="126"/>
      <c r="B58" s="94" t="s">
        <v>48</v>
      </c>
      <c r="C58" s="94" t="s">
        <v>0</v>
      </c>
      <c r="D58" s="94">
        <v>2011</v>
      </c>
      <c r="E58" s="94">
        <v>2010</v>
      </c>
    </row>
    <row r="59" spans="1:5" s="98" customFormat="1" ht="15">
      <c r="A59" s="104"/>
      <c r="B59" s="42"/>
      <c r="C59" s="102"/>
      <c r="D59" s="42"/>
      <c r="E59" s="42"/>
    </row>
    <row r="60" spans="1:5" s="98" customFormat="1" ht="15">
      <c r="A60" s="103" t="s">
        <v>2</v>
      </c>
      <c r="B60" s="42" t="s">
        <v>49</v>
      </c>
      <c r="C60" s="102"/>
      <c r="D60" s="47"/>
      <c r="E60" s="47"/>
    </row>
    <row r="61" spans="1:5" s="98" customFormat="1" ht="14.25">
      <c r="A61" s="104">
        <v>1</v>
      </c>
      <c r="B61" s="105" t="s">
        <v>5</v>
      </c>
      <c r="C61" s="106"/>
      <c r="D61" s="107"/>
      <c r="E61" s="107"/>
    </row>
    <row r="62" spans="1:5" s="98" customFormat="1" ht="14.25">
      <c r="A62" s="104">
        <v>2</v>
      </c>
      <c r="B62" s="105" t="s">
        <v>50</v>
      </c>
      <c r="C62" s="106"/>
      <c r="D62" s="46"/>
      <c r="E62" s="46"/>
    </row>
    <row r="63" spans="1:5" s="98" customFormat="1" ht="14.25">
      <c r="A63" s="104" t="s">
        <v>4</v>
      </c>
      <c r="B63" s="108" t="s">
        <v>56</v>
      </c>
      <c r="C63" s="106"/>
      <c r="D63" s="107"/>
      <c r="E63" s="107"/>
    </row>
    <row r="64" spans="1:5" s="98" customFormat="1" ht="14.25">
      <c r="A64" s="104" t="s">
        <v>6</v>
      </c>
      <c r="B64" s="108" t="s">
        <v>51</v>
      </c>
      <c r="C64" s="106"/>
      <c r="D64" s="107"/>
      <c r="E64" s="107"/>
    </row>
    <row r="65" spans="1:7" s="98" customFormat="1" ht="14.25">
      <c r="A65" s="104" t="s">
        <v>11</v>
      </c>
      <c r="B65" s="108" t="s">
        <v>52</v>
      </c>
      <c r="C65" s="106"/>
      <c r="D65" s="107"/>
      <c r="E65" s="107"/>
      <c r="F65" s="110"/>
      <c r="G65" s="110"/>
    </row>
    <row r="66" spans="1:7" s="98" customFormat="1" ht="15">
      <c r="A66" s="104"/>
      <c r="B66" s="42" t="s">
        <v>7</v>
      </c>
      <c r="C66" s="102"/>
      <c r="D66" s="47">
        <f>SUM(D62:D65)</f>
        <v>0</v>
      </c>
      <c r="E66" s="47">
        <f>SUM(E62:E65)</f>
        <v>0</v>
      </c>
      <c r="F66" s="110"/>
      <c r="G66" s="110"/>
    </row>
    <row r="67" spans="1:7" s="98" customFormat="1" ht="15">
      <c r="A67" s="104">
        <v>3</v>
      </c>
      <c r="B67" s="42" t="s">
        <v>55</v>
      </c>
      <c r="C67" s="106"/>
      <c r="D67" s="47"/>
      <c r="E67" s="47"/>
      <c r="F67" s="110"/>
      <c r="G67" s="110"/>
    </row>
    <row r="68" spans="1:7" s="98" customFormat="1" ht="14.25">
      <c r="A68" s="104" t="s">
        <v>4</v>
      </c>
      <c r="B68" s="108" t="s">
        <v>53</v>
      </c>
      <c r="C68" s="106">
        <v>401</v>
      </c>
      <c r="D68" s="127">
        <v>3507420.1130999997</v>
      </c>
      <c r="E68" s="127">
        <v>1343704</v>
      </c>
      <c r="F68" s="110"/>
      <c r="G68" s="110"/>
    </row>
    <row r="69" spans="1:7" s="98" customFormat="1" ht="14.25">
      <c r="A69" s="104" t="s">
        <v>6</v>
      </c>
      <c r="B69" s="108" t="s">
        <v>54</v>
      </c>
      <c r="C69" s="106">
        <v>421</v>
      </c>
      <c r="D69" s="107">
        <v>17561</v>
      </c>
      <c r="E69" s="107">
        <v>17551</v>
      </c>
      <c r="F69" s="110"/>
      <c r="G69" s="110"/>
    </row>
    <row r="70" spans="1:7" s="98" customFormat="1" ht="14.25">
      <c r="A70" s="104" t="s">
        <v>10</v>
      </c>
      <c r="B70" s="108" t="s">
        <v>170</v>
      </c>
      <c r="C70" s="106">
        <v>431</v>
      </c>
      <c r="D70" s="107">
        <v>95224</v>
      </c>
      <c r="E70" s="107">
        <v>80175</v>
      </c>
      <c r="F70" s="110"/>
      <c r="G70" s="110"/>
    </row>
    <row r="71" spans="1:7" s="98" customFormat="1" ht="14.25">
      <c r="A71" s="104" t="s">
        <v>18</v>
      </c>
      <c r="B71" s="128" t="s">
        <v>174</v>
      </c>
      <c r="C71" s="129">
        <v>442</v>
      </c>
      <c r="D71" s="127">
        <v>27131</v>
      </c>
      <c r="E71" s="127">
        <v>23988</v>
      </c>
      <c r="F71" s="110"/>
      <c r="G71" s="110"/>
    </row>
    <row r="72" spans="1:7" s="98" customFormat="1" ht="14.25">
      <c r="A72" s="104" t="s">
        <v>173</v>
      </c>
      <c r="B72" s="128" t="s">
        <v>175</v>
      </c>
      <c r="C72" s="129">
        <v>445</v>
      </c>
      <c r="D72" s="127"/>
      <c r="E72" s="127">
        <v>350806</v>
      </c>
      <c r="F72" s="110"/>
      <c r="G72" s="110"/>
    </row>
    <row r="73" spans="1:7" s="98" customFormat="1" ht="14.25">
      <c r="A73" s="104" t="s">
        <v>176</v>
      </c>
      <c r="B73" s="108" t="s">
        <v>57</v>
      </c>
      <c r="C73" s="106"/>
      <c r="D73" s="107">
        <v>0</v>
      </c>
      <c r="E73" s="107">
        <v>0</v>
      </c>
      <c r="F73" s="110"/>
      <c r="G73" s="110"/>
    </row>
    <row r="74" spans="1:7" s="98" customFormat="1" ht="14.25">
      <c r="A74" s="104" t="s">
        <v>177</v>
      </c>
      <c r="B74" s="128" t="s">
        <v>178</v>
      </c>
      <c r="C74" s="129"/>
      <c r="D74" s="127">
        <v>0</v>
      </c>
      <c r="E74" s="127">
        <v>0</v>
      </c>
      <c r="F74" s="110"/>
      <c r="G74" s="110"/>
    </row>
    <row r="75" spans="1:7" s="98" customFormat="1" ht="14.25">
      <c r="A75" s="130" t="s">
        <v>179</v>
      </c>
      <c r="B75" s="128" t="s">
        <v>180</v>
      </c>
      <c r="C75" s="129"/>
      <c r="D75" s="105"/>
      <c r="E75" s="105"/>
      <c r="F75" s="110"/>
      <c r="G75" s="110"/>
    </row>
    <row r="76" spans="1:7" s="98" customFormat="1" ht="15">
      <c r="A76" s="104"/>
      <c r="B76" s="42" t="s">
        <v>12</v>
      </c>
      <c r="C76" s="102"/>
      <c r="D76" s="47">
        <f>SUM(D68:D75)</f>
        <v>3647336.1130999997</v>
      </c>
      <c r="E76" s="47">
        <f>SUM(E68:E75)</f>
        <v>1816224</v>
      </c>
      <c r="F76" s="110"/>
      <c r="G76" s="110"/>
    </row>
    <row r="77" spans="1:7" s="98" customFormat="1" ht="14.25">
      <c r="A77" s="104">
        <v>4</v>
      </c>
      <c r="B77" s="105" t="s">
        <v>58</v>
      </c>
      <c r="C77" s="106"/>
      <c r="D77" s="107"/>
      <c r="E77" s="107"/>
      <c r="F77" s="110"/>
      <c r="G77" s="110"/>
    </row>
    <row r="78" spans="1:7" s="98" customFormat="1" ht="14.25">
      <c r="A78" s="104">
        <v>5</v>
      </c>
      <c r="B78" s="105" t="s">
        <v>59</v>
      </c>
      <c r="C78" s="106"/>
      <c r="D78" s="107"/>
      <c r="E78" s="107"/>
      <c r="F78" s="110"/>
      <c r="G78" s="110"/>
    </row>
    <row r="79" spans="1:7" s="98" customFormat="1" ht="15">
      <c r="A79" s="103"/>
      <c r="B79" s="42" t="s">
        <v>60</v>
      </c>
      <c r="C79" s="102"/>
      <c r="D79" s="47">
        <f>D76+D63</f>
        <v>3647336.1130999997</v>
      </c>
      <c r="E79" s="47">
        <f>E76+E63</f>
        <v>1816224</v>
      </c>
      <c r="F79" s="110"/>
      <c r="G79" s="110"/>
    </row>
    <row r="80" spans="1:7" s="98" customFormat="1" ht="14.25">
      <c r="A80" s="104"/>
      <c r="B80" s="105"/>
      <c r="C80" s="106"/>
      <c r="D80" s="107"/>
      <c r="E80" s="107"/>
      <c r="F80" s="110"/>
      <c r="G80" s="110"/>
    </row>
    <row r="81" spans="1:7" s="98" customFormat="1" ht="15">
      <c r="A81" s="103" t="s">
        <v>26</v>
      </c>
      <c r="B81" s="42" t="s">
        <v>61</v>
      </c>
      <c r="C81" s="102"/>
      <c r="D81" s="47"/>
      <c r="E81" s="47"/>
      <c r="F81" s="110"/>
      <c r="G81" s="110"/>
    </row>
    <row r="82" spans="1:7" s="98" customFormat="1" ht="14.25">
      <c r="A82" s="104">
        <v>1</v>
      </c>
      <c r="B82" s="105" t="s">
        <v>62</v>
      </c>
      <c r="C82" s="106">
        <v>461</v>
      </c>
      <c r="D82" s="107"/>
      <c r="E82" s="107">
        <v>2197356</v>
      </c>
      <c r="F82" s="110"/>
      <c r="G82" s="110"/>
    </row>
    <row r="83" spans="1:7" s="98" customFormat="1" ht="14.25">
      <c r="A83" s="104" t="s">
        <v>4</v>
      </c>
      <c r="B83" s="108" t="s">
        <v>63</v>
      </c>
      <c r="C83" s="106"/>
      <c r="D83" s="107"/>
      <c r="E83" s="107"/>
      <c r="F83" s="110"/>
      <c r="G83" s="110"/>
    </row>
    <row r="84" spans="1:7" s="98" customFormat="1" ht="14.25">
      <c r="A84" s="104" t="s">
        <v>6</v>
      </c>
      <c r="B84" s="108" t="s">
        <v>64</v>
      </c>
      <c r="C84" s="106"/>
      <c r="D84" s="107"/>
      <c r="E84" s="107"/>
      <c r="F84" s="110"/>
      <c r="G84" s="110"/>
    </row>
    <row r="85" spans="1:5" s="98" customFormat="1" ht="15">
      <c r="A85" s="104"/>
      <c r="B85" s="105" t="s">
        <v>33</v>
      </c>
      <c r="C85" s="106"/>
      <c r="D85" s="47">
        <f>SUM(D82:D84)</f>
        <v>0</v>
      </c>
      <c r="E85" s="47">
        <f>SUM(E82:E84)</f>
        <v>2197356</v>
      </c>
    </row>
    <row r="86" spans="1:6" s="98" customFormat="1" ht="14.25">
      <c r="A86" s="104">
        <v>2</v>
      </c>
      <c r="B86" s="105" t="s">
        <v>65</v>
      </c>
      <c r="C86" s="106"/>
      <c r="D86" s="105"/>
      <c r="E86" s="105"/>
      <c r="F86" s="131"/>
    </row>
    <row r="87" spans="1:5" s="98" customFormat="1" ht="14.25">
      <c r="A87" s="104">
        <v>3</v>
      </c>
      <c r="B87" s="105" t="s">
        <v>66</v>
      </c>
      <c r="C87" s="106"/>
      <c r="D87" s="107">
        <v>0</v>
      </c>
      <c r="E87" s="107">
        <v>0</v>
      </c>
    </row>
    <row r="88" spans="1:5" s="98" customFormat="1" ht="14.25">
      <c r="A88" s="104">
        <v>4</v>
      </c>
      <c r="B88" s="105" t="s">
        <v>58</v>
      </c>
      <c r="C88" s="106"/>
      <c r="D88" s="107"/>
      <c r="E88" s="107"/>
    </row>
    <row r="89" spans="1:5" s="98" customFormat="1" ht="15">
      <c r="A89" s="104"/>
      <c r="B89" s="42" t="s">
        <v>67</v>
      </c>
      <c r="C89" s="106"/>
      <c r="D89" s="47">
        <f>D85</f>
        <v>0</v>
      </c>
      <c r="E89" s="47">
        <f>E85</f>
        <v>2197356</v>
      </c>
    </row>
    <row r="90" spans="1:7" s="98" customFormat="1" ht="15">
      <c r="A90" s="103"/>
      <c r="B90" s="42" t="s">
        <v>68</v>
      </c>
      <c r="C90" s="102"/>
      <c r="D90" s="47">
        <f>D66+D76+D85</f>
        <v>3647336.1130999997</v>
      </c>
      <c r="E90" s="47">
        <f>E66+E76+E85</f>
        <v>4013580</v>
      </c>
      <c r="G90" s="131"/>
    </row>
    <row r="91" spans="1:5" s="98" customFormat="1" ht="14.25">
      <c r="A91" s="104"/>
      <c r="B91" s="105"/>
      <c r="C91" s="106"/>
      <c r="D91" s="107"/>
      <c r="E91" s="107"/>
    </row>
    <row r="92" spans="1:5" s="98" customFormat="1" ht="15">
      <c r="A92" s="103" t="s">
        <v>69</v>
      </c>
      <c r="B92" s="42" t="s">
        <v>70</v>
      </c>
      <c r="C92" s="102"/>
      <c r="D92" s="47"/>
      <c r="E92" s="47"/>
    </row>
    <row r="93" spans="1:5" s="98" customFormat="1" ht="28.5">
      <c r="A93" s="132">
        <v>1</v>
      </c>
      <c r="B93" s="133" t="s">
        <v>71</v>
      </c>
      <c r="C93" s="134"/>
      <c r="D93" s="135"/>
      <c r="E93" s="135"/>
    </row>
    <row r="94" spans="1:5" s="98" customFormat="1" ht="28.5">
      <c r="A94" s="132">
        <v>2</v>
      </c>
      <c r="B94" s="133" t="s">
        <v>72</v>
      </c>
      <c r="C94" s="134"/>
      <c r="D94" s="135"/>
      <c r="E94" s="135"/>
    </row>
    <row r="95" spans="1:5" s="98" customFormat="1" ht="14.25">
      <c r="A95" s="104">
        <v>3</v>
      </c>
      <c r="B95" s="105" t="s">
        <v>73</v>
      </c>
      <c r="C95" s="106">
        <v>101</v>
      </c>
      <c r="D95" s="107">
        <v>100000</v>
      </c>
      <c r="E95" s="107">
        <v>100000</v>
      </c>
    </row>
    <row r="96" spans="1:5" s="98" customFormat="1" ht="14.25">
      <c r="A96" s="104">
        <v>4</v>
      </c>
      <c r="B96" s="105" t="s">
        <v>74</v>
      </c>
      <c r="C96" s="106"/>
      <c r="D96" s="107"/>
      <c r="E96" s="107"/>
    </row>
    <row r="97" spans="1:5" s="98" customFormat="1" ht="14.25">
      <c r="A97" s="104">
        <v>5</v>
      </c>
      <c r="B97" s="105" t="s">
        <v>75</v>
      </c>
      <c r="C97" s="106"/>
      <c r="D97" s="107"/>
      <c r="E97" s="107"/>
    </row>
    <row r="98" spans="1:5" s="98" customFormat="1" ht="14.25">
      <c r="A98" s="104">
        <v>6</v>
      </c>
      <c r="B98" s="105" t="s">
        <v>181</v>
      </c>
      <c r="C98" s="106"/>
      <c r="D98" s="107"/>
      <c r="E98" s="107"/>
    </row>
    <row r="99" spans="1:5" s="98" customFormat="1" ht="14.25">
      <c r="A99" s="104">
        <v>7</v>
      </c>
      <c r="B99" s="105" t="s">
        <v>76</v>
      </c>
      <c r="C99" s="106"/>
      <c r="D99" s="107"/>
      <c r="E99" s="107"/>
    </row>
    <row r="100" spans="1:5" s="98" customFormat="1" ht="14.25">
      <c r="A100" s="104">
        <v>8</v>
      </c>
      <c r="B100" s="105" t="s">
        <v>77</v>
      </c>
      <c r="C100" s="106"/>
      <c r="D100" s="107"/>
      <c r="E100" s="107"/>
    </row>
    <row r="101" spans="1:5" s="98" customFormat="1" ht="14.25">
      <c r="A101" s="104">
        <v>9</v>
      </c>
      <c r="B101" s="105" t="s">
        <v>78</v>
      </c>
      <c r="C101" s="106">
        <v>108</v>
      </c>
      <c r="D101" s="107">
        <v>4483236</v>
      </c>
      <c r="E101" s="107">
        <v>1736382</v>
      </c>
    </row>
    <row r="102" spans="1:5" s="98" customFormat="1" ht="14.25">
      <c r="A102" s="104">
        <v>10</v>
      </c>
      <c r="B102" s="105" t="s">
        <v>79</v>
      </c>
      <c r="C102" s="106">
        <v>109</v>
      </c>
      <c r="D102" s="107">
        <v>3781050.760200005</v>
      </c>
      <c r="E102" s="107">
        <v>2746854</v>
      </c>
    </row>
    <row r="103" spans="1:5" s="98" customFormat="1" ht="15">
      <c r="A103" s="103"/>
      <c r="B103" s="42" t="s">
        <v>80</v>
      </c>
      <c r="C103" s="102"/>
      <c r="D103" s="47">
        <f>SUM(D95:D102)</f>
        <v>8364286.760200005</v>
      </c>
      <c r="E103" s="47">
        <f>SUM(E95:E102)</f>
        <v>4583236</v>
      </c>
    </row>
    <row r="104" spans="1:5" s="98" customFormat="1" ht="15.75" thickBot="1">
      <c r="A104" s="136"/>
      <c r="B104" s="116" t="s">
        <v>81</v>
      </c>
      <c r="C104" s="137"/>
      <c r="D104" s="118">
        <f>SUM(D103,D90)</f>
        <v>12011622.873300005</v>
      </c>
      <c r="E104" s="118">
        <f>SUM(E103,E90)</f>
        <v>8596816</v>
      </c>
    </row>
    <row r="105" spans="1:5" s="98" customFormat="1" ht="14.25">
      <c r="A105" s="99"/>
      <c r="D105" s="97"/>
      <c r="E105" s="97"/>
    </row>
    <row r="106" spans="1:5" s="98" customFormat="1" ht="14.25">
      <c r="A106" s="99"/>
      <c r="D106" s="97"/>
      <c r="E106" s="110"/>
    </row>
    <row r="107" spans="1:5" s="98" customFormat="1" ht="15">
      <c r="A107" s="99"/>
      <c r="B107" s="125" t="s">
        <v>164</v>
      </c>
      <c r="C107" s="123"/>
      <c r="D107" s="122" t="s">
        <v>250</v>
      </c>
      <c r="E107" s="31">
        <f>E104-E51</f>
        <v>0</v>
      </c>
    </row>
    <row r="108" spans="1:5" s="98" customFormat="1" ht="15">
      <c r="A108" s="99"/>
      <c r="B108" s="125" t="s">
        <v>249</v>
      </c>
      <c r="C108" s="123"/>
      <c r="D108" s="122" t="s">
        <v>247</v>
      </c>
      <c r="E108" s="31"/>
    </row>
    <row r="109" spans="1:5" s="98" customFormat="1" ht="14.25">
      <c r="A109" s="99"/>
      <c r="D109" s="97"/>
      <c r="E109" s="97"/>
    </row>
    <row r="110" spans="1:5" s="98" customFormat="1" ht="14.25">
      <c r="A110" s="99"/>
      <c r="D110" s="97"/>
      <c r="E110" s="97"/>
    </row>
    <row r="111" spans="1:5" s="98" customFormat="1" ht="14.25">
      <c r="A111" s="99"/>
      <c r="D111" s="97"/>
      <c r="E111" s="97"/>
    </row>
    <row r="112" spans="1:5" s="98" customFormat="1" ht="14.25">
      <c r="A112" s="99"/>
      <c r="D112" s="97"/>
      <c r="E112" s="97"/>
    </row>
    <row r="113" spans="1:5" s="98" customFormat="1" ht="14.25">
      <c r="A113" s="99"/>
      <c r="D113" s="97"/>
      <c r="E113" s="97"/>
    </row>
    <row r="114" spans="1:5" s="98" customFormat="1" ht="14.25">
      <c r="A114" s="99"/>
      <c r="D114" s="97"/>
      <c r="E114" s="97"/>
    </row>
  </sheetData>
  <sheetProtection/>
  <mergeCells count="4">
    <mergeCell ref="A1:D1"/>
    <mergeCell ref="A55:D55"/>
    <mergeCell ref="B2:D2"/>
    <mergeCell ref="B56:D56"/>
  </mergeCells>
  <printOptions/>
  <pageMargins left="0.41" right="0.2" top="0.26" bottom="0.43" header="0.2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40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4.8515625" style="0" customWidth="1"/>
    <col min="2" max="2" width="56.140625" style="0" customWidth="1"/>
    <col min="3" max="3" width="7.28125" style="0" customWidth="1"/>
    <col min="4" max="4" width="15.7109375" style="0" customWidth="1"/>
    <col min="5" max="5" width="13.28125" style="0" customWidth="1"/>
    <col min="7" max="7" width="15.28125" style="0" customWidth="1"/>
  </cols>
  <sheetData>
    <row r="1" spans="1:5" s="2" customFormat="1" ht="12.75">
      <c r="A1" s="5"/>
      <c r="B1" s="2" t="s">
        <v>184</v>
      </c>
      <c r="D1" s="4"/>
      <c r="E1" s="4"/>
    </row>
    <row r="3" s="2" customFormat="1" ht="12.75">
      <c r="B3" s="2" t="s">
        <v>84</v>
      </c>
    </row>
    <row r="4" s="2" customFormat="1" ht="12.75">
      <c r="B4" s="2" t="s">
        <v>258</v>
      </c>
    </row>
    <row r="5" s="2" customFormat="1" ht="12.75"/>
    <row r="6" s="2" customFormat="1" ht="12.75">
      <c r="E6" s="61" t="s">
        <v>107</v>
      </c>
    </row>
    <row r="7" spans="1:5" s="2" customFormat="1" ht="19.5" customHeight="1">
      <c r="A7" s="42" t="s">
        <v>82</v>
      </c>
      <c r="B7" s="42" t="s">
        <v>83</v>
      </c>
      <c r="C7" s="42"/>
      <c r="D7" s="43" t="s">
        <v>254</v>
      </c>
      <c r="E7" s="43" t="s">
        <v>254</v>
      </c>
    </row>
    <row r="8" spans="1:5" ht="14.25">
      <c r="A8" s="44"/>
      <c r="B8" s="45"/>
      <c r="C8" s="45"/>
      <c r="D8" s="46"/>
      <c r="E8" s="46"/>
    </row>
    <row r="9" spans="1:5" s="2" customFormat="1" ht="15">
      <c r="A9" s="43">
        <v>1</v>
      </c>
      <c r="B9" s="42" t="s">
        <v>85</v>
      </c>
      <c r="C9" s="44">
        <v>701</v>
      </c>
      <c r="D9" s="47">
        <v>28213079.52</v>
      </c>
      <c r="E9" s="47">
        <v>13720699</v>
      </c>
    </row>
    <row r="10" spans="1:5" s="2" customFormat="1" ht="15">
      <c r="A10" s="43">
        <v>2</v>
      </c>
      <c r="B10" s="42" t="s">
        <v>86</v>
      </c>
      <c r="C10" s="42"/>
      <c r="D10" s="47"/>
      <c r="E10" s="47"/>
    </row>
    <row r="11" spans="1:7" s="7" customFormat="1" ht="28.5">
      <c r="A11" s="48">
        <v>3</v>
      </c>
      <c r="B11" s="49" t="s">
        <v>87</v>
      </c>
      <c r="C11" s="56"/>
      <c r="D11" s="50"/>
      <c r="E11" s="50"/>
      <c r="G11" s="36"/>
    </row>
    <row r="12" spans="1:7" ht="18" customHeight="1">
      <c r="A12" s="44">
        <v>4</v>
      </c>
      <c r="B12" s="45" t="s">
        <v>88</v>
      </c>
      <c r="C12" s="57">
        <v>601602</v>
      </c>
      <c r="D12" s="46">
        <v>-18686560</v>
      </c>
      <c r="E12" s="46">
        <v>-7146806</v>
      </c>
      <c r="G12" s="37"/>
    </row>
    <row r="13" spans="1:7" ht="18" customHeight="1">
      <c r="A13" s="44">
        <v>5</v>
      </c>
      <c r="B13" s="45" t="s">
        <v>89</v>
      </c>
      <c r="C13" s="58"/>
      <c r="D13" s="46">
        <f>SUM(D14:D16)</f>
        <v>-4810378</v>
      </c>
      <c r="E13" s="46"/>
      <c r="G13" s="37"/>
    </row>
    <row r="14" spans="1:7" ht="18" customHeight="1">
      <c r="A14" s="44"/>
      <c r="B14" s="45" t="s">
        <v>90</v>
      </c>
      <c r="C14" s="58">
        <v>641</v>
      </c>
      <c r="D14" s="46">
        <v>-4122004</v>
      </c>
      <c r="E14" s="46">
        <v>-2855242</v>
      </c>
      <c r="G14" s="37"/>
    </row>
    <row r="15" spans="1:7" ht="18" customHeight="1">
      <c r="A15" s="44"/>
      <c r="B15" s="45" t="s">
        <v>91</v>
      </c>
      <c r="C15" s="58"/>
      <c r="D15" s="46"/>
      <c r="E15" s="46"/>
      <c r="G15" s="37"/>
    </row>
    <row r="16" spans="1:7" s="7" customFormat="1" ht="28.5">
      <c r="A16" s="48"/>
      <c r="B16" s="49" t="s">
        <v>128</v>
      </c>
      <c r="C16" s="59">
        <v>644</v>
      </c>
      <c r="D16" s="46">
        <v>-688374</v>
      </c>
      <c r="E16" s="50">
        <v>-476825</v>
      </c>
      <c r="G16" s="38"/>
    </row>
    <row r="17" spans="1:7" ht="18" customHeight="1">
      <c r="A17" s="44">
        <v>6</v>
      </c>
      <c r="B17" s="45" t="s">
        <v>92</v>
      </c>
      <c r="C17" s="58">
        <v>681.1</v>
      </c>
      <c r="D17" s="46">
        <v>-176033</v>
      </c>
      <c r="E17" s="46">
        <v>-15033</v>
      </c>
      <c r="G17" s="37"/>
    </row>
    <row r="18" spans="1:7" ht="18" customHeight="1">
      <c r="A18" s="44">
        <v>7</v>
      </c>
      <c r="B18" s="45" t="s">
        <v>93</v>
      </c>
      <c r="C18" s="41" t="s">
        <v>186</v>
      </c>
      <c r="D18" s="46">
        <v>-396079</v>
      </c>
      <c r="E18" s="46">
        <v>-180935</v>
      </c>
      <c r="G18" s="39"/>
    </row>
    <row r="19" spans="1:5" ht="18" customHeight="1">
      <c r="A19" s="44">
        <v>8</v>
      </c>
      <c r="B19" s="45" t="s">
        <v>94</v>
      </c>
      <c r="C19" s="45"/>
      <c r="D19" s="46">
        <f>D12+D13+D17+D18</f>
        <v>-24069050</v>
      </c>
      <c r="E19" s="46">
        <v>-10674841</v>
      </c>
    </row>
    <row r="20" spans="1:7" s="8" customFormat="1" ht="30">
      <c r="A20" s="51">
        <v>9</v>
      </c>
      <c r="B20" s="52" t="s">
        <v>95</v>
      </c>
      <c r="C20" s="52"/>
      <c r="D20" s="53">
        <f>D19+D9</f>
        <v>4144029.5199999996</v>
      </c>
      <c r="E20" s="53">
        <v>3045858</v>
      </c>
      <c r="G20" s="32"/>
    </row>
    <row r="21" spans="1:5" s="7" customFormat="1" ht="28.5">
      <c r="A21" s="48">
        <v>10</v>
      </c>
      <c r="B21" s="49" t="s">
        <v>96</v>
      </c>
      <c r="C21" s="49"/>
      <c r="D21" s="50"/>
      <c r="E21" s="50"/>
    </row>
    <row r="22" spans="1:7" s="7" customFormat="1" ht="18" customHeight="1">
      <c r="A22" s="48">
        <v>11</v>
      </c>
      <c r="B22" s="49" t="s">
        <v>97</v>
      </c>
      <c r="C22" s="49"/>
      <c r="D22" s="50"/>
      <c r="E22" s="50"/>
      <c r="G22" s="35"/>
    </row>
    <row r="23" spans="1:5" ht="18" customHeight="1">
      <c r="A23" s="44">
        <v>12</v>
      </c>
      <c r="B23" s="45" t="s">
        <v>98</v>
      </c>
      <c r="C23" s="45"/>
      <c r="D23" s="46"/>
      <c r="E23" s="46"/>
    </row>
    <row r="24" spans="1:5" ht="28.5">
      <c r="A24" s="44">
        <v>12.1</v>
      </c>
      <c r="B24" s="49" t="s">
        <v>99</v>
      </c>
      <c r="C24" s="45"/>
      <c r="D24" s="46"/>
      <c r="E24" s="46"/>
    </row>
    <row r="25" spans="1:5" ht="18" customHeight="1">
      <c r="A25" s="44">
        <v>12.2</v>
      </c>
      <c r="B25" s="45" t="s">
        <v>100</v>
      </c>
      <c r="C25" s="45"/>
      <c r="D25" s="46">
        <v>441.90999999999997</v>
      </c>
      <c r="E25" s="46">
        <v>2659</v>
      </c>
    </row>
    <row r="26" spans="1:5" ht="18" customHeight="1">
      <c r="A26" s="44">
        <v>12.3</v>
      </c>
      <c r="B26" s="45" t="s">
        <v>101</v>
      </c>
      <c r="C26" s="45"/>
      <c r="D26" s="46">
        <v>59322.75879999986</v>
      </c>
      <c r="E26" s="46">
        <v>3543</v>
      </c>
    </row>
    <row r="27" spans="1:5" ht="18" customHeight="1">
      <c r="A27" s="44">
        <v>12.4</v>
      </c>
      <c r="B27" s="45" t="s">
        <v>102</v>
      </c>
      <c r="C27" s="45"/>
      <c r="D27" s="46"/>
      <c r="E27" s="46"/>
    </row>
    <row r="28" spans="1:7" s="8" customFormat="1" ht="30">
      <c r="A28" s="51">
        <v>13</v>
      </c>
      <c r="B28" s="52" t="s">
        <v>103</v>
      </c>
      <c r="C28" s="52"/>
      <c r="D28" s="53">
        <f>SUM(D25:D27)</f>
        <v>59764.66879999986</v>
      </c>
      <c r="E28" s="53">
        <v>6202</v>
      </c>
      <c r="G28" s="32"/>
    </row>
    <row r="29" spans="1:7" s="2" customFormat="1" ht="18" customHeight="1">
      <c r="A29" s="43">
        <v>14</v>
      </c>
      <c r="B29" s="42" t="s">
        <v>104</v>
      </c>
      <c r="C29" s="42">
        <v>694</v>
      </c>
      <c r="D29" s="47">
        <f>D20+D28</f>
        <v>4203794.1888</v>
      </c>
      <c r="E29" s="47">
        <v>3052060</v>
      </c>
      <c r="G29" s="33"/>
    </row>
    <row r="30" spans="1:7" ht="18" customHeight="1">
      <c r="A30" s="44">
        <v>15</v>
      </c>
      <c r="B30" s="45" t="s">
        <v>183</v>
      </c>
      <c r="C30" s="60">
        <v>444</v>
      </c>
      <c r="D30" s="46">
        <v>422743.5938000006</v>
      </c>
      <c r="E30" s="46">
        <v>305206</v>
      </c>
      <c r="G30" s="54"/>
    </row>
    <row r="31" spans="1:7" s="2" customFormat="1" ht="18" customHeight="1">
      <c r="A31" s="43">
        <v>16</v>
      </c>
      <c r="B31" s="42" t="s">
        <v>105</v>
      </c>
      <c r="C31" s="42">
        <v>109</v>
      </c>
      <c r="D31" s="47">
        <f>D29-D30</f>
        <v>3781050.594999999</v>
      </c>
      <c r="E31" s="47">
        <v>2746854</v>
      </c>
      <c r="G31" s="33"/>
    </row>
    <row r="32" spans="1:5" ht="18" customHeight="1">
      <c r="A32" s="44"/>
      <c r="B32" s="45"/>
      <c r="C32" s="45"/>
      <c r="D32" s="46"/>
      <c r="E32" s="46"/>
    </row>
    <row r="36" ht="12.75">
      <c r="D36" s="34"/>
    </row>
    <row r="39" spans="2:5" ht="15">
      <c r="B39" s="125" t="s">
        <v>164</v>
      </c>
      <c r="C39" s="123"/>
      <c r="D39" s="122" t="s">
        <v>250</v>
      </c>
      <c r="E39" s="31"/>
    </row>
    <row r="40" spans="2:5" ht="15">
      <c r="B40" s="125" t="s">
        <v>249</v>
      </c>
      <c r="C40" s="123"/>
      <c r="D40" s="122" t="s">
        <v>247</v>
      </c>
      <c r="E40" s="31"/>
    </row>
  </sheetData>
  <sheetProtection/>
  <printOptions/>
  <pageMargins left="0.24" right="0.23" top="0.64" bottom="0.6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7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4.8515625" style="0" customWidth="1"/>
    <col min="2" max="2" width="57.28125" style="0" customWidth="1"/>
    <col min="3" max="3" width="16.140625" style="0" customWidth="1"/>
    <col min="4" max="4" width="17.8515625" style="0" customWidth="1"/>
    <col min="5" max="5" width="11.8515625" style="0" bestFit="1" customWidth="1"/>
    <col min="6" max="6" width="20.140625" style="0" customWidth="1"/>
    <col min="7" max="7" width="13.57421875" style="0" customWidth="1"/>
    <col min="8" max="8" width="10.8515625" style="0" customWidth="1"/>
    <col min="9" max="9" width="11.421875" style="0" customWidth="1"/>
    <col min="11" max="11" width="10.28125" style="0" customWidth="1"/>
    <col min="12" max="12" width="11.28125" style="0" customWidth="1"/>
  </cols>
  <sheetData>
    <row r="1" spans="2:7" s="2" customFormat="1" ht="15">
      <c r="B1" s="96" t="s">
        <v>184</v>
      </c>
      <c r="C1" s="96"/>
      <c r="D1" s="96"/>
      <c r="F1" s="4"/>
      <c r="G1" s="4"/>
    </row>
    <row r="2" spans="2:4" ht="14.25">
      <c r="B2" s="114"/>
      <c r="C2" s="114"/>
      <c r="D2" s="114"/>
    </row>
    <row r="3" spans="2:4" s="2" customFormat="1" ht="15">
      <c r="B3" s="96" t="s">
        <v>130</v>
      </c>
      <c r="C3" s="96"/>
      <c r="D3" s="96"/>
    </row>
    <row r="4" spans="2:4" s="2" customFormat="1" ht="15">
      <c r="B4" s="96" t="s">
        <v>260</v>
      </c>
      <c r="C4" s="96" t="s">
        <v>129</v>
      </c>
      <c r="D4" s="96"/>
    </row>
    <row r="5" spans="2:5" ht="14.25">
      <c r="B5" s="114"/>
      <c r="C5" s="140" t="s">
        <v>131</v>
      </c>
      <c r="D5" s="140"/>
      <c r="E5" s="28"/>
    </row>
    <row r="6" ht="13.5" thickBot="1"/>
    <row r="7" spans="1:4" ht="20.25" customHeight="1" thickTop="1">
      <c r="A7" s="29"/>
      <c r="B7" s="161" t="s">
        <v>132</v>
      </c>
      <c r="C7" s="171" t="s">
        <v>259</v>
      </c>
      <c r="D7" s="55" t="s">
        <v>253</v>
      </c>
    </row>
    <row r="8" spans="1:4" s="98" customFormat="1" ht="22.5" customHeight="1">
      <c r="A8" s="141"/>
      <c r="B8" s="162" t="s">
        <v>133</v>
      </c>
      <c r="C8" s="172">
        <f>'Te ardhura+shpenzime'!D29</f>
        <v>4203794.1888</v>
      </c>
      <c r="D8" s="142">
        <v>3052060</v>
      </c>
    </row>
    <row r="9" spans="1:4" s="98" customFormat="1" ht="14.25">
      <c r="A9" s="143"/>
      <c r="B9" s="163" t="s">
        <v>134</v>
      </c>
      <c r="C9" s="173"/>
      <c r="D9" s="144"/>
    </row>
    <row r="10" spans="1:5" s="147" customFormat="1" ht="14.25">
      <c r="A10" s="145"/>
      <c r="B10" s="164" t="s">
        <v>135</v>
      </c>
      <c r="C10" s="174">
        <v>176034</v>
      </c>
      <c r="D10" s="146">
        <v>15033</v>
      </c>
      <c r="E10" s="147" t="s">
        <v>163</v>
      </c>
    </row>
    <row r="11" spans="1:4" s="98" customFormat="1" ht="14.25">
      <c r="A11" s="143"/>
      <c r="B11" s="165" t="s">
        <v>136</v>
      </c>
      <c r="C11" s="173"/>
      <c r="D11" s="144"/>
    </row>
    <row r="12" spans="1:4" s="98" customFormat="1" ht="14.25">
      <c r="A12" s="143"/>
      <c r="B12" s="165" t="s">
        <v>182</v>
      </c>
      <c r="C12" s="173">
        <f>'AKTIVI PASIV'!E23-'AKTIVI PASIV'!D23</f>
        <v>-2014485.0000000002</v>
      </c>
      <c r="D12" s="144">
        <v>0</v>
      </c>
    </row>
    <row r="13" spans="1:4" s="98" customFormat="1" ht="14.25">
      <c r="A13" s="143"/>
      <c r="B13" s="165" t="s">
        <v>137</v>
      </c>
      <c r="C13" s="173"/>
      <c r="D13" s="144"/>
    </row>
    <row r="14" spans="1:4" s="98" customFormat="1" ht="14.25">
      <c r="A14" s="143"/>
      <c r="B14" s="165" t="s">
        <v>138</v>
      </c>
      <c r="C14" s="173"/>
      <c r="D14" s="144"/>
    </row>
    <row r="15" spans="1:5" s="147" customFormat="1" ht="28.5">
      <c r="A15" s="145"/>
      <c r="B15" s="166" t="s">
        <v>139</v>
      </c>
      <c r="C15" s="174">
        <f>'AKTIVI PASIV'!E17-'AKTIVI PASIV'!D17</f>
        <v>6811445.789400007</v>
      </c>
      <c r="D15" s="146">
        <v>-6924365</v>
      </c>
      <c r="E15" s="148"/>
    </row>
    <row r="16" spans="1:5" s="98" customFormat="1" ht="14.25">
      <c r="A16" s="143"/>
      <c r="B16" s="163" t="s">
        <v>140</v>
      </c>
      <c r="C16" s="173">
        <f>'AKTIVI PASIV'!E19-'AKTIVI PASIV'!D19</f>
        <v>-732450</v>
      </c>
      <c r="D16" s="144">
        <v>867006</v>
      </c>
      <c r="E16" s="131"/>
    </row>
    <row r="17" spans="1:5" s="98" customFormat="1" ht="14.25">
      <c r="A17" s="143"/>
      <c r="B17" s="205" t="s">
        <v>141</v>
      </c>
      <c r="C17" s="173">
        <f>'AKTIVI PASIV'!D90-'AKTIVI PASIV'!E90</f>
        <v>-366243.8869000003</v>
      </c>
      <c r="D17" s="144">
        <v>2254693</v>
      </c>
      <c r="E17" s="131"/>
    </row>
    <row r="18" spans="1:5" s="98" customFormat="1" ht="15">
      <c r="A18" s="143"/>
      <c r="B18" s="167" t="s">
        <v>142</v>
      </c>
      <c r="C18" s="175"/>
      <c r="D18" s="149"/>
      <c r="E18" s="131"/>
    </row>
    <row r="19" spans="1:5" s="98" customFormat="1" ht="14.25">
      <c r="A19" s="143"/>
      <c r="B19" s="163" t="s">
        <v>143</v>
      </c>
      <c r="C19" s="173"/>
      <c r="D19" s="144"/>
      <c r="E19" s="131"/>
    </row>
    <row r="20" spans="1:7" s="98" customFormat="1" ht="14.25">
      <c r="A20" s="143"/>
      <c r="B20" s="163" t="s">
        <v>144</v>
      </c>
      <c r="C20" s="173">
        <f>-'Te ardhura+shpenzime'!D30</f>
        <v>-422743.5938000006</v>
      </c>
      <c r="D20" s="144">
        <v>-308842</v>
      </c>
      <c r="G20" s="150"/>
    </row>
    <row r="21" spans="1:5" s="154" customFormat="1" ht="14.25">
      <c r="A21" s="151"/>
      <c r="B21" s="168" t="s">
        <v>158</v>
      </c>
      <c r="C21" s="176"/>
      <c r="D21" s="152"/>
      <c r="E21" s="153"/>
    </row>
    <row r="22" spans="1:4" s="98" customFormat="1" ht="14.25">
      <c r="A22" s="143"/>
      <c r="B22" s="169"/>
      <c r="C22" s="173"/>
      <c r="D22" s="144"/>
    </row>
    <row r="23" spans="1:4" s="98" customFormat="1" ht="15">
      <c r="A23" s="143"/>
      <c r="B23" s="167" t="s">
        <v>145</v>
      </c>
      <c r="C23" s="175"/>
      <c r="D23" s="149"/>
    </row>
    <row r="24" spans="1:6" s="98" customFormat="1" ht="14.25">
      <c r="A24" s="143"/>
      <c r="B24" s="163" t="s">
        <v>146</v>
      </c>
      <c r="C24" s="173"/>
      <c r="D24" s="144"/>
      <c r="E24" s="131"/>
      <c r="F24" s="131"/>
    </row>
    <row r="25" spans="1:5" s="98" customFormat="1" ht="14.25">
      <c r="A25" s="143"/>
      <c r="B25" s="163" t="s">
        <v>147</v>
      </c>
      <c r="C25" s="173">
        <f>-('AKTIVI PASIV'!D50+176033-'AKTIVI PASIV'!E50)</f>
        <v>-3340700.3166666664</v>
      </c>
      <c r="D25" s="144">
        <v>-48825</v>
      </c>
      <c r="E25" s="131"/>
    </row>
    <row r="26" spans="1:5" s="98" customFormat="1" ht="14.25">
      <c r="A26" s="143"/>
      <c r="B26" s="163" t="s">
        <v>148</v>
      </c>
      <c r="C26" s="173"/>
      <c r="D26" s="144"/>
      <c r="E26" s="131"/>
    </row>
    <row r="27" spans="1:6" s="98" customFormat="1" ht="14.25">
      <c r="A27" s="143"/>
      <c r="B27" s="163" t="s">
        <v>149</v>
      </c>
      <c r="C27" s="173"/>
      <c r="D27" s="144"/>
      <c r="F27" s="131"/>
    </row>
    <row r="28" spans="1:5" s="98" customFormat="1" ht="14.25">
      <c r="A28" s="143"/>
      <c r="B28" s="163" t="s">
        <v>150</v>
      </c>
      <c r="C28" s="173"/>
      <c r="D28" s="144"/>
      <c r="E28" s="131"/>
    </row>
    <row r="29" spans="1:4" s="154" customFormat="1" ht="14.25">
      <c r="A29" s="151"/>
      <c r="B29" s="168" t="s">
        <v>157</v>
      </c>
      <c r="C29" s="173"/>
      <c r="D29" s="144"/>
    </row>
    <row r="30" spans="1:4" s="98" customFormat="1" ht="14.25">
      <c r="A30" s="143"/>
      <c r="B30" s="168"/>
      <c r="C30" s="173"/>
      <c r="D30" s="144"/>
    </row>
    <row r="31" spans="1:4" s="98" customFormat="1" ht="15">
      <c r="A31" s="143"/>
      <c r="B31" s="167" t="s">
        <v>151</v>
      </c>
      <c r="C31" s="173"/>
      <c r="D31" s="144"/>
    </row>
    <row r="32" spans="1:4" s="98" customFormat="1" ht="14.25">
      <c r="A32" s="143"/>
      <c r="B32" s="163" t="s">
        <v>152</v>
      </c>
      <c r="C32" s="173"/>
      <c r="D32" s="144"/>
    </row>
    <row r="33" spans="1:7" s="98" customFormat="1" ht="14.25">
      <c r="A33" s="143"/>
      <c r="B33" s="163" t="s">
        <v>153</v>
      </c>
      <c r="C33" s="173"/>
      <c r="D33" s="144"/>
      <c r="G33" s="131"/>
    </row>
    <row r="34" spans="1:4" s="98" customFormat="1" ht="14.25">
      <c r="A34" s="143"/>
      <c r="B34" s="163" t="s">
        <v>154</v>
      </c>
      <c r="C34" s="173"/>
      <c r="D34" s="144"/>
    </row>
    <row r="35" spans="1:4" s="98" customFormat="1" ht="14.25">
      <c r="A35" s="143"/>
      <c r="B35" s="163" t="s">
        <v>155</v>
      </c>
      <c r="C35" s="173"/>
      <c r="D35" s="144"/>
    </row>
    <row r="36" spans="1:4" s="98" customFormat="1" ht="14.25">
      <c r="A36" s="143"/>
      <c r="B36" s="168" t="s">
        <v>156</v>
      </c>
      <c r="C36" s="173"/>
      <c r="D36" s="144"/>
    </row>
    <row r="37" spans="1:7" s="98" customFormat="1" ht="14.25">
      <c r="A37" s="143"/>
      <c r="B37" s="163"/>
      <c r="C37" s="177"/>
      <c r="D37" s="155"/>
      <c r="E37" s="131"/>
      <c r="G37" s="131"/>
    </row>
    <row r="38" spans="1:7" s="98" customFormat="1" ht="15">
      <c r="A38" s="143"/>
      <c r="B38" s="167" t="s">
        <v>159</v>
      </c>
      <c r="C38" s="175">
        <f>SUM(C8:C37)</f>
        <v>4314651.18083334</v>
      </c>
      <c r="D38" s="149">
        <v>-1093240</v>
      </c>
      <c r="E38" s="131"/>
      <c r="G38" s="131"/>
    </row>
    <row r="39" spans="1:7" s="98" customFormat="1" ht="15">
      <c r="A39" s="143"/>
      <c r="B39" s="167"/>
      <c r="C39" s="175"/>
      <c r="D39" s="149"/>
      <c r="E39" s="131"/>
      <c r="G39" s="131"/>
    </row>
    <row r="40" spans="1:7" s="98" customFormat="1" ht="15">
      <c r="A40" s="143"/>
      <c r="B40" s="167" t="s">
        <v>160</v>
      </c>
      <c r="C40" s="173">
        <f>'AKTIVI PASIV'!E8+'AKTIVI PASIV'!E9</f>
        <v>265049</v>
      </c>
      <c r="D40" s="144">
        <v>1323289</v>
      </c>
      <c r="E40" s="156"/>
      <c r="G40" s="131"/>
    </row>
    <row r="41" spans="1:4" s="98" customFormat="1" ht="15">
      <c r="A41" s="143"/>
      <c r="B41" s="167" t="s">
        <v>161</v>
      </c>
      <c r="C41" s="173">
        <f>'AKTIVI PASIV'!D8+'AKTIVI PASIV'!D9</f>
        <v>4579699.592699998</v>
      </c>
      <c r="D41" s="144">
        <v>230049</v>
      </c>
    </row>
    <row r="42" spans="1:7" s="98" customFormat="1" ht="15.75" thickBot="1">
      <c r="A42" s="157"/>
      <c r="B42" s="170"/>
      <c r="C42" s="178">
        <f>C41-C40</f>
        <v>4314650.592699998</v>
      </c>
      <c r="D42" s="158">
        <v>-1093240</v>
      </c>
      <c r="G42" s="131"/>
    </row>
    <row r="43" ht="13.5" thickTop="1">
      <c r="C43" s="34"/>
    </row>
    <row r="44" spans="3:4" ht="12.75">
      <c r="C44" s="34"/>
      <c r="D44" s="34"/>
    </row>
    <row r="45" spans="2:3" ht="12.75">
      <c r="B45" s="3"/>
      <c r="C45" s="3"/>
    </row>
    <row r="46" spans="2:5" ht="15">
      <c r="B46" s="125" t="s">
        <v>164</v>
      </c>
      <c r="C46" s="204" t="s">
        <v>250</v>
      </c>
      <c r="E46" s="31"/>
    </row>
    <row r="47" spans="2:5" ht="15">
      <c r="B47" s="125" t="s">
        <v>249</v>
      </c>
      <c r="C47" s="204" t="s">
        <v>247</v>
      </c>
      <c r="E47" s="31"/>
    </row>
  </sheetData>
  <sheetProtection/>
  <printOptions/>
  <pageMargins left="0.45" right="0.3" top="0.57" bottom="0.57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25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31.57421875" style="0" customWidth="1"/>
    <col min="2" max="2" width="11.421875" style="0" bestFit="1" customWidth="1"/>
    <col min="3" max="3" width="9.7109375" style="0" customWidth="1"/>
    <col min="4" max="4" width="8.28125" style="0" customWidth="1"/>
    <col min="5" max="5" width="11.8515625" style="0" customWidth="1"/>
    <col min="6" max="6" width="10.8515625" style="0" customWidth="1"/>
    <col min="7" max="7" width="13.7109375" style="0" customWidth="1"/>
    <col min="9" max="9" width="9.57421875" style="0" customWidth="1"/>
    <col min="10" max="10" width="12.421875" style="0" customWidth="1"/>
  </cols>
  <sheetData>
    <row r="1" spans="1:5" s="2" customFormat="1" ht="12.75">
      <c r="A1" s="5" t="s">
        <v>185</v>
      </c>
      <c r="D1" s="4"/>
      <c r="E1" s="4"/>
    </row>
    <row r="3" s="2" customFormat="1" ht="12.75">
      <c r="B3" s="2" t="s">
        <v>106</v>
      </c>
    </row>
    <row r="4" s="2" customFormat="1" ht="12.75">
      <c r="B4" s="2" t="s">
        <v>261</v>
      </c>
    </row>
    <row r="5" s="2" customFormat="1" ht="13.5" thickBot="1"/>
    <row r="6" spans="1:10" s="2" customFormat="1" ht="13.5" thickTop="1">
      <c r="A6" s="6"/>
      <c r="B6" s="9" t="s">
        <v>108</v>
      </c>
      <c r="C6" s="10"/>
      <c r="D6" s="10"/>
      <c r="E6" s="10"/>
      <c r="F6" s="10"/>
      <c r="G6" s="10"/>
      <c r="H6" s="10"/>
      <c r="I6" s="10"/>
      <c r="J6" s="13"/>
    </row>
    <row r="7" spans="1:10" s="8" customFormat="1" ht="60" customHeight="1">
      <c r="A7" s="12"/>
      <c r="B7" s="14" t="s">
        <v>73</v>
      </c>
      <c r="C7" s="14" t="s">
        <v>109</v>
      </c>
      <c r="D7" s="14" t="s">
        <v>127</v>
      </c>
      <c r="E7" s="14" t="s">
        <v>110</v>
      </c>
      <c r="F7" s="14" t="s">
        <v>111</v>
      </c>
      <c r="G7" s="14" t="s">
        <v>115</v>
      </c>
      <c r="H7" s="14" t="s">
        <v>77</v>
      </c>
      <c r="I7" s="14" t="s">
        <v>112</v>
      </c>
      <c r="J7" s="15" t="s">
        <v>113</v>
      </c>
    </row>
    <row r="8" spans="1:10" s="2" customFormat="1" ht="18" customHeight="1">
      <c r="A8" s="11" t="s">
        <v>256</v>
      </c>
      <c r="B8" s="20">
        <v>100000</v>
      </c>
      <c r="C8" s="20"/>
      <c r="D8" s="20"/>
      <c r="E8" s="20">
        <f>'AKTIVI PASIV'!D98+'AKTIVI PASIV'!D99</f>
        <v>0</v>
      </c>
      <c r="F8" s="20"/>
      <c r="G8" s="20">
        <v>4483236</v>
      </c>
      <c r="H8" s="20"/>
      <c r="I8" s="20"/>
      <c r="J8" s="21">
        <f>B8+F8+G8</f>
        <v>4583236</v>
      </c>
    </row>
    <row r="9" spans="1:10" s="18" customFormat="1" ht="25.5" customHeight="1">
      <c r="A9" s="17" t="s">
        <v>114</v>
      </c>
      <c r="B9" s="22"/>
      <c r="C9" s="22"/>
      <c r="D9" s="22"/>
      <c r="E9" s="22"/>
      <c r="F9" s="22"/>
      <c r="G9" s="22"/>
      <c r="H9" s="22"/>
      <c r="I9" s="22"/>
      <c r="J9" s="23"/>
    </row>
    <row r="10" spans="1:10" s="3" customFormat="1" ht="18" customHeight="1">
      <c r="A10" s="16" t="s">
        <v>116</v>
      </c>
      <c r="B10" s="24"/>
      <c r="C10" s="24"/>
      <c r="D10" s="24"/>
      <c r="E10" s="24"/>
      <c r="F10" s="24"/>
      <c r="G10" s="24"/>
      <c r="H10" s="24"/>
      <c r="I10" s="24"/>
      <c r="J10" s="25">
        <f>G10</f>
        <v>0</v>
      </c>
    </row>
    <row r="11" spans="1:10" s="18" customFormat="1" ht="18" customHeight="1">
      <c r="A11" s="17"/>
      <c r="B11" s="22"/>
      <c r="C11" s="22"/>
      <c r="D11" s="22"/>
      <c r="E11" s="22"/>
      <c r="F11" s="22"/>
      <c r="G11" s="22"/>
      <c r="H11" s="22"/>
      <c r="I11" s="22"/>
      <c r="J11" s="23"/>
    </row>
    <row r="12" spans="1:10" s="3" customFormat="1" ht="18" customHeight="1">
      <c r="A12" s="16" t="s">
        <v>117</v>
      </c>
      <c r="B12" s="24"/>
      <c r="C12" s="24"/>
      <c r="D12" s="24"/>
      <c r="E12" s="24"/>
      <c r="F12" s="24"/>
      <c r="G12" s="24">
        <f>'Te ardhura+shpenzime'!D31</f>
        <v>3781050.594999999</v>
      </c>
      <c r="H12" s="24"/>
      <c r="I12" s="24"/>
      <c r="J12" s="25">
        <f>G12</f>
        <v>3781050.594999999</v>
      </c>
    </row>
    <row r="13" spans="1:10" s="3" customFormat="1" ht="18" customHeight="1">
      <c r="A13" s="16" t="s">
        <v>118</v>
      </c>
      <c r="B13" s="24"/>
      <c r="C13" s="24"/>
      <c r="D13" s="24"/>
      <c r="E13" s="24"/>
      <c r="F13" s="24"/>
      <c r="G13" s="24"/>
      <c r="H13" s="24"/>
      <c r="I13" s="24"/>
      <c r="J13" s="25"/>
    </row>
    <row r="14" spans="1:10" s="18" customFormat="1" ht="23.25" customHeight="1">
      <c r="A14" s="30" t="s">
        <v>119</v>
      </c>
      <c r="B14" s="22"/>
      <c r="C14" s="22"/>
      <c r="D14" s="22"/>
      <c r="E14" s="22"/>
      <c r="F14" s="22"/>
      <c r="G14" s="22"/>
      <c r="H14" s="22"/>
      <c r="I14" s="22"/>
      <c r="J14" s="23"/>
    </row>
    <row r="15" spans="1:10" s="3" customFormat="1" ht="26.25" customHeight="1">
      <c r="A15" s="17" t="s">
        <v>120</v>
      </c>
      <c r="B15" s="24"/>
      <c r="C15" s="24"/>
      <c r="D15" s="24"/>
      <c r="E15" s="24"/>
      <c r="F15" s="24"/>
      <c r="G15" s="24"/>
      <c r="H15" s="24"/>
      <c r="I15" s="24"/>
      <c r="J15" s="25"/>
    </row>
    <row r="16" spans="1:10" s="18" customFormat="1" ht="18" customHeight="1">
      <c r="A16" s="16" t="s">
        <v>121</v>
      </c>
      <c r="B16" s="22"/>
      <c r="C16" s="22"/>
      <c r="D16" s="22"/>
      <c r="E16" s="22"/>
      <c r="F16" s="22"/>
      <c r="G16" s="22"/>
      <c r="H16" s="22"/>
      <c r="I16" s="22"/>
      <c r="J16" s="23"/>
    </row>
    <row r="17" spans="1:10" s="3" customFormat="1" ht="18" customHeight="1">
      <c r="A17" s="16" t="s">
        <v>122</v>
      </c>
      <c r="B17" s="24"/>
      <c r="C17" s="24"/>
      <c r="D17" s="24"/>
      <c r="E17" s="24"/>
      <c r="F17" s="24"/>
      <c r="G17" s="24"/>
      <c r="H17" s="24"/>
      <c r="I17" s="24"/>
      <c r="J17" s="25"/>
    </row>
    <row r="18" spans="1:10" s="3" customFormat="1" ht="18" customHeight="1">
      <c r="A18" s="16" t="s">
        <v>123</v>
      </c>
      <c r="B18" s="24"/>
      <c r="C18" s="24"/>
      <c r="D18" s="24"/>
      <c r="E18" s="24"/>
      <c r="F18" s="24"/>
      <c r="G18" s="24"/>
      <c r="H18" s="24"/>
      <c r="I18" s="24"/>
      <c r="J18" s="25"/>
    </row>
    <row r="19" spans="1:10" s="3" customFormat="1" ht="18" customHeight="1">
      <c r="A19" s="16" t="s">
        <v>124</v>
      </c>
      <c r="B19" s="24"/>
      <c r="C19" s="24"/>
      <c r="D19" s="24"/>
      <c r="E19" s="24"/>
      <c r="F19" s="24"/>
      <c r="G19" s="24"/>
      <c r="H19" s="24"/>
      <c r="I19" s="24"/>
      <c r="J19" s="25"/>
    </row>
    <row r="20" spans="1:10" s="18" customFormat="1" ht="18" customHeight="1">
      <c r="A20" s="17" t="s">
        <v>125</v>
      </c>
      <c r="B20" s="22"/>
      <c r="C20" s="22"/>
      <c r="D20" s="22"/>
      <c r="E20" s="22"/>
      <c r="F20" s="22"/>
      <c r="G20" s="22"/>
      <c r="H20" s="22"/>
      <c r="I20" s="22"/>
      <c r="J20" s="23"/>
    </row>
    <row r="21" spans="1:10" s="18" customFormat="1" ht="18" customHeight="1">
      <c r="A21" s="17" t="s">
        <v>126</v>
      </c>
      <c r="B21" s="22"/>
      <c r="C21" s="22"/>
      <c r="D21" s="22"/>
      <c r="E21" s="22"/>
      <c r="F21" s="22"/>
      <c r="G21" s="22"/>
      <c r="H21" s="22"/>
      <c r="I21" s="22"/>
      <c r="J21" s="23"/>
    </row>
    <row r="22" spans="1:10" s="2" customFormat="1" ht="18" customHeight="1" thickBot="1">
      <c r="A22" s="19" t="s">
        <v>262</v>
      </c>
      <c r="B22" s="26">
        <f>SUM(B8:B21)</f>
        <v>100000</v>
      </c>
      <c r="C22" s="26"/>
      <c r="D22" s="26"/>
      <c r="E22" s="26">
        <f>SUM(E8:E21)</f>
        <v>0</v>
      </c>
      <c r="F22" s="26"/>
      <c r="G22" s="26">
        <f>SUM(G8:G21)</f>
        <v>8264286.594999999</v>
      </c>
      <c r="H22" s="26"/>
      <c r="I22" s="26"/>
      <c r="J22" s="27">
        <f>SUM(J8:J21)</f>
        <v>8364286.594999999</v>
      </c>
    </row>
    <row r="23" ht="18" customHeight="1" thickTop="1"/>
    <row r="24" spans="2:10" ht="18" customHeight="1">
      <c r="B24" s="125" t="s">
        <v>164</v>
      </c>
      <c r="C24" s="123"/>
      <c r="D24" s="122" t="s">
        <v>251</v>
      </c>
      <c r="E24" s="31"/>
      <c r="J24" s="34"/>
    </row>
    <row r="25" spans="2:5" ht="18" customHeight="1">
      <c r="B25" s="125" t="s">
        <v>249</v>
      </c>
      <c r="C25" s="123"/>
      <c r="D25" s="122" t="s">
        <v>252</v>
      </c>
      <c r="E25" s="31"/>
    </row>
    <row r="26" ht="18" customHeight="1"/>
    <row r="27" ht="18" customHeight="1"/>
    <row r="28" s="8" customFormat="1" ht="18" customHeight="1"/>
    <row r="29" s="2" customFormat="1" ht="12.75"/>
    <row r="31" s="2" customFormat="1" ht="12.75"/>
  </sheetData>
  <sheetProtection/>
  <printOptions/>
  <pageMargins left="0.5" right="0.51" top="0.67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K55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39.421875" style="3" customWidth="1"/>
    <col min="2" max="2" width="12.28125" style="3" customWidth="1"/>
    <col min="3" max="3" width="8.57421875" style="3" customWidth="1"/>
    <col min="4" max="4" width="10.28125" style="3" bestFit="1" customWidth="1"/>
    <col min="5" max="5" width="7.421875" style="3" bestFit="1" customWidth="1"/>
    <col min="6" max="6" width="10.140625" style="3" bestFit="1" customWidth="1"/>
    <col min="7" max="7" width="10.57421875" style="3" customWidth="1"/>
    <col min="8" max="8" width="7.421875" style="3" customWidth="1"/>
    <col min="9" max="9" width="9.57421875" style="3" customWidth="1"/>
    <col min="10" max="10" width="9.421875" style="3" customWidth="1"/>
    <col min="11" max="11" width="11.140625" style="3" customWidth="1"/>
    <col min="12" max="16384" width="9.140625" style="3" customWidth="1"/>
  </cols>
  <sheetData>
    <row r="1" spans="1:6" ht="12.75">
      <c r="A1" s="207" t="s">
        <v>185</v>
      </c>
      <c r="B1" s="207"/>
      <c r="C1" s="207"/>
      <c r="D1" s="207"/>
      <c r="E1" s="207"/>
      <c r="F1" s="207"/>
    </row>
    <row r="2" ht="12.75">
      <c r="A2" s="2" t="s">
        <v>255</v>
      </c>
    </row>
    <row r="3" ht="8.25" customHeight="1"/>
    <row r="4" spans="1:11" ht="17.25" customHeight="1">
      <c r="A4" s="208" t="s">
        <v>188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11" ht="6.7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spans="1:11" ht="24.75" customHeight="1">
      <c r="A6" s="182"/>
      <c r="B6" s="209" t="s">
        <v>189</v>
      </c>
      <c r="C6" s="211" t="s">
        <v>190</v>
      </c>
      <c r="D6" s="212"/>
      <c r="E6" s="212"/>
      <c r="F6" s="212"/>
      <c r="G6" s="213"/>
      <c r="H6" s="211" t="s">
        <v>191</v>
      </c>
      <c r="I6" s="212"/>
      <c r="J6" s="213"/>
      <c r="K6" s="209" t="s">
        <v>192</v>
      </c>
    </row>
    <row r="7" spans="1:11" ht="42" customHeight="1">
      <c r="A7" s="184"/>
      <c r="B7" s="210"/>
      <c r="C7" s="183" t="s">
        <v>193</v>
      </c>
      <c r="D7" s="183" t="s">
        <v>194</v>
      </c>
      <c r="E7" s="183" t="s">
        <v>195</v>
      </c>
      <c r="F7" s="185" t="s">
        <v>196</v>
      </c>
      <c r="G7" s="186" t="s">
        <v>197</v>
      </c>
      <c r="H7" s="183" t="s">
        <v>198</v>
      </c>
      <c r="I7" s="183" t="s">
        <v>199</v>
      </c>
      <c r="J7" s="183" t="s">
        <v>197</v>
      </c>
      <c r="K7" s="210"/>
    </row>
    <row r="8" spans="1:11" ht="21" customHeight="1">
      <c r="A8" s="41" t="s">
        <v>200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</row>
    <row r="9" spans="1:11" ht="15" customHeight="1">
      <c r="A9" s="41" t="s">
        <v>201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</row>
    <row r="10" spans="1:11" ht="28.5" customHeight="1">
      <c r="A10" s="187" t="s">
        <v>202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30.75" customHeight="1">
      <c r="A11" s="189" t="s">
        <v>203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</row>
    <row r="12" spans="1:11" ht="15.75" customHeight="1">
      <c r="A12" s="41" t="s">
        <v>204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</row>
    <row r="13" spans="1:11" ht="16.5" customHeight="1">
      <c r="A13" s="41" t="s">
        <v>205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</row>
    <row r="14" spans="1:11" ht="19.5" customHeight="1">
      <c r="A14" s="41" t="s">
        <v>206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</row>
    <row r="15" spans="1:11" ht="16.5" customHeight="1">
      <c r="A15" s="190" t="s">
        <v>207</v>
      </c>
      <c r="B15" s="191"/>
      <c r="C15" s="191"/>
      <c r="D15" s="191"/>
      <c r="E15" s="191"/>
      <c r="F15" s="191"/>
      <c r="G15" s="191"/>
      <c r="H15" s="191"/>
      <c r="I15" s="191"/>
      <c r="J15" s="180"/>
      <c r="K15" s="191"/>
    </row>
    <row r="16" spans="1:11" ht="15.75" customHeight="1">
      <c r="A16" s="41" t="s">
        <v>208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</row>
    <row r="17" spans="1:11" ht="18.75" customHeight="1">
      <c r="A17" s="41" t="s">
        <v>209</v>
      </c>
      <c r="B17" s="192"/>
      <c r="C17" s="180"/>
      <c r="D17" s="192"/>
      <c r="E17" s="180"/>
      <c r="F17" s="180"/>
      <c r="G17" s="180"/>
      <c r="H17" s="180"/>
      <c r="I17" s="180"/>
      <c r="J17" s="180"/>
      <c r="K17" s="180"/>
    </row>
    <row r="18" spans="1:11" ht="18" customHeight="1">
      <c r="A18" s="41" t="s">
        <v>210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</row>
    <row r="19" spans="1:11" ht="15" customHeight="1">
      <c r="A19" s="193" t="s">
        <v>211</v>
      </c>
      <c r="B19" s="180">
        <v>66750</v>
      </c>
      <c r="C19" s="180"/>
      <c r="D19" s="180">
        <v>264778</v>
      </c>
      <c r="E19" s="180"/>
      <c r="F19" s="180"/>
      <c r="G19" s="180">
        <f>D19</f>
        <v>264778</v>
      </c>
      <c r="H19" s="180"/>
      <c r="I19" s="180"/>
      <c r="J19" s="180"/>
      <c r="K19" s="180">
        <f aca="true" t="shared" si="0" ref="K19:K24">B19+G19</f>
        <v>331528</v>
      </c>
    </row>
    <row r="20" spans="1:11" ht="18" customHeight="1">
      <c r="A20" s="194" t="s">
        <v>212</v>
      </c>
      <c r="B20" s="180"/>
      <c r="C20" s="180"/>
      <c r="D20" s="180">
        <v>2170000</v>
      </c>
      <c r="E20" s="180"/>
      <c r="F20" s="180"/>
      <c r="G20" s="180">
        <f>D20</f>
        <v>2170000</v>
      </c>
      <c r="H20" s="180"/>
      <c r="I20" s="180"/>
      <c r="J20" s="180"/>
      <c r="K20" s="180">
        <f t="shared" si="0"/>
        <v>2170000</v>
      </c>
    </row>
    <row r="21" spans="1:11" ht="16.5" customHeight="1">
      <c r="A21" s="41" t="s">
        <v>213</v>
      </c>
      <c r="B21" s="180">
        <v>13825</v>
      </c>
      <c r="C21" s="180"/>
      <c r="D21" s="180">
        <v>905922</v>
      </c>
      <c r="E21" s="180"/>
      <c r="F21" s="180"/>
      <c r="G21" s="180">
        <f>D21</f>
        <v>905922</v>
      </c>
      <c r="H21" s="180"/>
      <c r="I21" s="180"/>
      <c r="J21" s="180"/>
      <c r="K21" s="180">
        <f t="shared" si="0"/>
        <v>919747</v>
      </c>
    </row>
    <row r="22" spans="1:11" ht="16.5" customHeight="1">
      <c r="A22" s="41" t="s">
        <v>214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>
        <f t="shared" si="0"/>
        <v>0</v>
      </c>
    </row>
    <row r="23" spans="1:11" ht="15.75" customHeight="1">
      <c r="A23" s="41" t="s">
        <v>215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>
        <f t="shared" si="0"/>
        <v>0</v>
      </c>
    </row>
    <row r="24" spans="1:11" ht="15.75" customHeight="1">
      <c r="A24" s="41" t="s">
        <v>216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>
        <f t="shared" si="0"/>
        <v>0</v>
      </c>
    </row>
    <row r="25" spans="1:11" ht="17.25" customHeight="1">
      <c r="A25" s="41" t="s">
        <v>217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</row>
    <row r="26" spans="1:11" ht="12.75">
      <c r="A26" s="41" t="s">
        <v>218</v>
      </c>
      <c r="B26" s="195">
        <f>SUM(B19:B25)</f>
        <v>80575</v>
      </c>
      <c r="C26" s="195"/>
      <c r="D26" s="195">
        <f>SUM(D14:D25)</f>
        <v>3340700</v>
      </c>
      <c r="E26" s="195">
        <f>SUM(E14:E25)</f>
        <v>0</v>
      </c>
      <c r="F26" s="195">
        <f>SUM(F14:F25)</f>
        <v>0</v>
      </c>
      <c r="G26" s="195">
        <f>SUM(G14:G25)</f>
        <v>3340700</v>
      </c>
      <c r="H26" s="195"/>
      <c r="I26" s="195"/>
      <c r="J26" s="195"/>
      <c r="K26" s="196">
        <f>SUM(K19:K25)</f>
        <v>3421275</v>
      </c>
    </row>
    <row r="29" spans="1:5" ht="12.75">
      <c r="A29" s="197" t="s">
        <v>164</v>
      </c>
      <c r="B29" s="198"/>
      <c r="D29" s="199" t="s">
        <v>251</v>
      </c>
      <c r="E29" s="199"/>
    </row>
    <row r="30" spans="1:5" ht="12.75">
      <c r="A30" s="197" t="s">
        <v>249</v>
      </c>
      <c r="B30" s="198"/>
      <c r="D30" s="199" t="s">
        <v>252</v>
      </c>
      <c r="E30" s="199"/>
    </row>
    <row r="31" spans="3:6" ht="12.75">
      <c r="C31" s="200"/>
      <c r="F31" s="200"/>
    </row>
    <row r="32" spans="3:6" ht="12.75">
      <c r="C32" s="200"/>
      <c r="F32" s="200"/>
    </row>
    <row r="34" spans="3:6" ht="12.75">
      <c r="C34" s="200"/>
      <c r="D34" s="200"/>
      <c r="F34" s="200"/>
    </row>
    <row r="35" spans="3:6" ht="12.75">
      <c r="C35" s="200"/>
      <c r="D35" s="200"/>
      <c r="F35" s="200"/>
    </row>
    <row r="36" spans="3:6" ht="12.75">
      <c r="C36" s="200"/>
      <c r="F36" s="200"/>
    </row>
    <row r="37" spans="3:6" ht="12.75">
      <c r="C37" s="200"/>
      <c r="D37" s="200"/>
      <c r="F37" s="200"/>
    </row>
    <row r="39" spans="3:6" ht="12.75">
      <c r="C39" s="200"/>
      <c r="F39" s="200"/>
    </row>
    <row r="40" spans="3:6" ht="12.75">
      <c r="C40" s="200"/>
      <c r="F40" s="200"/>
    </row>
    <row r="41" spans="3:6" ht="12.75">
      <c r="C41" s="200"/>
      <c r="F41" s="200"/>
    </row>
    <row r="42" spans="3:6" ht="12.75">
      <c r="C42" s="200"/>
      <c r="F42" s="200"/>
    </row>
    <row r="43" spans="3:6" ht="12.75">
      <c r="C43" s="200"/>
      <c r="F43" s="200"/>
    </row>
    <row r="44" spans="3:6" ht="12.75">
      <c r="C44" s="200"/>
      <c r="F44" s="200"/>
    </row>
    <row r="45" spans="3:6" ht="12.75">
      <c r="C45" s="200"/>
      <c r="F45" s="200"/>
    </row>
    <row r="46" spans="3:6" ht="12.75">
      <c r="C46" s="200"/>
      <c r="D46" s="200"/>
      <c r="F46" s="200"/>
    </row>
    <row r="47" spans="3:6" ht="12.75">
      <c r="C47" s="200"/>
      <c r="F47" s="200"/>
    </row>
    <row r="48" spans="3:6" ht="12.75">
      <c r="C48" s="200"/>
      <c r="F48" s="200"/>
    </row>
    <row r="50" spans="3:6" ht="12.75">
      <c r="C50" s="200"/>
      <c r="D50" s="200"/>
      <c r="F50" s="200"/>
    </row>
    <row r="52" spans="3:6" ht="12.75">
      <c r="C52" s="200"/>
      <c r="F52" s="200"/>
    </row>
    <row r="53" spans="3:6" ht="12.75">
      <c r="C53" s="200"/>
      <c r="D53" s="200"/>
      <c r="F53" s="200"/>
    </row>
    <row r="54" spans="3:6" ht="12.75">
      <c r="C54" s="200"/>
      <c r="D54" s="200"/>
      <c r="F54" s="200"/>
    </row>
    <row r="55" spans="3:6" ht="12.75">
      <c r="C55" s="200"/>
      <c r="D55" s="200"/>
      <c r="F55" s="200"/>
    </row>
  </sheetData>
  <sheetProtection/>
  <mergeCells count="6">
    <mergeCell ref="A1:F1"/>
    <mergeCell ref="A4:K4"/>
    <mergeCell ref="B6:B7"/>
    <mergeCell ref="C6:G6"/>
    <mergeCell ref="H6:J6"/>
    <mergeCell ref="K6:K7"/>
  </mergeCells>
  <printOptions/>
  <pageMargins left="0.29" right="0.22" top="0.43" bottom="0.53" header="0.18" footer="0.3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B1:AK27"/>
  <sheetViews>
    <sheetView tabSelected="1" zoomScalePageLayoutView="0" workbookViewId="0" topLeftCell="A1">
      <selection activeCell="M32" sqref="M32"/>
    </sheetView>
  </sheetViews>
  <sheetFormatPr defaultColWidth="9.140625" defaultRowHeight="12.75"/>
  <cols>
    <col min="1" max="1" width="1.7109375" style="0" customWidth="1"/>
    <col min="2" max="2" width="33.57421875" style="0" customWidth="1"/>
    <col min="3" max="3" width="11.57421875" style="0" bestFit="1" customWidth="1"/>
    <col min="5" max="5" width="10.140625" style="0" bestFit="1" customWidth="1"/>
    <col min="6" max="6" width="8.421875" style="0" customWidth="1"/>
    <col min="7" max="7" width="10.7109375" style="0" bestFit="1" customWidth="1"/>
    <col min="8" max="8" width="9.7109375" style="0" customWidth="1"/>
    <col min="12" max="12" width="12.28125" style="0" customWidth="1"/>
    <col min="14" max="14" width="11.8515625" style="0" customWidth="1"/>
    <col min="15" max="15" width="10.28125" style="0" bestFit="1" customWidth="1"/>
    <col min="18" max="18" width="10.421875" style="0" customWidth="1"/>
    <col min="19" max="20" width="11.140625" style="0" bestFit="1" customWidth="1"/>
    <col min="21" max="21" width="10.140625" style="0" bestFit="1" customWidth="1"/>
    <col min="25" max="25" width="11.140625" style="0" bestFit="1" customWidth="1"/>
    <col min="35" max="36" width="11.140625" style="0" bestFit="1" customWidth="1"/>
  </cols>
  <sheetData>
    <row r="1" spans="2:7" ht="15">
      <c r="B1" s="214" t="s">
        <v>185</v>
      </c>
      <c r="C1" s="214"/>
      <c r="D1" s="214"/>
      <c r="E1" s="214"/>
      <c r="F1" s="214"/>
      <c r="G1" s="214"/>
    </row>
    <row r="3" spans="2:4" ht="15">
      <c r="B3" s="96" t="s">
        <v>261</v>
      </c>
      <c r="C3" s="114"/>
      <c r="D3" s="114"/>
    </row>
    <row r="4" spans="2:4" ht="14.25">
      <c r="B4" s="114"/>
      <c r="C4" s="114"/>
      <c r="D4" s="114"/>
    </row>
    <row r="5" spans="2:37" ht="18.75" customHeight="1">
      <c r="B5" s="64"/>
      <c r="D5" s="2"/>
      <c r="E5" s="65" t="s">
        <v>219</v>
      </c>
      <c r="F5" s="2"/>
      <c r="K5" s="66"/>
      <c r="O5" s="67"/>
      <c r="P5" s="67"/>
      <c r="Q5" s="67"/>
      <c r="R5" s="67"/>
      <c r="S5" s="68"/>
      <c r="T5" s="1"/>
      <c r="AI5" s="69"/>
      <c r="AJ5" s="70"/>
      <c r="AK5" s="63"/>
    </row>
    <row r="6" spans="4:37" ht="20.25" customHeight="1">
      <c r="D6" s="71"/>
      <c r="E6" s="71"/>
      <c r="F6" s="71"/>
      <c r="G6" s="71"/>
      <c r="K6" s="72" t="s">
        <v>220</v>
      </c>
      <c r="O6" s="67"/>
      <c r="P6" s="67"/>
      <c r="Q6" s="67"/>
      <c r="R6" s="67"/>
      <c r="S6" s="68"/>
      <c r="T6" s="1"/>
      <c r="AI6" s="69"/>
      <c r="AJ6" s="70"/>
      <c r="AK6" s="63"/>
    </row>
    <row r="7" spans="2:37" ht="45" customHeight="1">
      <c r="B7" s="73" t="s">
        <v>221</v>
      </c>
      <c r="C7" s="215" t="s">
        <v>222</v>
      </c>
      <c r="D7" s="218" t="s">
        <v>223</v>
      </c>
      <c r="E7" s="219"/>
      <c r="F7" s="219"/>
      <c r="G7" s="220"/>
      <c r="H7" s="218" t="s">
        <v>224</v>
      </c>
      <c r="I7" s="219"/>
      <c r="J7" s="219"/>
      <c r="K7" s="220"/>
      <c r="L7" s="215" t="s">
        <v>225</v>
      </c>
      <c r="O7" s="67"/>
      <c r="P7" s="67"/>
      <c r="Q7" s="67"/>
      <c r="R7" s="67"/>
      <c r="S7" s="68"/>
      <c r="T7" s="1"/>
      <c r="AI7" s="69"/>
      <c r="AJ7" s="70"/>
      <c r="AK7" s="63"/>
    </row>
    <row r="8" spans="2:37" ht="12.75">
      <c r="B8" s="74"/>
      <c r="C8" s="216"/>
      <c r="D8" s="75"/>
      <c r="E8" s="76"/>
      <c r="F8" s="77"/>
      <c r="G8" s="76"/>
      <c r="H8" s="78"/>
      <c r="I8" s="76"/>
      <c r="J8" s="76"/>
      <c r="K8" s="79"/>
      <c r="L8" s="216"/>
      <c r="O8" s="67"/>
      <c r="P8" s="67"/>
      <c r="Q8" s="67"/>
      <c r="R8" s="67"/>
      <c r="S8" s="68"/>
      <c r="T8" s="1"/>
      <c r="AI8" s="69"/>
      <c r="AJ8" s="70"/>
      <c r="AK8" s="63"/>
    </row>
    <row r="9" spans="2:37" ht="12.75">
      <c r="B9" s="62"/>
      <c r="C9" s="216"/>
      <c r="D9" s="80" t="s">
        <v>226</v>
      </c>
      <c r="E9" s="80" t="s">
        <v>227</v>
      </c>
      <c r="F9" s="80"/>
      <c r="G9" s="81"/>
      <c r="H9" s="81" t="s">
        <v>228</v>
      </c>
      <c r="I9" s="81" t="s">
        <v>228</v>
      </c>
      <c r="J9" s="81" t="s">
        <v>228</v>
      </c>
      <c r="K9" s="82"/>
      <c r="L9" s="216"/>
      <c r="O9" s="67"/>
      <c r="P9" s="67"/>
      <c r="Q9" s="67"/>
      <c r="R9" s="67"/>
      <c r="S9" s="68"/>
      <c r="T9" s="1"/>
      <c r="AI9" s="69"/>
      <c r="AJ9" s="70"/>
      <c r="AK9" s="63"/>
    </row>
    <row r="10" spans="2:37" ht="12.75">
      <c r="B10" s="83" t="s">
        <v>229</v>
      </c>
      <c r="C10" s="216"/>
      <c r="D10" s="81" t="s">
        <v>230</v>
      </c>
      <c r="E10" s="81" t="s">
        <v>231</v>
      </c>
      <c r="F10" s="81"/>
      <c r="G10" s="81" t="s">
        <v>232</v>
      </c>
      <c r="H10" s="81" t="s">
        <v>233</v>
      </c>
      <c r="I10" s="81" t="s">
        <v>234</v>
      </c>
      <c r="J10" s="81" t="s">
        <v>235</v>
      </c>
      <c r="K10" s="82" t="s">
        <v>232</v>
      </c>
      <c r="L10" s="216"/>
      <c r="O10" s="67"/>
      <c r="P10" s="67"/>
      <c r="Q10" s="67"/>
      <c r="R10" s="67"/>
      <c r="S10" s="68"/>
      <c r="T10" s="1"/>
      <c r="AI10" s="69"/>
      <c r="AJ10" s="70"/>
      <c r="AK10" s="63"/>
    </row>
    <row r="11" spans="2:37" ht="12.75">
      <c r="B11" s="84"/>
      <c r="C11" s="217"/>
      <c r="D11" s="85" t="s">
        <v>236</v>
      </c>
      <c r="E11" s="85"/>
      <c r="F11" s="85"/>
      <c r="G11" s="85"/>
      <c r="H11" s="85" t="s">
        <v>237</v>
      </c>
      <c r="I11" s="85" t="s">
        <v>238</v>
      </c>
      <c r="J11" s="85" t="s">
        <v>239</v>
      </c>
      <c r="K11" s="86"/>
      <c r="L11" s="217"/>
      <c r="O11" s="67"/>
      <c r="P11" s="67"/>
      <c r="Q11" s="67"/>
      <c r="R11" s="67"/>
      <c r="S11" s="68"/>
      <c r="T11" s="1"/>
      <c r="AI11" s="69"/>
      <c r="AJ11" s="70"/>
      <c r="AK11" s="63"/>
    </row>
    <row r="12" spans="2:37" ht="18" customHeight="1">
      <c r="B12" s="87" t="s">
        <v>240</v>
      </c>
      <c r="C12" s="88"/>
      <c r="D12" s="88"/>
      <c r="E12" s="88"/>
      <c r="F12" s="88"/>
      <c r="G12" s="88"/>
      <c r="H12" s="88"/>
      <c r="I12" s="88"/>
      <c r="J12" s="88"/>
      <c r="K12" s="89"/>
      <c r="L12" s="88"/>
      <c r="O12" s="67"/>
      <c r="P12" s="67"/>
      <c r="Q12" s="67"/>
      <c r="R12" s="67"/>
      <c r="S12" s="68"/>
      <c r="T12" s="1"/>
      <c r="AB12" s="2"/>
      <c r="AI12" s="69"/>
      <c r="AJ12" s="70"/>
      <c r="AK12" s="63"/>
    </row>
    <row r="13" spans="2:37" ht="18" customHeight="1">
      <c r="B13" s="87" t="s">
        <v>241</v>
      </c>
      <c r="C13" s="90"/>
      <c r="D13" s="90"/>
      <c r="E13" s="90"/>
      <c r="F13" s="90"/>
      <c r="G13" s="90"/>
      <c r="H13" s="90"/>
      <c r="I13" s="90"/>
      <c r="J13" s="90"/>
      <c r="K13" s="91"/>
      <c r="L13" s="90"/>
      <c r="O13" s="67"/>
      <c r="P13" s="67"/>
      <c r="Q13" s="67"/>
      <c r="R13" s="67"/>
      <c r="S13" s="68"/>
      <c r="T13" s="1"/>
      <c r="AI13" s="69"/>
      <c r="AJ13" s="70"/>
      <c r="AK13" s="63"/>
    </row>
    <row r="14" spans="2:37" ht="18" customHeight="1">
      <c r="B14" s="40" t="s">
        <v>242</v>
      </c>
      <c r="C14" s="88"/>
      <c r="D14" s="88"/>
      <c r="E14" s="88"/>
      <c r="F14" s="88"/>
      <c r="G14" s="88"/>
      <c r="H14" s="88"/>
      <c r="I14" s="88"/>
      <c r="J14" s="88"/>
      <c r="K14" s="89"/>
      <c r="L14" s="88"/>
      <c r="O14" s="67"/>
      <c r="P14" s="67"/>
      <c r="Q14" s="67"/>
      <c r="R14" s="67"/>
      <c r="S14" s="68"/>
      <c r="T14" s="1"/>
      <c r="AI14" s="69"/>
      <c r="AJ14" s="70"/>
      <c r="AK14" s="63"/>
    </row>
    <row r="15" spans="2:37" ht="18" customHeight="1">
      <c r="B15" s="40" t="s">
        <v>36</v>
      </c>
      <c r="C15" s="90"/>
      <c r="D15" s="90"/>
      <c r="E15" s="90"/>
      <c r="F15" s="90"/>
      <c r="G15" s="90"/>
      <c r="H15" s="90"/>
      <c r="I15" s="90"/>
      <c r="J15" s="90"/>
      <c r="K15" s="91"/>
      <c r="L15" s="90"/>
      <c r="O15" s="67"/>
      <c r="P15" s="67"/>
      <c r="Q15" s="67"/>
      <c r="R15" s="67"/>
      <c r="S15" s="68"/>
      <c r="T15" s="1"/>
      <c r="AB15" s="2"/>
      <c r="AI15" s="69"/>
      <c r="AJ15" s="70"/>
      <c r="AK15" s="63"/>
    </row>
    <row r="16" spans="2:37" ht="18" customHeight="1">
      <c r="B16" s="40" t="s">
        <v>243</v>
      </c>
      <c r="C16" s="90">
        <v>16108</v>
      </c>
      <c r="D16" s="90"/>
      <c r="E16" s="92">
        <v>48647.066666666666</v>
      </c>
      <c r="F16" s="90"/>
      <c r="G16" s="90">
        <f>SUM(E16:F16)</f>
        <v>48647.066666666666</v>
      </c>
      <c r="H16" s="90"/>
      <c r="I16" s="90"/>
      <c r="J16" s="90"/>
      <c r="K16" s="91"/>
      <c r="L16" s="90">
        <f>C16+G16</f>
        <v>64755.066666666666</v>
      </c>
      <c r="N16" s="202"/>
      <c r="O16" s="67"/>
      <c r="P16" s="67"/>
      <c r="Q16" s="67"/>
      <c r="R16" s="67"/>
      <c r="S16" s="68"/>
      <c r="T16" s="1"/>
      <c r="AI16" s="69"/>
      <c r="AJ16" s="70"/>
      <c r="AK16" s="63"/>
    </row>
    <row r="17" spans="2:37" ht="18" customHeight="1">
      <c r="B17" s="40" t="s">
        <v>244</v>
      </c>
      <c r="C17" s="90"/>
      <c r="D17" s="90"/>
      <c r="E17" s="90">
        <v>90416.66666666669</v>
      </c>
      <c r="F17" s="90"/>
      <c r="G17" s="90">
        <f>SUM(E17:F17)</f>
        <v>90416.66666666669</v>
      </c>
      <c r="H17" s="90"/>
      <c r="I17" s="90"/>
      <c r="J17" s="90"/>
      <c r="K17" s="91"/>
      <c r="L17" s="90">
        <f>C17+G17</f>
        <v>90416.66666666669</v>
      </c>
      <c r="N17" s="202"/>
      <c r="O17" s="203"/>
      <c r="P17" s="67"/>
      <c r="Q17" s="67"/>
      <c r="R17" s="67"/>
      <c r="S17" s="68"/>
      <c r="T17" s="1"/>
      <c r="AI17" s="69"/>
      <c r="AJ17" s="70"/>
      <c r="AK17" s="63"/>
    </row>
    <row r="18" spans="2:37" ht="18" customHeight="1">
      <c r="B18" s="40" t="s">
        <v>245</v>
      </c>
      <c r="C18" s="90">
        <v>2625</v>
      </c>
      <c r="D18" s="90"/>
      <c r="E18" s="90">
        <v>36968.95</v>
      </c>
      <c r="F18" s="90"/>
      <c r="G18" s="90">
        <f>SUM(E18:F18)</f>
        <v>36968.95</v>
      </c>
      <c r="H18" s="90"/>
      <c r="I18" s="90"/>
      <c r="J18" s="90"/>
      <c r="K18" s="91"/>
      <c r="L18" s="90">
        <f>C18+G18</f>
        <v>39593.95</v>
      </c>
      <c r="N18" s="202"/>
      <c r="O18" s="67"/>
      <c r="P18" s="67"/>
      <c r="Q18" s="67"/>
      <c r="R18" s="67"/>
      <c r="S18" s="68"/>
      <c r="T18" s="1"/>
      <c r="AI18" s="69"/>
      <c r="AJ18" s="70"/>
      <c r="AK18" s="63"/>
    </row>
    <row r="19" spans="2:37" ht="18" customHeight="1">
      <c r="B19" s="40" t="s">
        <v>246</v>
      </c>
      <c r="C19" s="90"/>
      <c r="D19" s="90"/>
      <c r="E19" s="90"/>
      <c r="F19" s="90"/>
      <c r="G19" s="90"/>
      <c r="H19" s="90"/>
      <c r="I19" s="90"/>
      <c r="J19" s="90"/>
      <c r="K19" s="91"/>
      <c r="L19" s="90">
        <f>C19+G19</f>
        <v>0</v>
      </c>
      <c r="O19" s="67"/>
      <c r="P19" s="67"/>
      <c r="Q19" s="67"/>
      <c r="R19" s="67"/>
      <c r="S19" s="68"/>
      <c r="T19" s="1"/>
      <c r="AI19" s="69"/>
      <c r="AJ19" s="70"/>
      <c r="AK19" s="63"/>
    </row>
    <row r="20" spans="2:37" ht="18" customHeight="1">
      <c r="B20" s="40" t="s">
        <v>113</v>
      </c>
      <c r="C20" s="93">
        <f>SUM(C16:C19)</f>
        <v>18733</v>
      </c>
      <c r="D20" s="93"/>
      <c r="E20" s="93">
        <f>SUM(E16:E19)</f>
        <v>176032.68333333335</v>
      </c>
      <c r="F20" s="93"/>
      <c r="G20" s="88">
        <f>SUM(G15:G19)</f>
        <v>176032.68333333335</v>
      </c>
      <c r="H20" s="93"/>
      <c r="I20" s="93"/>
      <c r="J20" s="93"/>
      <c r="K20" s="93"/>
      <c r="L20" s="88">
        <f>SUM(L16:L19)</f>
        <v>194765.68333333335</v>
      </c>
      <c r="O20" s="67"/>
      <c r="P20" s="67"/>
      <c r="Q20" s="67"/>
      <c r="R20" s="67"/>
      <c r="S20" s="68"/>
      <c r="T20" s="1"/>
      <c r="AI20" s="69"/>
      <c r="AJ20" s="70"/>
      <c r="AK20" s="63"/>
    </row>
    <row r="21" spans="11:37" ht="12.75">
      <c r="K21" s="66"/>
      <c r="O21" s="67"/>
      <c r="P21" s="67"/>
      <c r="Q21" s="67"/>
      <c r="R21" s="67"/>
      <c r="S21" s="68"/>
      <c r="T21" s="1"/>
      <c r="AI21" s="69"/>
      <c r="AJ21" s="70"/>
      <c r="AK21" s="63"/>
    </row>
    <row r="23" ht="12.75">
      <c r="L23" s="63"/>
    </row>
    <row r="24" spans="2:12" ht="15">
      <c r="B24" s="159" t="s">
        <v>164</v>
      </c>
      <c r="C24" s="201"/>
      <c r="E24" s="122" t="s">
        <v>251</v>
      </c>
      <c r="F24" s="31"/>
      <c r="L24" s="63"/>
    </row>
    <row r="25" spans="2:12" ht="15">
      <c r="B25" s="159" t="s">
        <v>249</v>
      </c>
      <c r="C25" s="160"/>
      <c r="E25" s="122" t="s">
        <v>252</v>
      </c>
      <c r="F25" s="31"/>
      <c r="L25" s="63"/>
    </row>
    <row r="26" spans="3:7" ht="12.75">
      <c r="C26" s="202"/>
      <c r="D26" s="63"/>
      <c r="G26" s="63"/>
    </row>
    <row r="27" ht="12.75">
      <c r="C27" s="202"/>
    </row>
  </sheetData>
  <sheetProtection/>
  <mergeCells count="5">
    <mergeCell ref="B1:G1"/>
    <mergeCell ref="C7:C11"/>
    <mergeCell ref="L7:L11"/>
    <mergeCell ref="D7:G7"/>
    <mergeCell ref="H7:K7"/>
  </mergeCells>
  <printOptions/>
  <pageMargins left="0.33" right="0.22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DELTA ELEKTRIK</cp:lastModifiedBy>
  <cp:lastPrinted>2012-03-29T12:05:58Z</cp:lastPrinted>
  <dcterms:created xsi:type="dcterms:W3CDTF">2008-10-23T11:07:49Z</dcterms:created>
  <dcterms:modified xsi:type="dcterms:W3CDTF">2012-07-17T07:50:18Z</dcterms:modified>
  <cp:category/>
  <cp:version/>
  <cp:contentType/>
  <cp:contentStatus/>
</cp:coreProperties>
</file>