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920" activeTab="2"/>
  </bookViews>
  <sheets>
    <sheet name="Aktivi" sheetId="1" r:id="rId1"/>
    <sheet name="Pasivi" sheetId="2" r:id="rId2"/>
    <sheet name="PASH" sheetId="3" r:id="rId3"/>
    <sheet name="CASH-FLOW" sheetId="4" r:id="rId4"/>
    <sheet name="kapitalet e veta" sheetId="5" r:id="rId5"/>
  </sheets>
  <definedNames/>
  <calcPr fullCalcOnLoad="1"/>
</workbook>
</file>

<file path=xl/sharedStrings.xml><?xml version="1.0" encoding="utf-8"?>
<sst xmlns="http://schemas.openxmlformats.org/spreadsheetml/2006/main" count="236" uniqueCount="194">
  <si>
    <t> AKTIVET</t>
  </si>
  <si>
    <t>Shenime</t>
  </si>
  <si>
    <t>l</t>
  </si>
  <si>
    <t>Aktivet afatshkurtra</t>
  </si>
  <si>
    <t xml:space="preserve">Mjete monetare    </t>
  </si>
  <si>
    <t>S1</t>
  </si>
  <si>
    <t xml:space="preserve">Derivative dhe aktive financiare te mbajtura </t>
  </si>
  <si>
    <t>(i)</t>
  </si>
  <si>
    <t xml:space="preserve">Derivativet </t>
  </si>
  <si>
    <t>(ii)</t>
  </si>
  <si>
    <t>Aktivet e mbajtura per tregti</t>
  </si>
  <si>
    <t xml:space="preserve">Totali </t>
  </si>
  <si>
    <t xml:space="preserve">Aktive te tjera financiare afatshkurtra   </t>
  </si>
  <si>
    <t>S2</t>
  </si>
  <si>
    <t>Llogari/Kerkesa te arketueshme (Kliente)</t>
  </si>
  <si>
    <t>Llogari/Kerkesa te tjera te arketueshme</t>
  </si>
  <si>
    <t>(iii)</t>
  </si>
  <si>
    <t>(iv)</t>
  </si>
  <si>
    <t xml:space="preserve">Investime te tjera financiare </t>
  </si>
  <si>
    <t xml:space="preserve">Inventari  </t>
  </si>
  <si>
    <t>S3</t>
  </si>
  <si>
    <t>Lendet e para</t>
  </si>
  <si>
    <t>Prodhim ne proces</t>
  </si>
  <si>
    <t>Produkte te gatshme</t>
  </si>
  <si>
    <t>Mallra per rishitje</t>
  </si>
  <si>
    <t>(v)</t>
  </si>
  <si>
    <t>Parapagesat per furnizime</t>
  </si>
  <si>
    <t>Aktivet biologjike afatshkurtra</t>
  </si>
  <si>
    <t>Aktivet afatshkurtra te mbajtura per shitje</t>
  </si>
  <si>
    <t xml:space="preserve">Parapagimet dhe shpenzimet e shtyra  </t>
  </si>
  <si>
    <t>Totali</t>
  </si>
  <si>
    <t>Totali i Aktiveve Afatshkurtra (l)</t>
  </si>
  <si>
    <t>ll</t>
  </si>
  <si>
    <t>Aktivet afatgjata</t>
  </si>
  <si>
    <t> 1</t>
  </si>
  <si>
    <t>Investimet financiare afatgjata</t>
  </si>
  <si>
    <t>Aksione dhe pjesmarrje te tjera ne njesi te kont.</t>
  </si>
  <si>
    <t xml:space="preserve">Aksione dhe investime te tjera ne pjesmarrje </t>
  </si>
  <si>
    <t>Aksione dhe letra me vlere</t>
  </si>
  <si>
    <t>Llogari/ Kerkesa te arketueshme afatgjata</t>
  </si>
  <si>
    <t>Aktive afatgjata materiale</t>
  </si>
  <si>
    <t>S4</t>
  </si>
  <si>
    <t>Toka</t>
  </si>
  <si>
    <t>Ndertesa</t>
  </si>
  <si>
    <t>Makineri dhe pajisje</t>
  </si>
  <si>
    <t>Aktive te tjera afatgjata materiale (me vlere kon)</t>
  </si>
  <si>
    <t xml:space="preserve">Totali      </t>
  </si>
  <si>
    <t>Aktive biologjike afatgjata</t>
  </si>
  <si>
    <t>4 </t>
  </si>
  <si>
    <t>Aktive afatgjata jomateriale</t>
  </si>
  <si>
    <t>Emri I mire</t>
  </si>
  <si>
    <t>Shpenzimet e zhvillimit</t>
  </si>
  <si>
    <t xml:space="preserve">Aktive te tjera afatgjata jomateriale </t>
  </si>
  <si>
    <t>Kapital aksionar i papaguar</t>
  </si>
  <si>
    <t>Aktive te tjera afatgjata (ne proces)</t>
  </si>
  <si>
    <t>Totali i Aktiveve Afatgjata (ll)</t>
  </si>
  <si>
    <t>TOTALI I AKTIVEVE (I + II)</t>
  </si>
  <si>
    <t>DETYRIMET DHE KAPITALI</t>
  </si>
  <si>
    <t>Detyrimet afatshkurta</t>
  </si>
  <si>
    <t>Derivativet</t>
  </si>
  <si>
    <t>Huamarrjet:</t>
  </si>
  <si>
    <t xml:space="preserve">        Huat dhe obligacionet afatshkurtra  </t>
  </si>
  <si>
    <t xml:space="preserve">       Kthimet/Ripagesat e huave afatgjata</t>
  </si>
  <si>
    <t xml:space="preserve">      Bono te konvertueshme</t>
  </si>
  <si>
    <t xml:space="preserve">Huat dhe parapagimet : </t>
  </si>
  <si>
    <t>S5</t>
  </si>
  <si>
    <t>Te pagueshme ndaj furnitoreve</t>
  </si>
  <si>
    <t>Te pagueshme ndaj punonjesve</t>
  </si>
  <si>
    <t>Detyrime tatimore</t>
  </si>
  <si>
    <t>Parapagimet e arketuara</t>
  </si>
  <si>
    <t>Grantet dhe te ardhurat e shtyra</t>
  </si>
  <si>
    <t>Provizionet afatshkurtra</t>
  </si>
  <si>
    <t> Totali i detyrimeve afatshkurtra (l)</t>
  </si>
  <si>
    <t>Detyrime afatgjata</t>
  </si>
  <si>
    <t>S6</t>
  </si>
  <si>
    <t>Bonot e konvertueshme</t>
  </si>
  <si>
    <t>Huamarrje te tjera afatgjata</t>
  </si>
  <si>
    <t>Provizionet afatgjata</t>
  </si>
  <si>
    <t>Totali i detyrimeve afatgjata (ll)</t>
  </si>
  <si>
    <t xml:space="preserve">KAPITALI   </t>
  </si>
  <si>
    <t>S7</t>
  </si>
  <si>
    <t xml:space="preserve">Aksionet e pakices </t>
  </si>
  <si>
    <t xml:space="preserve">Kapitali qe i perket aksionereve te shoqerise meme 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</si>
  <si>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</si>
  <si>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</si>
  <si>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</si>
  <si>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</si>
  <si>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</si>
  <si>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</si>
  <si>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</si>
  <si>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 xml:space="preserve">Fitimi (Humbja) e vitit financiar    </t>
  </si>
  <si>
    <t>Totali i Kapitalit (lll)</t>
  </si>
  <si>
    <t>TOTALI I DETYRIMEVE E KAPITALIT (l, ll, lll)</t>
  </si>
  <si>
    <t>Nr</t>
  </si>
  <si>
    <t>Pershkrimi i elementeve</t>
  </si>
  <si>
    <t>S8</t>
  </si>
  <si>
    <t>Te ardhura te tjera nga veprimtaria e shfrytezimit</t>
  </si>
  <si>
    <t>S9</t>
  </si>
  <si>
    <t>S10</t>
  </si>
  <si>
    <t>S11</t>
  </si>
  <si>
    <t>S12</t>
  </si>
  <si>
    <t xml:space="preserve"> - pagat e personelit</t>
  </si>
  <si>
    <t xml:space="preserve"> - shpenzimet per sigurimet shoqerore dhe   shendetesore</t>
  </si>
  <si>
    <t>Amortizimi dhe zhvleresimet</t>
  </si>
  <si>
    <t>Totali i shpenzimeve (shuma 4-7)</t>
  </si>
  <si>
    <t>Fitimi apo humbja nga veprimtaria kryesore (1+2+/-3-8)</t>
  </si>
  <si>
    <t>Te ardhura dhe shpenzimet financiare nga njesite e kontrolluara</t>
  </si>
  <si>
    <t>Te ardhurat dhe shpenzimet financiare nga pjesemarrjet</t>
  </si>
  <si>
    <t>Te ardhura dhe shpenzime te tjera financiare</t>
  </si>
  <si>
    <t>Fitimi/humbja neto e vitit financiar (14-15)</t>
  </si>
  <si>
    <t>I</t>
  </si>
  <si>
    <t>Interes i paguar</t>
  </si>
  <si>
    <t>II</t>
  </si>
  <si>
    <t>Paraja neto e perdorur ne aktivitetet investuese</t>
  </si>
  <si>
    <t>III</t>
  </si>
  <si>
    <t>Paraja neto e perdorur ne aktivitetet financiare</t>
  </si>
  <si>
    <t>IV</t>
  </si>
  <si>
    <r>
      <t> </t>
    </r>
    <r>
      <rPr>
        <b/>
        <sz val="12"/>
        <rFont val="Times New Roman"/>
        <family val="1"/>
      </rPr>
      <t>Totali i detyrimeve</t>
    </r>
  </si>
  <si>
    <t xml:space="preserve">             3. Pasqyra e levizjeve ne kapitalet e veta  per periudhen</t>
  </si>
  <si>
    <t>Pozicioni me 31 dhjetor 2011</t>
  </si>
  <si>
    <t xml:space="preserve"> Totali  </t>
  </si>
  <si>
    <t>Hua te tjera</t>
  </si>
  <si>
    <t>Huate afatgjata</t>
  </si>
  <si>
    <t>Hua, bono dhe detyrime nga qiraja financiare</t>
  </si>
  <si>
    <t xml:space="preserve">Shitjet neto                                                                    </t>
  </si>
  <si>
    <t xml:space="preserve">Ndryshimet ne inventarin e produkteve te gatshme dhe prodhimit ne proces                               </t>
  </si>
  <si>
    <t xml:space="preserve">Materialet e konsumuara                           </t>
  </si>
  <si>
    <t xml:space="preserve">Kosto e punes                                         </t>
  </si>
  <si>
    <t xml:space="preserve">Shpenzime te tjera                                      </t>
  </si>
  <si>
    <t>Te ardhurat dhe shpenzimet financiare nga investime te tjera financiare afatgjata</t>
  </si>
  <si>
    <t xml:space="preserve">Te ardhurat dhe shpenzimet nga interesat      </t>
  </si>
  <si>
    <t>S14/1</t>
  </si>
  <si>
    <t xml:space="preserve">Fitimet (humbjet) nga kursi i kembimit          </t>
  </si>
  <si>
    <t>S14/2</t>
  </si>
  <si>
    <r>
      <t> </t>
    </r>
    <r>
      <rPr>
        <b/>
        <sz val="10"/>
        <rFont val="Times New Roman"/>
        <family val="1"/>
      </rPr>
      <t>13</t>
    </r>
  </si>
  <si>
    <r>
      <t> </t>
    </r>
    <r>
      <rPr>
        <b/>
        <sz val="10"/>
        <rFont val="Times New Roman"/>
        <family val="1"/>
      </rPr>
      <t xml:space="preserve"> Totali i te ardhurave dhe shpenzimeve financiare (12.1+/-12.2+/-12.3+/-12.4)</t>
    </r>
  </si>
  <si>
    <t>Pershkrimi i elemeteve</t>
  </si>
  <si>
    <t xml:space="preserve">Fitimi para tatimit </t>
  </si>
  <si>
    <t>Rregullime per :</t>
  </si>
  <si>
    <t xml:space="preserve">Amortizimin </t>
  </si>
  <si>
    <t xml:space="preserve">Humbje nga kembimet valutore </t>
  </si>
  <si>
    <t xml:space="preserve">Te ardhura nga investimet </t>
  </si>
  <si>
    <t xml:space="preserve">Shpenzime per interesa </t>
  </si>
  <si>
    <t>(Rritje)/renie ne tepricen e kerkesave te ark. aktiviteti, si dhe kerkesave te arketueshme</t>
  </si>
  <si>
    <t xml:space="preserve">(Rritje)/renie ne tepricen e inventarit </t>
  </si>
  <si>
    <t>Rritje/(renie) ne tepricen e detyrimeve per t`u paguar nga aktiviteti</t>
  </si>
  <si>
    <t>Parate e perftuara nga aktivitetet</t>
  </si>
  <si>
    <t xml:space="preserve">Tatim-fitimi i paguar </t>
  </si>
  <si>
    <t>Paraja neto nga aktivitetet e shfrytezimit</t>
  </si>
  <si>
    <t xml:space="preserve">Fluksi i parave nga veprimtarite investuese </t>
  </si>
  <si>
    <t xml:space="preserve">Blerjet e kompanise se kontrolluar minus parate e arketuara </t>
  </si>
  <si>
    <t xml:space="preserve">Blerjet e aktiveve afatgjata materiale </t>
  </si>
  <si>
    <t>Te ardhura nga shitja e pajisjeve</t>
  </si>
  <si>
    <t xml:space="preserve">Interesi i arketuar </t>
  </si>
  <si>
    <t xml:space="preserve">Dividentet e arketuar </t>
  </si>
  <si>
    <t xml:space="preserve">Fluksi i parave nga aktivitetet financiare </t>
  </si>
  <si>
    <t>Te ardhura nga emetimi i kapitalit aksioner</t>
  </si>
  <si>
    <t xml:space="preserve">Te ardhura nga huamarrje afatgjata </t>
  </si>
  <si>
    <t xml:space="preserve">Pagesat e detyrimeve te qerase financiare </t>
  </si>
  <si>
    <t xml:space="preserve">Dividente te paguar </t>
  </si>
  <si>
    <t>Rritja/Renia neto e mjeteve monetare</t>
  </si>
  <si>
    <t xml:space="preserve">Mjete monetare ne fillim te periudhes kontabel </t>
  </si>
  <si>
    <t xml:space="preserve">Mjete monetare ne fund te periudhes kontabel </t>
  </si>
  <si>
    <t>IV. PASQYRA E TE ARDHURAVE E SHPENZIMEVE</t>
  </si>
  <si>
    <t>31.12.2012</t>
  </si>
  <si>
    <t>Viti 2012</t>
  </si>
  <si>
    <t>TOTALI</t>
  </si>
  <si>
    <t>Administratori</t>
  </si>
  <si>
    <t>31.12.2013</t>
  </si>
  <si>
    <t>Viti 2013</t>
  </si>
  <si>
    <t xml:space="preserve">                                  01 Janar - 31 Dhjetor 2013</t>
  </si>
  <si>
    <t>S13/1</t>
  </si>
  <si>
    <t>S13/2</t>
  </si>
  <si>
    <t xml:space="preserve">Parapagime furnitori   </t>
  </si>
  <si>
    <t>S14/3</t>
  </si>
  <si>
    <t>Fitimi (humbja) para tatimit (9+13/1+/-13)</t>
  </si>
  <si>
    <t>Shpenzimet e tatimit mbi fitimin   10 %</t>
  </si>
  <si>
    <t>BAJRAKTARI      2013</t>
  </si>
  <si>
    <t>Sefedin Bajraktari</t>
  </si>
  <si>
    <t xml:space="preserve">Kapitali aksionar </t>
  </si>
  <si>
    <t>Aksione thesari</t>
  </si>
  <si>
    <t>Rezeva stat.ligjore</t>
  </si>
  <si>
    <t>Fitimi i pashperndare</t>
  </si>
  <si>
    <t>Fitimi neto per periudhen kontabel</t>
  </si>
  <si>
    <t>Dividentet e paguar</t>
  </si>
  <si>
    <t>Emetimi i aksioneve</t>
  </si>
  <si>
    <t>Aksione te thesarit te riblera</t>
  </si>
  <si>
    <t>Transferime ne Rezerven ligjore</t>
  </si>
  <si>
    <t>Pozicioni me 31 Dhjetor 2012</t>
  </si>
  <si>
    <t>Pozicioni me 31 Dhjetor 2013</t>
  </si>
  <si>
    <t>FITIMI NETO PARA TATIMIT</t>
  </si>
  <si>
    <t>SHPENZIME TE PAZBRITSHME</t>
  </si>
  <si>
    <t>V.   PASQYRA CASH FLOW</t>
  </si>
  <si>
    <t>S15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</si>
</sst>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_);_(* \(#,##0.0\);_(* &quot;-&quot;??_);_(@_)"/>
    <numFmt numFmtId="183" formatCode="_(* #,##0_);_(* \(#,##0\);_(* &quot;-&quot;??_);_(@_)"/>
    <numFmt numFmtId="184" formatCode="[$-409]h:mm:ss\ AM/PM"/>
    <numFmt numFmtId="185" formatCode="0.0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* #,##0_-;\-* #,##0_-;_-* &quot;-&quot;_-;_-@_-"/>
    <numFmt numFmtId="200" formatCode="_-&quot;£&quot;* #,##0.00_-;\-&quot;£&quot;* #,##0.00_-;_-&quot;£&quot;* &quot;-&quot;??_-;_-@_-"/>
    <numFmt numFmtId="201" formatCode="_-* #,##0.00_-;\-* #,##0.00_-;_-* &quot;-&quot;??_-;_-@_-"/>
    <numFmt numFmtId="202" formatCode="0;\(0\)"/>
    <numFmt numFmtId="203" formatCode="000000000000"/>
    <numFmt numFmtId="204" formatCode="###,000\ &quot;$&quot;"/>
    <numFmt numFmtId="205" formatCode="###\ &quot;$&quot;"/>
    <numFmt numFmtId="206" formatCode="m/d"/>
    <numFmt numFmtId="207" formatCode="d\-mmm\-yyyy"/>
    <numFmt numFmtId="208" formatCode="#,##0.00\ [$€-1]_);[Red]\(#,##0.00\ [$€-1]\)"/>
    <numFmt numFmtId="209" formatCode="#,##0.000\ [$€-1]_);[Red]\(#,##0.000\ [$€-1]\)"/>
    <numFmt numFmtId="210" formatCode="#,##0.0\ [$€-1]_);[Red]\(#,##0.0\ [$€-1]\)"/>
    <numFmt numFmtId="211" formatCode="#,##0\ [$€-1]_);[Red]\(#,##0\ [$€-1]\)"/>
    <numFmt numFmtId="212" formatCode="#,##0.00\ [$€-1]"/>
    <numFmt numFmtId="213" formatCode="#,##0.0\ [$€-1]"/>
    <numFmt numFmtId="214" formatCode="#,##0\ [$€-1]"/>
    <numFmt numFmtId="215" formatCode="0.0000"/>
    <numFmt numFmtId="216" formatCode="0.000"/>
    <numFmt numFmtId="217" formatCode="#,##0.0"/>
    <numFmt numFmtId="218" formatCode="[$-41C]h:mm:ss\.AM/PM"/>
    <numFmt numFmtId="219" formatCode="_(* #,##0.0_);_(* \(#,##0.0\);_(* &quot;-&quot;?_);_(@_)"/>
    <numFmt numFmtId="220" formatCode="_(* #,##0.000000_);_(* \(#,##0.000000\);_(* &quot;-&quot;??_);_(@_)"/>
    <numFmt numFmtId="221" formatCode="0_);\(0\)"/>
    <numFmt numFmtId="222" formatCode="_-* #,##0.00\ [$€-403]_-;\-* #,##0.00\ [$€-403]_-;_-* &quot;-&quot;??\ [$€-403]_-;_-@_-"/>
    <numFmt numFmtId="223" formatCode="_ [$$U-380A]\ * #,##0.00_ ;_ [$$U-380A]\ * \-#,##0.00_ ;_ [$$U-380A]\ * &quot;-&quot;??_ ;_ @_ "/>
    <numFmt numFmtId="224" formatCode="_-* #,##0_L_e_k_-;\-* #,##0_L_e_k_-;_-* &quot;-&quot;??_L_e_k_-;_-@_-"/>
  </numFmts>
  <fonts count="5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>
        <color indexed="8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83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2"/>
    </xf>
    <xf numFmtId="0" fontId="3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183" fontId="8" fillId="0" borderId="0" xfId="42" applyNumberFormat="1" applyFont="1" applyAlignment="1">
      <alignment/>
    </xf>
    <xf numFmtId="0" fontId="9" fillId="0" borderId="11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2" fillId="0" borderId="13" xfId="0" applyFont="1" applyBorder="1" applyAlignment="1">
      <alignment horizontal="left" indent="8"/>
    </xf>
    <xf numFmtId="0" fontId="3" fillId="0" borderId="14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14" xfId="0" applyFont="1" applyBorder="1" applyAlignment="1">
      <alignment wrapText="1"/>
    </xf>
    <xf numFmtId="0" fontId="0" fillId="0" borderId="0" xfId="0" applyAlignment="1">
      <alignment wrapText="1"/>
    </xf>
    <xf numFmtId="183" fontId="3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83" fontId="9" fillId="0" borderId="0" xfId="42" applyNumberFormat="1" applyFont="1" applyAlignment="1">
      <alignment/>
    </xf>
    <xf numFmtId="0" fontId="8" fillId="4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16" xfId="0" applyFont="1" applyBorder="1" applyAlignment="1">
      <alignment/>
    </xf>
    <xf numFmtId="183" fontId="11" fillId="0" borderId="0" xfId="42" applyNumberFormat="1" applyFont="1" applyBorder="1" applyAlignment="1">
      <alignment/>
    </xf>
    <xf numFmtId="0" fontId="9" fillId="4" borderId="10" xfId="0" applyFont="1" applyFill="1" applyBorder="1" applyAlignment="1">
      <alignment horizontal="center"/>
    </xf>
    <xf numFmtId="37" fontId="11" fillId="0" borderId="0" xfId="42" applyNumberFormat="1" applyFont="1" applyBorder="1" applyAlignment="1">
      <alignment/>
    </xf>
    <xf numFmtId="183" fontId="9" fillId="0" borderId="0" xfId="0" applyNumberFormat="1" applyFont="1" applyAlignment="1">
      <alignment/>
    </xf>
    <xf numFmtId="0" fontId="8" fillId="4" borderId="17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12" fillId="0" borderId="0" xfId="0" applyFont="1" applyAlignment="1">
      <alignment/>
    </xf>
    <xf numFmtId="0" fontId="2" fillId="32" borderId="18" xfId="0" applyFont="1" applyFill="1" applyBorder="1" applyAlignment="1">
      <alignment vertical="top" wrapText="1"/>
    </xf>
    <xf numFmtId="0" fontId="2" fillId="32" borderId="15" xfId="0" applyFont="1" applyFill="1" applyBorder="1" applyAlignment="1">
      <alignment/>
    </xf>
    <xf numFmtId="0" fontId="2" fillId="32" borderId="15" xfId="0" applyFont="1" applyFill="1" applyBorder="1" applyAlignment="1">
      <alignment horizontal="center"/>
    </xf>
    <xf numFmtId="0" fontId="3" fillId="4" borderId="11" xfId="0" applyFont="1" applyFill="1" applyBorder="1" applyAlignment="1">
      <alignment vertical="top" wrapText="1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0" fontId="2" fillId="4" borderId="11" xfId="0" applyFont="1" applyFill="1" applyBorder="1" applyAlignment="1">
      <alignment vertical="top" wrapText="1"/>
    </xf>
    <xf numFmtId="0" fontId="2" fillId="4" borderId="10" xfId="0" applyFont="1" applyFill="1" applyBorder="1" applyAlignment="1">
      <alignment/>
    </xf>
    <xf numFmtId="0" fontId="2" fillId="4" borderId="10" xfId="0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2" fillId="32" borderId="19" xfId="0" applyFont="1" applyFill="1" applyBorder="1" applyAlignment="1">
      <alignment vertical="top" wrapText="1"/>
    </xf>
    <xf numFmtId="0" fontId="2" fillId="32" borderId="20" xfId="0" applyFont="1" applyFill="1" applyBorder="1" applyAlignment="1">
      <alignment/>
    </xf>
    <xf numFmtId="0" fontId="2" fillId="32" borderId="20" xfId="0" applyFont="1" applyFill="1" applyBorder="1" applyAlignment="1">
      <alignment horizontal="center"/>
    </xf>
    <xf numFmtId="0" fontId="15" fillId="32" borderId="21" xfId="0" applyFont="1" applyFill="1" applyBorder="1" applyAlignment="1">
      <alignment/>
    </xf>
    <xf numFmtId="0" fontId="15" fillId="32" borderId="17" xfId="0" applyFont="1" applyFill="1" applyBorder="1" applyAlignment="1">
      <alignment/>
    </xf>
    <xf numFmtId="0" fontId="15" fillId="32" borderId="17" xfId="0" applyFont="1" applyFill="1" applyBorder="1" applyAlignment="1">
      <alignment horizontal="center" wrapText="1"/>
    </xf>
    <xf numFmtId="0" fontId="15" fillId="32" borderId="22" xfId="0" applyFont="1" applyFill="1" applyBorder="1" applyAlignment="1">
      <alignment/>
    </xf>
    <xf numFmtId="0" fontId="1" fillId="4" borderId="23" xfId="0" applyFont="1" applyFill="1" applyBorder="1" applyAlignment="1">
      <alignment/>
    </xf>
    <xf numFmtId="0" fontId="1" fillId="4" borderId="24" xfId="0" applyFont="1" applyFill="1" applyBorder="1" applyAlignment="1">
      <alignment/>
    </xf>
    <xf numFmtId="0" fontId="1" fillId="4" borderId="25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/>
    </xf>
    <xf numFmtId="0" fontId="15" fillId="0" borderId="23" xfId="0" applyFont="1" applyBorder="1" applyAlignment="1">
      <alignment horizontal="right"/>
    </xf>
    <xf numFmtId="0" fontId="15" fillId="0" borderId="24" xfId="0" applyFont="1" applyBorder="1" applyAlignment="1">
      <alignment/>
    </xf>
    <xf numFmtId="0" fontId="16" fillId="0" borderId="25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3" xfId="0" applyFont="1" applyBorder="1" applyAlignment="1">
      <alignment horizontal="right" wrapText="1"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wrapText="1"/>
    </xf>
    <xf numFmtId="0" fontId="16" fillId="0" borderId="26" xfId="0" applyFont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0" fontId="17" fillId="0" borderId="25" xfId="0" applyFont="1" applyBorder="1" applyAlignment="1">
      <alignment horizontal="center" wrapText="1"/>
    </xf>
    <xf numFmtId="0" fontId="17" fillId="0" borderId="10" xfId="0" applyFont="1" applyBorder="1" applyAlignment="1">
      <alignment horizontal="right"/>
    </xf>
    <xf numFmtId="0" fontId="15" fillId="32" borderId="23" xfId="0" applyFont="1" applyFill="1" applyBorder="1" applyAlignment="1">
      <alignment horizontal="right"/>
    </xf>
    <xf numFmtId="0" fontId="15" fillId="32" borderId="24" xfId="0" applyFont="1" applyFill="1" applyBorder="1" applyAlignment="1">
      <alignment/>
    </xf>
    <xf numFmtId="0" fontId="17" fillId="32" borderId="25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/>
    </xf>
    <xf numFmtId="0" fontId="14" fillId="4" borderId="27" xfId="0" applyFont="1" applyFill="1" applyBorder="1" applyAlignment="1">
      <alignment/>
    </xf>
    <xf numFmtId="0" fontId="14" fillId="4" borderId="17" xfId="0" applyFont="1" applyFill="1" applyBorder="1" applyAlignment="1">
      <alignment wrapText="1"/>
    </xf>
    <xf numFmtId="0" fontId="14" fillId="0" borderId="25" xfId="0" applyFont="1" applyBorder="1" applyAlignment="1">
      <alignment/>
    </xf>
    <xf numFmtId="0" fontId="13" fillId="0" borderId="10" xfId="0" applyFont="1" applyBorder="1" applyAlignment="1">
      <alignment wrapText="1"/>
    </xf>
    <xf numFmtId="0" fontId="13" fillId="0" borderId="25" xfId="0" applyFont="1" applyBorder="1" applyAlignment="1">
      <alignment/>
    </xf>
    <xf numFmtId="0" fontId="14" fillId="0" borderId="10" xfId="0" applyFont="1" applyBorder="1" applyAlignment="1">
      <alignment wrapText="1"/>
    </xf>
    <xf numFmtId="0" fontId="14" fillId="4" borderId="25" xfId="0" applyFont="1" applyFill="1" applyBorder="1" applyAlignment="1">
      <alignment/>
    </xf>
    <xf numFmtId="0" fontId="13" fillId="4" borderId="10" xfId="0" applyFont="1" applyFill="1" applyBorder="1" applyAlignment="1">
      <alignment wrapText="1"/>
    </xf>
    <xf numFmtId="0" fontId="14" fillId="0" borderId="26" xfId="0" applyFont="1" applyBorder="1" applyAlignment="1">
      <alignment horizontal="right"/>
    </xf>
    <xf numFmtId="0" fontId="13" fillId="0" borderId="28" xfId="0" applyFont="1" applyBorder="1" applyAlignment="1">
      <alignment wrapText="1"/>
    </xf>
    <xf numFmtId="0" fontId="14" fillId="0" borderId="29" xfId="0" applyFont="1" applyBorder="1" applyAlignment="1">
      <alignment horizontal="right"/>
    </xf>
    <xf numFmtId="0" fontId="13" fillId="0" borderId="30" xfId="0" applyFont="1" applyBorder="1" applyAlignment="1">
      <alignment wrapText="1"/>
    </xf>
    <xf numFmtId="0" fontId="14" fillId="0" borderId="27" xfId="0" applyFont="1" applyBorder="1" applyAlignment="1">
      <alignment horizontal="right"/>
    </xf>
    <xf numFmtId="0" fontId="13" fillId="0" borderId="17" xfId="0" applyFont="1" applyBorder="1" applyAlignment="1">
      <alignment wrapText="1"/>
    </xf>
    <xf numFmtId="0" fontId="13" fillId="0" borderId="25" xfId="0" applyFont="1" applyBorder="1" applyAlignment="1">
      <alignment horizontal="right"/>
    </xf>
    <xf numFmtId="0" fontId="14" fillId="4" borderId="10" xfId="0" applyFont="1" applyFill="1" applyBorder="1" applyAlignment="1">
      <alignment wrapText="1"/>
    </xf>
    <xf numFmtId="0" fontId="13" fillId="4" borderId="25" xfId="0" applyFont="1" applyFill="1" applyBorder="1" applyAlignment="1">
      <alignment/>
    </xf>
    <xf numFmtId="43" fontId="8" fillId="0" borderId="0" xfId="42" applyFont="1" applyAlignment="1">
      <alignment/>
    </xf>
    <xf numFmtId="183" fontId="8" fillId="0" borderId="10" xfId="42" applyNumberFormat="1" applyFont="1" applyBorder="1" applyAlignment="1">
      <alignment horizontal="center"/>
    </xf>
    <xf numFmtId="183" fontId="9" fillId="0" borderId="10" xfId="42" applyNumberFormat="1" applyFont="1" applyBorder="1" applyAlignment="1">
      <alignment horizontal="center"/>
    </xf>
    <xf numFmtId="183" fontId="8" fillId="4" borderId="17" xfId="42" applyNumberFormat="1" applyFont="1" applyFill="1" applyBorder="1" applyAlignment="1">
      <alignment horizontal="center"/>
    </xf>
    <xf numFmtId="183" fontId="8" fillId="32" borderId="10" xfId="42" applyNumberFormat="1" applyFont="1" applyFill="1" applyBorder="1" applyAlignment="1">
      <alignment/>
    </xf>
    <xf numFmtId="183" fontId="8" fillId="4" borderId="10" xfId="42" applyNumberFormat="1" applyFont="1" applyFill="1" applyBorder="1" applyAlignment="1">
      <alignment horizontal="center"/>
    </xf>
    <xf numFmtId="183" fontId="17" fillId="0" borderId="10" xfId="42" applyNumberFormat="1" applyFont="1" applyBorder="1" applyAlignment="1">
      <alignment horizontal="right"/>
    </xf>
    <xf numFmtId="183" fontId="13" fillId="0" borderId="10" xfId="42" applyNumberFormat="1" applyFont="1" applyBorder="1" applyAlignment="1">
      <alignment horizontal="center"/>
    </xf>
    <xf numFmtId="38" fontId="11" fillId="0" borderId="27" xfId="42" applyNumberFormat="1" applyFont="1" applyBorder="1" applyAlignment="1">
      <alignment/>
    </xf>
    <xf numFmtId="183" fontId="1" fillId="33" borderId="29" xfId="42" applyNumberFormat="1" applyFont="1" applyFill="1" applyBorder="1" applyAlignment="1">
      <alignment/>
    </xf>
    <xf numFmtId="38" fontId="19" fillId="0" borderId="25" xfId="42" applyNumberFormat="1" applyFont="1" applyFill="1" applyBorder="1" applyAlignment="1">
      <alignment/>
    </xf>
    <xf numFmtId="38" fontId="11" fillId="0" borderId="25" xfId="42" applyNumberFormat="1" applyFont="1" applyBorder="1" applyAlignment="1">
      <alignment/>
    </xf>
    <xf numFmtId="3" fontId="9" fillId="0" borderId="10" xfId="0" applyNumberFormat="1" applyFont="1" applyBorder="1" applyAlignment="1">
      <alignment horizontal="right"/>
    </xf>
    <xf numFmtId="183" fontId="13" fillId="0" borderId="10" xfId="42" applyNumberFormat="1" applyFont="1" applyBorder="1" applyAlignment="1">
      <alignment horizontal="right"/>
    </xf>
    <xf numFmtId="183" fontId="14" fillId="0" borderId="10" xfId="42" applyNumberFormat="1" applyFont="1" applyBorder="1" applyAlignment="1">
      <alignment horizontal="right"/>
    </xf>
    <xf numFmtId="0" fontId="1" fillId="0" borderId="25" xfId="0" applyFont="1" applyFill="1" applyBorder="1" applyAlignment="1">
      <alignment horizontal="center" wrapText="1"/>
    </xf>
    <xf numFmtId="3" fontId="14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5" fillId="0" borderId="24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7" fillId="0" borderId="0" xfId="0" applyFont="1" applyAlignment="1">
      <alignment/>
    </xf>
    <xf numFmtId="0" fontId="2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/>
    </xf>
    <xf numFmtId="37" fontId="2" fillId="4" borderId="32" xfId="0" applyNumberFormat="1" applyFont="1" applyFill="1" applyBorder="1" applyAlignment="1">
      <alignment vertical="center" wrapText="1"/>
    </xf>
    <xf numFmtId="37" fontId="2" fillId="4" borderId="33" xfId="0" applyNumberFormat="1" applyFont="1" applyFill="1" applyBorder="1" applyAlignment="1">
      <alignment vertical="center" wrapText="1"/>
    </xf>
    <xf numFmtId="0" fontId="2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left" vertical="center"/>
    </xf>
    <xf numFmtId="37" fontId="2" fillId="33" borderId="35" xfId="42" applyNumberFormat="1" applyFont="1" applyFill="1" applyBorder="1" applyAlignment="1">
      <alignment horizontal="center" vertical="center"/>
    </xf>
    <xf numFmtId="37" fontId="14" fillId="33" borderId="35" xfId="42" applyNumberFormat="1" applyFont="1" applyFill="1" applyBorder="1" applyAlignment="1">
      <alignment horizontal="center" vertical="center"/>
    </xf>
    <xf numFmtId="37" fontId="3" fillId="33" borderId="36" xfId="42" applyNumberFormat="1" applyFont="1" applyFill="1" applyBorder="1" applyAlignment="1">
      <alignment horizontal="center" vertical="center"/>
    </xf>
    <xf numFmtId="37" fontId="2" fillId="33" borderId="0" xfId="42" applyNumberFormat="1" applyFont="1" applyFill="1" applyBorder="1" applyAlignment="1">
      <alignment horizontal="center" vertical="center"/>
    </xf>
    <xf numFmtId="37" fontId="3" fillId="33" borderId="35" xfId="42" applyNumberFormat="1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/>
    </xf>
    <xf numFmtId="0" fontId="15" fillId="4" borderId="23" xfId="0" applyFont="1" applyFill="1" applyBorder="1" applyAlignment="1">
      <alignment horizontal="center"/>
    </xf>
    <xf numFmtId="16" fontId="15" fillId="0" borderId="23" xfId="0" applyNumberFormat="1" applyFont="1" applyFill="1" applyBorder="1" applyAlignment="1">
      <alignment horizontal="center"/>
    </xf>
    <xf numFmtId="37" fontId="14" fillId="4" borderId="10" xfId="0" applyNumberFormat="1" applyFont="1" applyFill="1" applyBorder="1" applyAlignment="1">
      <alignment horizontal="center"/>
    </xf>
    <xf numFmtId="37" fontId="14" fillId="32" borderId="10" xfId="0" applyNumberFormat="1" applyFont="1" applyFill="1" applyBorder="1" applyAlignment="1">
      <alignment horizontal="center"/>
    </xf>
    <xf numFmtId="37" fontId="14" fillId="0" borderId="10" xfId="0" applyNumberFormat="1" applyFont="1" applyBorder="1" applyAlignment="1">
      <alignment horizontal="center"/>
    </xf>
    <xf numFmtId="37" fontId="13" fillId="0" borderId="10" xfId="0" applyNumberFormat="1" applyFont="1" applyBorder="1" applyAlignment="1">
      <alignment horizontal="center"/>
    </xf>
    <xf numFmtId="37" fontId="13" fillId="0" borderId="28" xfId="0" applyNumberFormat="1" applyFont="1" applyBorder="1" applyAlignment="1">
      <alignment horizontal="center"/>
    </xf>
    <xf numFmtId="37" fontId="2" fillId="0" borderId="17" xfId="0" applyNumberFormat="1" applyFont="1" applyBorder="1" applyAlignment="1">
      <alignment horizontal="center"/>
    </xf>
    <xf numFmtId="183" fontId="2" fillId="32" borderId="15" xfId="42" applyNumberFormat="1" applyFont="1" applyFill="1" applyBorder="1" applyAlignment="1">
      <alignment horizontal="center"/>
    </xf>
    <xf numFmtId="183" fontId="3" fillId="4" borderId="10" xfId="42" applyNumberFormat="1" applyFont="1" applyFill="1" applyBorder="1" applyAlignment="1">
      <alignment horizontal="center"/>
    </xf>
    <xf numFmtId="183" fontId="3" fillId="0" borderId="10" xfId="42" applyNumberFormat="1" applyFont="1" applyBorder="1" applyAlignment="1">
      <alignment horizontal="center"/>
    </xf>
    <xf numFmtId="183" fontId="2" fillId="0" borderId="10" xfId="42" applyNumberFormat="1" applyFont="1" applyBorder="1" applyAlignment="1">
      <alignment horizontal="center"/>
    </xf>
    <xf numFmtId="183" fontId="14" fillId="0" borderId="10" xfId="42" applyNumberFormat="1" applyFont="1" applyBorder="1" applyAlignment="1">
      <alignment horizontal="center"/>
    </xf>
    <xf numFmtId="183" fontId="14" fillId="4" borderId="10" xfId="42" applyNumberFormat="1" applyFont="1" applyFill="1" applyBorder="1" applyAlignment="1">
      <alignment horizontal="center"/>
    </xf>
    <xf numFmtId="183" fontId="12" fillId="0" borderId="10" xfId="42" applyNumberFormat="1" applyFont="1" applyBorder="1" applyAlignment="1">
      <alignment/>
    </xf>
    <xf numFmtId="183" fontId="3" fillId="0" borderId="10" xfId="42" applyNumberFormat="1" applyFont="1" applyBorder="1" applyAlignment="1">
      <alignment horizontal="center" wrapText="1"/>
    </xf>
    <xf numFmtId="183" fontId="14" fillId="32" borderId="20" xfId="42" applyNumberFormat="1" applyFont="1" applyFill="1" applyBorder="1" applyAlignment="1">
      <alignment horizontal="center"/>
    </xf>
    <xf numFmtId="183" fontId="3" fillId="0" borderId="0" xfId="42" applyNumberFormat="1" applyFont="1" applyAlignment="1">
      <alignment/>
    </xf>
    <xf numFmtId="37" fontId="3" fillId="0" borderId="0" xfId="42" applyNumberFormat="1" applyFont="1" applyAlignment="1">
      <alignment wrapText="1"/>
    </xf>
    <xf numFmtId="37" fontId="14" fillId="4" borderId="17" xfId="0" applyNumberFormat="1" applyFont="1" applyFill="1" applyBorder="1" applyAlignment="1">
      <alignment horizontal="right"/>
    </xf>
    <xf numFmtId="37" fontId="13" fillId="0" borderId="10" xfId="0" applyNumberFormat="1" applyFont="1" applyBorder="1" applyAlignment="1">
      <alignment horizontal="right"/>
    </xf>
    <xf numFmtId="37" fontId="14" fillId="0" borderId="10" xfId="0" applyNumberFormat="1" applyFont="1" applyBorder="1" applyAlignment="1">
      <alignment/>
    </xf>
    <xf numFmtId="37" fontId="13" fillId="0" borderId="10" xfId="0" applyNumberFormat="1" applyFont="1" applyBorder="1" applyAlignment="1">
      <alignment/>
    </xf>
    <xf numFmtId="37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/>
    </xf>
    <xf numFmtId="37" fontId="14" fillId="0" borderId="10" xfId="0" applyNumberFormat="1" applyFont="1" applyBorder="1" applyAlignment="1">
      <alignment horizontal="right"/>
    </xf>
    <xf numFmtId="37" fontId="13" fillId="4" borderId="10" xfId="0" applyNumberFormat="1" applyFont="1" applyFill="1" applyBorder="1" applyAlignment="1">
      <alignment/>
    </xf>
    <xf numFmtId="37" fontId="9" fillId="0" borderId="10" xfId="0" applyNumberFormat="1" applyFont="1" applyBorder="1" applyAlignment="1">
      <alignment/>
    </xf>
    <xf numFmtId="37" fontId="13" fillId="0" borderId="24" xfId="0" applyNumberFormat="1" applyFont="1" applyBorder="1" applyAlignment="1">
      <alignment horizontal="right"/>
    </xf>
    <xf numFmtId="37" fontId="13" fillId="0" borderId="28" xfId="0" applyNumberFormat="1" applyFont="1" applyBorder="1" applyAlignment="1">
      <alignment/>
    </xf>
    <xf numFmtId="37" fontId="13" fillId="0" borderId="30" xfId="0" applyNumberFormat="1" applyFont="1" applyBorder="1" applyAlignment="1">
      <alignment horizontal="right"/>
    </xf>
    <xf numFmtId="37" fontId="13" fillId="0" borderId="17" xfId="0" applyNumberFormat="1" applyFont="1" applyBorder="1" applyAlignment="1">
      <alignment/>
    </xf>
    <xf numFmtId="37" fontId="14" fillId="4" borderId="10" xfId="0" applyNumberFormat="1" applyFont="1" applyFill="1" applyBorder="1" applyAlignment="1">
      <alignment horizontal="right"/>
    </xf>
    <xf numFmtId="37" fontId="18" fillId="0" borderId="0" xfId="42" applyNumberFormat="1" applyFont="1" applyAlignment="1">
      <alignment wrapText="1"/>
    </xf>
    <xf numFmtId="37" fontId="0" fillId="0" borderId="0" xfId="42" applyNumberFormat="1" applyFont="1" applyAlignment="1">
      <alignment wrapText="1"/>
    </xf>
    <xf numFmtId="37" fontId="13" fillId="0" borderId="27" xfId="0" applyNumberFormat="1" applyFont="1" applyBorder="1" applyAlignment="1">
      <alignment horizontal="right"/>
    </xf>
    <xf numFmtId="183" fontId="3" fillId="0" borderId="37" xfId="42" applyNumberFormat="1" applyFont="1" applyBorder="1" applyAlignment="1">
      <alignment/>
    </xf>
    <xf numFmtId="183" fontId="3" fillId="0" borderId="27" xfId="42" applyNumberFormat="1" applyFont="1" applyBorder="1" applyAlignment="1">
      <alignment/>
    </xf>
    <xf numFmtId="183" fontId="13" fillId="0" borderId="27" xfId="42" applyNumberFormat="1" applyFont="1" applyBorder="1" applyAlignment="1">
      <alignment horizontal="center"/>
    </xf>
    <xf numFmtId="183" fontId="3" fillId="0" borderId="29" xfId="42" applyNumberFormat="1" applyFont="1" applyBorder="1" applyAlignment="1">
      <alignment/>
    </xf>
    <xf numFmtId="183" fontId="3" fillId="0" borderId="26" xfId="42" applyNumberFormat="1" applyFont="1" applyBorder="1" applyAlignment="1">
      <alignment/>
    </xf>
    <xf numFmtId="183" fontId="13" fillId="0" borderId="25" xfId="42" applyNumberFormat="1" applyFont="1" applyBorder="1" applyAlignment="1">
      <alignment horizontal="center"/>
    </xf>
    <xf numFmtId="183" fontId="14" fillId="0" borderId="27" xfId="42" applyNumberFormat="1" applyFont="1" applyBorder="1" applyAlignment="1">
      <alignment horizontal="center"/>
    </xf>
    <xf numFmtId="183" fontId="3" fillId="0" borderId="38" xfId="42" applyNumberFormat="1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2" fillId="0" borderId="0" xfId="0" applyFont="1" applyAlignment="1">
      <alignment/>
    </xf>
    <xf numFmtId="0" fontId="8" fillId="4" borderId="39" xfId="0" applyFont="1" applyFill="1" applyBorder="1" applyAlignment="1">
      <alignment/>
    </xf>
    <xf numFmtId="0" fontId="8" fillId="4" borderId="40" xfId="0" applyFont="1" applyFill="1" applyBorder="1" applyAlignment="1">
      <alignment/>
    </xf>
    <xf numFmtId="0" fontId="9" fillId="4" borderId="41" xfId="0" applyFont="1" applyFill="1" applyBorder="1" applyAlignment="1">
      <alignment/>
    </xf>
    <xf numFmtId="0" fontId="9" fillId="4" borderId="42" xfId="0" applyFont="1" applyFill="1" applyBorder="1" applyAlignment="1">
      <alignment/>
    </xf>
    <xf numFmtId="0" fontId="8" fillId="4" borderId="21" xfId="0" applyFont="1" applyFill="1" applyBorder="1" applyAlignment="1">
      <alignment/>
    </xf>
    <xf numFmtId="0" fontId="8" fillId="4" borderId="42" xfId="0" applyFont="1" applyFill="1" applyBorder="1" applyAlignment="1">
      <alignment/>
    </xf>
    <xf numFmtId="0" fontId="8" fillId="32" borderId="21" xfId="0" applyFont="1" applyFill="1" applyBorder="1" applyAlignment="1">
      <alignment/>
    </xf>
    <xf numFmtId="0" fontId="8" fillId="32" borderId="42" xfId="0" applyFont="1" applyFill="1" applyBorder="1" applyAlignment="1">
      <alignment/>
    </xf>
    <xf numFmtId="37" fontId="2" fillId="4" borderId="35" xfId="42" applyNumberFormat="1" applyFont="1" applyFill="1" applyBorder="1" applyAlignment="1">
      <alignment horizontal="center" vertical="center"/>
    </xf>
    <xf numFmtId="37" fontId="2" fillId="4" borderId="36" xfId="42" applyNumberFormat="1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37" fontId="2" fillId="4" borderId="37" xfId="42" applyNumberFormat="1" applyFont="1" applyFill="1" applyBorder="1" applyAlignment="1">
      <alignment horizontal="center" vertical="center"/>
    </xf>
    <xf numFmtId="37" fontId="2" fillId="4" borderId="43" xfId="42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G9" sqref="G9:G20"/>
    </sheetView>
  </sheetViews>
  <sheetFormatPr defaultColWidth="9.140625" defaultRowHeight="12.75"/>
  <cols>
    <col min="1" max="1" width="7.421875" style="10" customWidth="1"/>
    <col min="2" max="2" width="44.57421875" style="7" customWidth="1"/>
    <col min="3" max="3" width="8.421875" style="7" customWidth="1"/>
    <col min="4" max="5" width="15.00390625" style="7" customWidth="1"/>
    <col min="6" max="6" width="9.140625" style="7" customWidth="1"/>
    <col min="7" max="7" width="19.28125" style="7" customWidth="1"/>
    <col min="8" max="8" width="12.140625" style="7" customWidth="1"/>
    <col min="9" max="16384" width="9.140625" style="7" customWidth="1"/>
  </cols>
  <sheetData>
    <row r="1" spans="1:5" ht="16.5" thickBot="1" thickTop="1">
      <c r="A1" s="186" t="s">
        <v>0</v>
      </c>
      <c r="B1" s="187"/>
      <c r="C1" s="26" t="s">
        <v>1</v>
      </c>
      <c r="D1" s="26" t="s">
        <v>168</v>
      </c>
      <c r="E1" s="26" t="s">
        <v>164</v>
      </c>
    </row>
    <row r="2" spans="1:5" ht="15.75" thickBot="1">
      <c r="A2" s="13" t="s">
        <v>2</v>
      </c>
      <c r="B2" s="27" t="s">
        <v>3</v>
      </c>
      <c r="C2" s="8"/>
      <c r="D2" s="8"/>
      <c r="E2" s="8"/>
    </row>
    <row r="3" spans="1:5" ht="15.75" thickBot="1">
      <c r="A3" s="14">
        <v>1</v>
      </c>
      <c r="B3" s="27" t="s">
        <v>4</v>
      </c>
      <c r="C3" s="9" t="s">
        <v>5</v>
      </c>
      <c r="D3" s="106">
        <v>1425812</v>
      </c>
      <c r="E3" s="106">
        <f>1324606.58-80000+12250.41+7.41+145212.47</f>
        <v>1402076.8699999999</v>
      </c>
    </row>
    <row r="4" spans="1:8" ht="15.75" thickBot="1">
      <c r="A4" s="13">
        <v>2</v>
      </c>
      <c r="B4" s="28" t="s">
        <v>6</v>
      </c>
      <c r="C4" s="8"/>
      <c r="D4" s="107"/>
      <c r="E4" s="107"/>
      <c r="H4" s="25"/>
    </row>
    <row r="5" spans="1:8" ht="15.75" thickBot="1">
      <c r="A5" s="13" t="s">
        <v>7</v>
      </c>
      <c r="B5" s="28" t="s">
        <v>8</v>
      </c>
      <c r="C5" s="8"/>
      <c r="D5" s="107"/>
      <c r="E5" s="107"/>
      <c r="H5" s="25"/>
    </row>
    <row r="6" spans="1:8" ht="15.75" thickBot="1">
      <c r="A6" s="13" t="s">
        <v>9</v>
      </c>
      <c r="B6" s="28" t="s">
        <v>10</v>
      </c>
      <c r="C6" s="8"/>
      <c r="D6" s="107"/>
      <c r="E6" s="107"/>
      <c r="H6" s="25"/>
    </row>
    <row r="7" spans="1:8" s="12" customFormat="1" ht="15.75" thickBot="1">
      <c r="A7" s="14"/>
      <c r="B7" s="27" t="s">
        <v>120</v>
      </c>
      <c r="C7" s="9"/>
      <c r="D7" s="106"/>
      <c r="E7" s="106"/>
      <c r="G7" s="24"/>
      <c r="H7" s="25"/>
    </row>
    <row r="8" spans="1:8" s="11" customFormat="1" ht="15.75" thickBot="1">
      <c r="A8" s="14">
        <v>3</v>
      </c>
      <c r="B8" s="27" t="s">
        <v>12</v>
      </c>
      <c r="C8" s="9" t="s">
        <v>13</v>
      </c>
      <c r="D8" s="106"/>
      <c r="E8" s="106"/>
      <c r="G8" s="22"/>
      <c r="H8" s="25"/>
    </row>
    <row r="9" spans="1:8" ht="15.75" thickBot="1">
      <c r="A9" s="13" t="s">
        <v>7</v>
      </c>
      <c r="B9" s="29" t="s">
        <v>14</v>
      </c>
      <c r="C9" s="8"/>
      <c r="D9" s="107">
        <v>17779376</v>
      </c>
      <c r="E9" s="107">
        <v>18991737.48</v>
      </c>
      <c r="G9" s="22"/>
      <c r="H9" s="25"/>
    </row>
    <row r="10" spans="1:7" ht="15.75" thickBot="1">
      <c r="A10" s="13" t="s">
        <v>9</v>
      </c>
      <c r="B10" s="29" t="s">
        <v>15</v>
      </c>
      <c r="C10" s="8"/>
      <c r="D10" s="107">
        <v>833162</v>
      </c>
      <c r="E10" s="107">
        <f>648687+80000+559642</f>
        <v>1288329</v>
      </c>
      <c r="G10" s="22"/>
    </row>
    <row r="11" spans="1:7" ht="15.75" thickBot="1">
      <c r="A11" s="13" t="s">
        <v>16</v>
      </c>
      <c r="B11" s="29" t="s">
        <v>173</v>
      </c>
      <c r="C11" s="8"/>
      <c r="D11" s="107">
        <v>417122</v>
      </c>
      <c r="E11" s="107"/>
      <c r="G11" s="22"/>
    </row>
    <row r="12" spans="1:7" ht="15.75" thickBot="1">
      <c r="A12" s="13" t="s">
        <v>17</v>
      </c>
      <c r="B12" s="29" t="s">
        <v>18</v>
      </c>
      <c r="C12" s="8"/>
      <c r="D12" s="107"/>
      <c r="E12" s="107"/>
      <c r="G12" s="22"/>
    </row>
    <row r="13" spans="1:7" ht="15.75" thickBot="1">
      <c r="A13" s="13"/>
      <c r="B13" s="27" t="s">
        <v>11</v>
      </c>
      <c r="C13" s="8"/>
      <c r="D13" s="106">
        <f>+D9+D10+D11</f>
        <v>19029660</v>
      </c>
      <c r="E13" s="106">
        <f>+E9+E10</f>
        <v>20280066.48</v>
      </c>
      <c r="G13" s="22"/>
    </row>
    <row r="14" spans="1:7" ht="15.75" thickBot="1">
      <c r="A14" s="13">
        <v>4</v>
      </c>
      <c r="B14" s="27" t="s">
        <v>19</v>
      </c>
      <c r="C14" s="9" t="s">
        <v>20</v>
      </c>
      <c r="D14" s="107"/>
      <c r="E14" s="107"/>
      <c r="G14" s="22"/>
    </row>
    <row r="15" spans="1:7" ht="15.75" thickBot="1">
      <c r="A15" s="13" t="s">
        <v>7</v>
      </c>
      <c r="B15" s="29" t="s">
        <v>21</v>
      </c>
      <c r="C15" s="8"/>
      <c r="D15" s="114">
        <v>9796730</v>
      </c>
      <c r="E15" s="107">
        <v>8977035</v>
      </c>
      <c r="G15" s="22"/>
    </row>
    <row r="16" spans="1:7" ht="15.75" thickBot="1">
      <c r="A16" s="13" t="s">
        <v>9</v>
      </c>
      <c r="B16" s="29" t="s">
        <v>22</v>
      </c>
      <c r="C16" s="8"/>
      <c r="D16" s="113">
        <v>1701969</v>
      </c>
      <c r="E16" s="107">
        <v>1659156.8</v>
      </c>
      <c r="G16" s="22"/>
    </row>
    <row r="17" spans="1:7" ht="15.75" thickBot="1">
      <c r="A17" s="13" t="s">
        <v>16</v>
      </c>
      <c r="B17" s="29" t="s">
        <v>23</v>
      </c>
      <c r="C17" s="8"/>
      <c r="D17" s="116">
        <v>54460024</v>
      </c>
      <c r="E17" s="107">
        <v>55243080</v>
      </c>
      <c r="G17" s="22"/>
    </row>
    <row r="18" spans="1:7" ht="15.75" thickBot="1">
      <c r="A18" s="13" t="s">
        <v>17</v>
      </c>
      <c r="B18" s="29" t="s">
        <v>24</v>
      </c>
      <c r="C18" s="8"/>
      <c r="D18" s="115"/>
      <c r="E18" s="107"/>
      <c r="G18" s="22"/>
    </row>
    <row r="19" spans="1:7" ht="15.75" thickBot="1">
      <c r="A19" s="13" t="s">
        <v>25</v>
      </c>
      <c r="B19" s="29" t="s">
        <v>26</v>
      </c>
      <c r="C19" s="8"/>
      <c r="D19" s="107"/>
      <c r="E19" s="107"/>
      <c r="G19" s="22"/>
    </row>
    <row r="20" spans="1:7" ht="15.75" thickBot="1">
      <c r="A20" s="13"/>
      <c r="B20" s="27" t="s">
        <v>11</v>
      </c>
      <c r="C20" s="9"/>
      <c r="D20" s="106">
        <f>+D15+D16+D17</f>
        <v>65958723</v>
      </c>
      <c r="E20" s="106">
        <f>+E15+E16+E17</f>
        <v>65879271.8</v>
      </c>
      <c r="G20" s="22"/>
    </row>
    <row r="21" spans="1:5" ht="15.75" thickBot="1">
      <c r="A21" s="13">
        <v>5</v>
      </c>
      <c r="B21" s="27" t="s">
        <v>27</v>
      </c>
      <c r="C21" s="8"/>
      <c r="D21" s="107"/>
      <c r="E21" s="107"/>
    </row>
    <row r="22" spans="1:5" ht="15.75" thickBot="1">
      <c r="A22" s="13">
        <v>6</v>
      </c>
      <c r="B22" s="27" t="s">
        <v>28</v>
      </c>
      <c r="C22" s="8"/>
      <c r="D22" s="107"/>
      <c r="E22" s="107"/>
    </row>
    <row r="23" spans="1:5" ht="15.75" thickBot="1">
      <c r="A23" s="13">
        <v>7</v>
      </c>
      <c r="B23" s="27" t="s">
        <v>29</v>
      </c>
      <c r="C23" s="8"/>
      <c r="D23" s="107"/>
      <c r="E23" s="107"/>
    </row>
    <row r="24" spans="1:7" ht="15.75" thickBot="1">
      <c r="A24" s="15"/>
      <c r="B24" s="27" t="s">
        <v>30</v>
      </c>
      <c r="C24" s="8"/>
      <c r="D24" s="107"/>
      <c r="E24" s="107"/>
      <c r="G24" s="30"/>
    </row>
    <row r="25" spans="1:7" ht="15.75" thickBot="1">
      <c r="A25" s="188" t="s">
        <v>31</v>
      </c>
      <c r="B25" s="189"/>
      <c r="C25" s="31"/>
      <c r="D25" s="110">
        <f>+D20+D13+D3</f>
        <v>86414195</v>
      </c>
      <c r="E25" s="110">
        <f>+E20+E13+E3</f>
        <v>87561415.15</v>
      </c>
      <c r="G25" s="32"/>
    </row>
    <row r="26" spans="1:7" ht="15.75" thickBot="1">
      <c r="A26" s="13" t="s">
        <v>32</v>
      </c>
      <c r="B26" s="27" t="s">
        <v>33</v>
      </c>
      <c r="C26" s="8"/>
      <c r="D26" s="107"/>
      <c r="E26" s="107"/>
      <c r="G26" s="30"/>
    </row>
    <row r="27" spans="1:7" ht="15.75" thickBot="1">
      <c r="A27" s="13" t="s">
        <v>34</v>
      </c>
      <c r="B27" s="27" t="s">
        <v>35</v>
      </c>
      <c r="C27" s="8"/>
      <c r="D27" s="107"/>
      <c r="E27" s="107"/>
      <c r="G27" s="33"/>
    </row>
    <row r="28" spans="1:5" ht="15.75" thickBot="1">
      <c r="A28" s="13" t="s">
        <v>7</v>
      </c>
      <c r="B28" s="28" t="s">
        <v>36</v>
      </c>
      <c r="C28" s="8"/>
      <c r="D28" s="107"/>
      <c r="E28" s="107"/>
    </row>
    <row r="29" spans="1:5" ht="15.75" thickBot="1">
      <c r="A29" s="13" t="s">
        <v>9</v>
      </c>
      <c r="B29" s="28" t="s">
        <v>37</v>
      </c>
      <c r="C29" s="8"/>
      <c r="D29" s="107"/>
      <c r="E29" s="107"/>
    </row>
    <row r="30" spans="1:5" ht="15.75" thickBot="1">
      <c r="A30" s="13" t="s">
        <v>16</v>
      </c>
      <c r="B30" s="28" t="s">
        <v>38</v>
      </c>
      <c r="C30" s="8"/>
      <c r="D30" s="107"/>
      <c r="E30" s="107"/>
    </row>
    <row r="31" spans="1:5" ht="15.75" thickBot="1">
      <c r="A31" s="13" t="s">
        <v>17</v>
      </c>
      <c r="B31" s="28" t="s">
        <v>39</v>
      </c>
      <c r="C31" s="8"/>
      <c r="D31" s="107"/>
      <c r="E31" s="107"/>
    </row>
    <row r="32" spans="1:5" ht="15.75" thickBot="1">
      <c r="A32" s="13"/>
      <c r="B32" s="27" t="s">
        <v>30</v>
      </c>
      <c r="C32" s="8"/>
      <c r="D32" s="107"/>
      <c r="E32" s="107"/>
    </row>
    <row r="33" spans="1:5" ht="15.75" thickBot="1">
      <c r="A33" s="13">
        <v>2</v>
      </c>
      <c r="B33" s="27" t="s">
        <v>40</v>
      </c>
      <c r="C33" s="8" t="s">
        <v>41</v>
      </c>
      <c r="D33" s="107"/>
      <c r="E33" s="107"/>
    </row>
    <row r="34" spans="1:5" ht="15.75" thickBot="1">
      <c r="A34" s="13" t="s">
        <v>7</v>
      </c>
      <c r="B34" s="29" t="s">
        <v>42</v>
      </c>
      <c r="C34" s="8"/>
      <c r="D34" s="107"/>
      <c r="E34" s="107"/>
    </row>
    <row r="35" spans="1:5" ht="15.75" thickBot="1">
      <c r="A35" s="13" t="s">
        <v>9</v>
      </c>
      <c r="B35" s="29" t="s">
        <v>43</v>
      </c>
      <c r="C35" s="8"/>
      <c r="D35" s="117">
        <v>2403671</v>
      </c>
      <c r="E35" s="107">
        <v>2530180</v>
      </c>
    </row>
    <row r="36" spans="1:5" ht="15.75" thickBot="1">
      <c r="A36" s="13" t="s">
        <v>16</v>
      </c>
      <c r="B36" s="29" t="s">
        <v>44</v>
      </c>
      <c r="C36" s="8"/>
      <c r="D36" s="117">
        <v>17172962</v>
      </c>
      <c r="E36" s="107">
        <v>17642853</v>
      </c>
    </row>
    <row r="37" spans="1:5" ht="15.75" thickBot="1">
      <c r="A37" s="13" t="s">
        <v>17</v>
      </c>
      <c r="B37" s="29" t="s">
        <v>45</v>
      </c>
      <c r="C37" s="8"/>
      <c r="D37" s="117">
        <v>371289</v>
      </c>
      <c r="E37" s="107">
        <v>324998</v>
      </c>
    </row>
    <row r="38" spans="1:5" ht="15.75" thickBot="1">
      <c r="A38" s="13"/>
      <c r="B38" s="27" t="s">
        <v>46</v>
      </c>
      <c r="C38" s="8"/>
      <c r="D38" s="106">
        <f>SUM(D35:D37)+1</f>
        <v>19947923</v>
      </c>
      <c r="E38" s="106">
        <f>SUM(E35:E37)</f>
        <v>20498031</v>
      </c>
    </row>
    <row r="39" spans="1:5" ht="15.75" thickBot="1">
      <c r="A39" s="13">
        <v>3</v>
      </c>
      <c r="B39" s="27" t="s">
        <v>47</v>
      </c>
      <c r="C39" s="8"/>
      <c r="D39" s="107"/>
      <c r="E39" s="107"/>
    </row>
    <row r="40" spans="1:5" ht="15.75" thickBot="1">
      <c r="A40" s="13" t="s">
        <v>48</v>
      </c>
      <c r="B40" s="27" t="s">
        <v>49</v>
      </c>
      <c r="C40" s="8"/>
      <c r="D40" s="107"/>
      <c r="E40" s="107"/>
    </row>
    <row r="41" spans="1:5" ht="15.75" thickBot="1">
      <c r="A41" s="13" t="s">
        <v>7</v>
      </c>
      <c r="B41" s="28" t="s">
        <v>50</v>
      </c>
      <c r="C41" s="8"/>
      <c r="D41" s="107"/>
      <c r="E41" s="107"/>
    </row>
    <row r="42" spans="1:5" ht="15.75" thickBot="1">
      <c r="A42" s="13" t="s">
        <v>9</v>
      </c>
      <c r="B42" s="28" t="s">
        <v>51</v>
      </c>
      <c r="C42" s="8"/>
      <c r="D42" s="107"/>
      <c r="E42" s="107"/>
    </row>
    <row r="43" spans="1:5" ht="15.75" thickBot="1">
      <c r="A43" s="13" t="s">
        <v>16</v>
      </c>
      <c r="B43" s="28" t="s">
        <v>52</v>
      </c>
      <c r="C43" s="8"/>
      <c r="D43" s="107"/>
      <c r="E43" s="107"/>
    </row>
    <row r="44" spans="1:5" ht="15.75" thickBot="1">
      <c r="A44" s="13"/>
      <c r="B44" s="27" t="s">
        <v>30</v>
      </c>
      <c r="C44" s="8"/>
      <c r="D44" s="107"/>
      <c r="E44" s="107"/>
    </row>
    <row r="45" spans="1:5" ht="15.75" thickBot="1">
      <c r="A45" s="13">
        <v>4</v>
      </c>
      <c r="B45" s="28" t="s">
        <v>53</v>
      </c>
      <c r="C45" s="8"/>
      <c r="D45" s="107"/>
      <c r="E45" s="107"/>
    </row>
    <row r="46" spans="1:5" ht="15.75" thickBot="1">
      <c r="A46" s="13">
        <v>5</v>
      </c>
      <c r="B46" s="28" t="s">
        <v>54</v>
      </c>
      <c r="C46" s="8"/>
      <c r="D46" s="107"/>
      <c r="E46" s="107"/>
    </row>
    <row r="47" spans="1:5" ht="15.75" thickBot="1">
      <c r="A47" s="190" t="s">
        <v>55</v>
      </c>
      <c r="B47" s="191"/>
      <c r="C47" s="34"/>
      <c r="D47" s="108">
        <f>+D38</f>
        <v>19947923</v>
      </c>
      <c r="E47" s="108">
        <f>+E38</f>
        <v>20498031</v>
      </c>
    </row>
    <row r="48" spans="1:5" ht="15.75" thickBot="1">
      <c r="A48" s="192" t="s">
        <v>56</v>
      </c>
      <c r="B48" s="193"/>
      <c r="C48" s="35"/>
      <c r="D48" s="109">
        <f>+D47+D25</f>
        <v>106362118</v>
      </c>
      <c r="E48" s="109">
        <f>+E47+E25</f>
        <v>108059446.15</v>
      </c>
    </row>
    <row r="49" spans="1:5" ht="15">
      <c r="A49" s="185"/>
      <c r="B49" s="185"/>
      <c r="C49" s="36"/>
      <c r="D49" s="36"/>
      <c r="E49" s="36"/>
    </row>
    <row r="52" ht="15">
      <c r="A52" s="7"/>
    </row>
  </sheetData>
  <sheetProtection/>
  <mergeCells count="5">
    <mergeCell ref="A49:B49"/>
    <mergeCell ref="A1:B1"/>
    <mergeCell ref="A25:B25"/>
    <mergeCell ref="A47:B47"/>
    <mergeCell ref="A48:B48"/>
  </mergeCells>
  <printOptions/>
  <pageMargins left="0.52" right="0.58" top="0.31" bottom="0.42" header="0.15" footer="0.3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6">
      <selection activeCell="G19" sqref="G19"/>
    </sheetView>
  </sheetViews>
  <sheetFormatPr defaultColWidth="9.140625" defaultRowHeight="12.75"/>
  <cols>
    <col min="1" max="1" width="7.140625" style="1" customWidth="1"/>
    <col min="2" max="2" width="47.57421875" style="1" customWidth="1"/>
    <col min="3" max="3" width="9.421875" style="1" customWidth="1"/>
    <col min="4" max="5" width="13.7109375" style="2" customWidth="1"/>
    <col min="6" max="6" width="16.421875" style="2" customWidth="1"/>
    <col min="7" max="7" width="14.00390625" style="2" customWidth="1"/>
    <col min="8" max="8" width="11.8515625" style="1" bestFit="1" customWidth="1"/>
    <col min="9" max="16384" width="9.140625" style="1" customWidth="1"/>
  </cols>
  <sheetData>
    <row r="1" spans="1:5" s="3" customFormat="1" ht="17.25" thickBot="1" thickTop="1">
      <c r="A1" s="37"/>
      <c r="B1" s="38" t="s">
        <v>57</v>
      </c>
      <c r="C1" s="39" t="s">
        <v>1</v>
      </c>
      <c r="D1" s="147" t="s">
        <v>168</v>
      </c>
      <c r="E1" s="147" t="s">
        <v>164</v>
      </c>
    </row>
    <row r="2" spans="1:5" s="3" customFormat="1" ht="16.5" thickBot="1">
      <c r="A2" s="40"/>
      <c r="B2" s="41"/>
      <c r="C2" s="42"/>
      <c r="D2" s="148"/>
      <c r="E2" s="148"/>
    </row>
    <row r="3" spans="1:5" s="3" customFormat="1" ht="16.5" thickBot="1">
      <c r="A3" s="43"/>
      <c r="B3" s="44" t="s">
        <v>58</v>
      </c>
      <c r="C3" s="45"/>
      <c r="D3" s="149"/>
      <c r="E3" s="149"/>
    </row>
    <row r="4" spans="1:5" s="3" customFormat="1" ht="16.5" thickBot="1">
      <c r="A4" s="46"/>
      <c r="B4" s="47" t="s">
        <v>59</v>
      </c>
      <c r="C4" s="45"/>
      <c r="D4" s="149"/>
      <c r="E4" s="149"/>
    </row>
    <row r="5" spans="1:5" s="3" customFormat="1" ht="16.5" thickBot="1">
      <c r="A5" s="43"/>
      <c r="B5" s="44" t="s">
        <v>60</v>
      </c>
      <c r="C5" s="45"/>
      <c r="D5" s="149"/>
      <c r="E5" s="149"/>
    </row>
    <row r="6" spans="1:5" s="3" customFormat="1" ht="16.5" thickBot="1">
      <c r="A6" s="48"/>
      <c r="B6" s="49" t="s">
        <v>61</v>
      </c>
      <c r="C6" s="45"/>
      <c r="D6" s="149"/>
      <c r="E6" s="149"/>
    </row>
    <row r="7" spans="1:5" s="3" customFormat="1" ht="16.5" thickBot="1">
      <c r="A7" s="48"/>
      <c r="B7" s="49" t="s">
        <v>62</v>
      </c>
      <c r="C7" s="45"/>
      <c r="D7" s="149"/>
      <c r="E7" s="149"/>
    </row>
    <row r="8" spans="1:5" s="3" customFormat="1" ht="16.5" thickBot="1">
      <c r="A8" s="48"/>
      <c r="B8" s="49" t="s">
        <v>63</v>
      </c>
      <c r="C8" s="45"/>
      <c r="D8" s="149"/>
      <c r="E8" s="149"/>
    </row>
    <row r="9" spans="1:5" s="3" customFormat="1" ht="16.5" thickBot="1">
      <c r="A9" s="43"/>
      <c r="B9" s="44" t="s">
        <v>11</v>
      </c>
      <c r="C9" s="45"/>
      <c r="D9" s="150"/>
      <c r="E9" s="150"/>
    </row>
    <row r="10" spans="1:5" s="3" customFormat="1" ht="16.5" thickBot="1">
      <c r="A10" s="43"/>
      <c r="B10" s="44" t="s">
        <v>64</v>
      </c>
      <c r="C10" s="45" t="s">
        <v>65</v>
      </c>
      <c r="D10" s="149"/>
      <c r="E10" s="149"/>
    </row>
    <row r="11" spans="1:5" s="3" customFormat="1" ht="16.5" thickBot="1">
      <c r="A11" s="46"/>
      <c r="B11" s="47" t="s">
        <v>66</v>
      </c>
      <c r="C11" s="45"/>
      <c r="D11" s="178">
        <v>11696862</v>
      </c>
      <c r="E11" s="112">
        <v>10332845.9</v>
      </c>
    </row>
    <row r="12" spans="1:5" s="3" customFormat="1" ht="16.5" thickBot="1">
      <c r="A12" s="46"/>
      <c r="B12" s="47" t="s">
        <v>67</v>
      </c>
      <c r="C12" s="45"/>
      <c r="D12" s="176">
        <v>1879126</v>
      </c>
      <c r="E12" s="112">
        <v>2786821</v>
      </c>
    </row>
    <row r="13" spans="1:5" s="3" customFormat="1" ht="16.5" thickBot="1">
      <c r="A13" s="46"/>
      <c r="B13" s="47" t="s">
        <v>68</v>
      </c>
      <c r="C13" s="45"/>
      <c r="D13" s="179">
        <v>105206</v>
      </c>
      <c r="E13" s="112">
        <f>75829+10522+24126</f>
        <v>110477</v>
      </c>
    </row>
    <row r="14" spans="1:5" s="3" customFormat="1" ht="16.5" thickBot="1">
      <c r="A14" s="46"/>
      <c r="B14" s="47" t="s">
        <v>121</v>
      </c>
      <c r="C14" s="45"/>
      <c r="D14" s="177">
        <v>14155009</v>
      </c>
      <c r="E14" s="112"/>
    </row>
    <row r="15" spans="1:6" s="3" customFormat="1" ht="16.5" thickBot="1">
      <c r="A15" s="46"/>
      <c r="B15" s="47" t="s">
        <v>69</v>
      </c>
      <c r="C15" s="45"/>
      <c r="D15" s="112"/>
      <c r="E15" s="112"/>
      <c r="F15" s="23"/>
    </row>
    <row r="16" spans="1:7" s="3" customFormat="1" ht="16.5" thickBot="1">
      <c r="A16" s="43"/>
      <c r="B16" s="44" t="s">
        <v>11</v>
      </c>
      <c r="C16" s="45"/>
      <c r="D16" s="151">
        <f>SUM(D11:D15)</f>
        <v>27836203</v>
      </c>
      <c r="E16" s="151">
        <f>SUM(E11:E15)</f>
        <v>13230143.9</v>
      </c>
      <c r="F16" s="23"/>
      <c r="G16" s="23"/>
    </row>
    <row r="17" spans="1:7" s="3" customFormat="1" ht="16.5" thickBot="1">
      <c r="A17" s="46"/>
      <c r="B17" s="47" t="s">
        <v>70</v>
      </c>
      <c r="C17" s="45"/>
      <c r="D17" s="112"/>
      <c r="E17" s="112"/>
      <c r="F17" s="23"/>
      <c r="G17" s="23"/>
    </row>
    <row r="18" spans="1:7" s="3" customFormat="1" ht="16.5" thickBot="1">
      <c r="A18" s="46"/>
      <c r="B18" s="47" t="s">
        <v>71</v>
      </c>
      <c r="C18" s="45"/>
      <c r="D18" s="112"/>
      <c r="E18" s="112"/>
      <c r="F18" s="23"/>
      <c r="G18" s="23"/>
    </row>
    <row r="19" spans="1:7" s="3" customFormat="1" ht="16.5" thickBot="1">
      <c r="A19" s="43"/>
      <c r="B19" s="44" t="s">
        <v>30</v>
      </c>
      <c r="C19" s="50"/>
      <c r="D19" s="151"/>
      <c r="E19" s="151"/>
      <c r="F19" s="23"/>
      <c r="G19" s="23"/>
    </row>
    <row r="20" spans="1:7" s="3" customFormat="1" ht="16.5" thickBot="1">
      <c r="A20" s="53"/>
      <c r="B20" s="54" t="s">
        <v>72</v>
      </c>
      <c r="C20" s="55"/>
      <c r="D20" s="152">
        <f>+D16</f>
        <v>27836203</v>
      </c>
      <c r="E20" s="152">
        <f>+E16</f>
        <v>13230143.9</v>
      </c>
      <c r="F20" s="23"/>
      <c r="G20" s="23"/>
    </row>
    <row r="21" spans="1:7" s="3" customFormat="1" ht="16.5" thickBot="1">
      <c r="A21" s="43"/>
      <c r="B21" s="44" t="s">
        <v>73</v>
      </c>
      <c r="C21" s="45"/>
      <c r="D21" s="149"/>
      <c r="E21" s="149"/>
      <c r="F21" s="23"/>
      <c r="G21" s="23"/>
    </row>
    <row r="22" spans="1:7" s="3" customFormat="1" ht="16.5" thickBot="1">
      <c r="A22" s="43"/>
      <c r="B22" s="44" t="s">
        <v>122</v>
      </c>
      <c r="C22" s="45" t="s">
        <v>74</v>
      </c>
      <c r="D22" s="153"/>
      <c r="E22" s="153"/>
      <c r="F22" s="23"/>
      <c r="G22" s="23"/>
    </row>
    <row r="23" spans="1:7" s="3" customFormat="1" ht="16.5" thickBot="1">
      <c r="A23" s="46"/>
      <c r="B23" s="47" t="s">
        <v>123</v>
      </c>
      <c r="C23" s="45"/>
      <c r="D23" s="175">
        <v>12727423</v>
      </c>
      <c r="E23" s="112">
        <v>19104371.5</v>
      </c>
      <c r="F23" s="23"/>
      <c r="G23" s="23"/>
    </row>
    <row r="24" spans="1:7" s="3" customFormat="1" ht="16.5" thickBot="1">
      <c r="A24" s="46"/>
      <c r="B24" s="47" t="s">
        <v>75</v>
      </c>
      <c r="C24" s="45"/>
      <c r="D24" s="178"/>
      <c r="E24" s="112"/>
      <c r="F24" s="23"/>
      <c r="G24" s="23"/>
    </row>
    <row r="25" spans="1:7" s="3" customFormat="1" ht="16.5" thickBot="1">
      <c r="A25" s="43"/>
      <c r="B25" s="44" t="s">
        <v>11</v>
      </c>
      <c r="C25" s="45"/>
      <c r="D25" s="181">
        <f>+D23</f>
        <v>12727423</v>
      </c>
      <c r="E25" s="151">
        <f>+E23</f>
        <v>19104371.5</v>
      </c>
      <c r="F25" s="23"/>
      <c r="G25" s="23"/>
    </row>
    <row r="26" spans="1:7" s="3" customFormat="1" ht="16.5" thickBot="1">
      <c r="A26" s="46"/>
      <c r="B26" s="47" t="s">
        <v>76</v>
      </c>
      <c r="C26" s="45"/>
      <c r="D26" s="182">
        <v>49520000</v>
      </c>
      <c r="E26" s="112">
        <v>55955008.5</v>
      </c>
      <c r="F26" s="23"/>
      <c r="G26" s="23"/>
    </row>
    <row r="27" spans="1:7" s="3" customFormat="1" ht="16.5" thickBot="1">
      <c r="A27" s="46"/>
      <c r="B27" s="47" t="s">
        <v>77</v>
      </c>
      <c r="C27" s="45"/>
      <c r="D27" s="180"/>
      <c r="E27" s="112"/>
      <c r="F27" s="23"/>
      <c r="G27" s="23"/>
    </row>
    <row r="28" spans="1:7" s="3" customFormat="1" ht="16.5" thickBot="1">
      <c r="A28" s="46"/>
      <c r="B28" s="47" t="s">
        <v>70</v>
      </c>
      <c r="C28" s="45"/>
      <c r="D28" s="112"/>
      <c r="E28" s="112"/>
      <c r="F28" s="23"/>
      <c r="G28" s="23"/>
    </row>
    <row r="29" spans="1:7" s="3" customFormat="1" ht="16.5" thickBot="1">
      <c r="A29" s="43"/>
      <c r="B29" s="44" t="s">
        <v>78</v>
      </c>
      <c r="C29" s="50"/>
      <c r="D29" s="151">
        <f>+D25+D26</f>
        <v>62247423</v>
      </c>
      <c r="E29" s="151">
        <f>+E25+E26</f>
        <v>75059380</v>
      </c>
      <c r="F29" s="23"/>
      <c r="G29" s="23"/>
    </row>
    <row r="30" spans="1:7" s="3" customFormat="1" ht="16.5" thickBot="1">
      <c r="A30" s="40"/>
      <c r="B30" s="41" t="s">
        <v>117</v>
      </c>
      <c r="C30" s="42"/>
      <c r="D30" s="152">
        <f>+D29+D20</f>
        <v>90083626</v>
      </c>
      <c r="E30" s="152">
        <f>+E29+E20</f>
        <v>88289523.9</v>
      </c>
      <c r="F30" s="23"/>
      <c r="G30" s="23"/>
    </row>
    <row r="31" spans="1:5" s="3" customFormat="1" ht="16.5" thickBot="1">
      <c r="A31" s="43"/>
      <c r="B31" s="44" t="s">
        <v>79</v>
      </c>
      <c r="C31" s="45" t="s">
        <v>80</v>
      </c>
      <c r="D31" s="149"/>
      <c r="E31" s="149"/>
    </row>
    <row r="32" spans="1:5" s="3" customFormat="1" ht="16.5" thickBot="1">
      <c r="A32" s="48"/>
      <c r="B32" s="56" t="s">
        <v>81</v>
      </c>
      <c r="C32" s="57"/>
      <c r="D32" s="154"/>
      <c r="E32" s="154"/>
    </row>
    <row r="33" spans="1:5" s="3" customFormat="1" ht="29.25" customHeight="1" thickBot="1">
      <c r="A33" s="48"/>
      <c r="B33" s="56" t="s">
        <v>82</v>
      </c>
      <c r="C33" s="57"/>
      <c r="D33" s="154"/>
      <c r="E33" s="154"/>
    </row>
    <row r="34" spans="1:5" s="3" customFormat="1" ht="17.25" customHeight="1" thickBot="1">
      <c r="A34" s="48"/>
      <c r="B34" s="49" t="s">
        <v>83</v>
      </c>
      <c r="C34" s="45"/>
      <c r="D34" s="112">
        <v>22900000</v>
      </c>
      <c r="E34" s="112">
        <v>22900000</v>
      </c>
    </row>
    <row r="35" spans="1:8" s="3" customFormat="1" ht="16.5" thickBot="1">
      <c r="A35" s="48"/>
      <c r="B35" s="49" t="s">
        <v>84</v>
      </c>
      <c r="C35" s="45"/>
      <c r="D35" s="112"/>
      <c r="E35" s="112"/>
      <c r="H35" s="23"/>
    </row>
    <row r="36" spans="1:5" s="3" customFormat="1" ht="16.5" thickBot="1">
      <c r="A36" s="48"/>
      <c r="B36" s="49" t="s">
        <v>85</v>
      </c>
      <c r="C36" s="45"/>
      <c r="D36" s="112"/>
      <c r="E36" s="112"/>
    </row>
    <row r="37" spans="1:8" s="3" customFormat="1" ht="16.5" thickBot="1">
      <c r="A37" s="48"/>
      <c r="B37" s="49" t="s">
        <v>86</v>
      </c>
      <c r="C37" s="45"/>
      <c r="D37" s="112"/>
      <c r="E37" s="112"/>
      <c r="H37" s="23"/>
    </row>
    <row r="38" spans="1:8" s="3" customFormat="1" ht="18.75" customHeight="1" thickBot="1">
      <c r="A38" s="48"/>
      <c r="B38" s="49" t="s">
        <v>87</v>
      </c>
      <c r="C38" s="45"/>
      <c r="D38" s="112">
        <v>1436300</v>
      </c>
      <c r="E38" s="112">
        <v>1436300</v>
      </c>
      <c r="H38" s="23"/>
    </row>
    <row r="39" spans="1:5" s="3" customFormat="1" ht="18.75" customHeight="1" thickBot="1">
      <c r="A39" s="48"/>
      <c r="B39" s="49" t="s">
        <v>88</v>
      </c>
      <c r="C39" s="45"/>
      <c r="D39" s="112"/>
      <c r="E39" s="112"/>
    </row>
    <row r="40" spans="1:5" s="3" customFormat="1" ht="18.75" customHeight="1" thickBot="1">
      <c r="A40" s="48"/>
      <c r="B40" s="49" t="s">
        <v>89</v>
      </c>
      <c r="C40" s="45"/>
      <c r="D40" s="112">
        <v>-4566378</v>
      </c>
      <c r="E40" s="112">
        <v>-1256603</v>
      </c>
    </row>
    <row r="41" spans="1:5" s="3" customFormat="1" ht="18.75" customHeight="1" thickBot="1">
      <c r="A41" s="48"/>
      <c r="B41" s="49" t="s">
        <v>90</v>
      </c>
      <c r="C41" s="45"/>
      <c r="D41" s="112">
        <v>-3491430</v>
      </c>
      <c r="E41" s="112">
        <v>-3309775</v>
      </c>
    </row>
    <row r="42" spans="1:5" s="3" customFormat="1" ht="18.75" customHeight="1" thickBot="1">
      <c r="A42" s="43"/>
      <c r="B42" s="44" t="s">
        <v>91</v>
      </c>
      <c r="C42" s="50"/>
      <c r="D42" s="151">
        <f>SUM(D34:D41)</f>
        <v>16278492</v>
      </c>
      <c r="E42" s="151">
        <f>SUM(E34:E41)</f>
        <v>19769922</v>
      </c>
    </row>
    <row r="43" spans="1:5" s="3" customFormat="1" ht="21" customHeight="1" thickBot="1">
      <c r="A43" s="58"/>
      <c r="B43" s="59" t="s">
        <v>92</v>
      </c>
      <c r="C43" s="60"/>
      <c r="D43" s="155">
        <f>+D30+D42</f>
        <v>106362118</v>
      </c>
      <c r="E43" s="155">
        <f>+E30+E42</f>
        <v>108059445.9</v>
      </c>
    </row>
    <row r="44" spans="4:5" s="3" customFormat="1" ht="16.5" thickTop="1">
      <c r="D44" s="156"/>
      <c r="E44" s="156"/>
    </row>
    <row r="45" spans="4:5" s="3" customFormat="1" ht="15.75">
      <c r="D45" s="156"/>
      <c r="E45" s="156"/>
    </row>
  </sheetData>
  <sheetProtection/>
  <printOptions/>
  <pageMargins left="0.48" right="0.46" top="0.36" bottom="0.53" header="0.2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9.140625" style="85" customWidth="1"/>
    <col min="2" max="2" width="57.7109375" style="86" customWidth="1"/>
    <col min="3" max="3" width="9.140625" style="85" customWidth="1"/>
    <col min="4" max="5" width="12.7109375" style="85" customWidth="1"/>
    <col min="6" max="16384" width="9.140625" style="85" customWidth="1"/>
  </cols>
  <sheetData>
    <row r="1" spans="1:5" s="3" customFormat="1" ht="17.25" thickBot="1" thickTop="1">
      <c r="A1" s="16" t="s">
        <v>163</v>
      </c>
      <c r="B1" s="19"/>
      <c r="C1" s="17"/>
      <c r="D1" s="17"/>
      <c r="E1" s="17"/>
    </row>
    <row r="2" spans="1:5" s="3" customFormat="1" ht="16.5" thickBot="1">
      <c r="A2" s="61" t="s">
        <v>93</v>
      </c>
      <c r="B2" s="62" t="s">
        <v>94</v>
      </c>
      <c r="C2" s="63" t="s">
        <v>1</v>
      </c>
      <c r="D2" s="64" t="s">
        <v>169</v>
      </c>
      <c r="E2" s="64" t="s">
        <v>165</v>
      </c>
    </row>
    <row r="3" spans="1:5" s="3" customFormat="1" ht="16.5" thickBot="1">
      <c r="A3" s="65"/>
      <c r="B3" s="66"/>
      <c r="C3" s="67"/>
      <c r="D3" s="68"/>
      <c r="E3" s="68"/>
    </row>
    <row r="4" spans="1:5" s="3" customFormat="1" ht="20.25" customHeight="1" thickBot="1">
      <c r="A4" s="69">
        <v>1</v>
      </c>
      <c r="B4" s="70" t="s">
        <v>124</v>
      </c>
      <c r="C4" s="71" t="s">
        <v>95</v>
      </c>
      <c r="D4" s="143">
        <v>13778507</v>
      </c>
      <c r="E4" s="143">
        <v>12847227</v>
      </c>
    </row>
    <row r="5" spans="1:5" s="3" customFormat="1" ht="20.25" customHeight="1" thickBot="1">
      <c r="A5" s="69">
        <v>2</v>
      </c>
      <c r="B5" s="70" t="s">
        <v>96</v>
      </c>
      <c r="C5" s="72" t="s">
        <v>97</v>
      </c>
      <c r="D5" s="143">
        <v>336616</v>
      </c>
      <c r="E5" s="143">
        <v>1147020</v>
      </c>
    </row>
    <row r="6" spans="1:5" s="3" customFormat="1" ht="20.25" customHeight="1" thickBot="1">
      <c r="A6" s="73">
        <v>3</v>
      </c>
      <c r="B6" s="74" t="s">
        <v>125</v>
      </c>
      <c r="C6" s="72" t="s">
        <v>98</v>
      </c>
      <c r="D6" s="144">
        <v>783057</v>
      </c>
      <c r="E6" s="144">
        <v>2392196.69</v>
      </c>
    </row>
    <row r="7" spans="1:5" s="3" customFormat="1" ht="24.75" customHeight="1" thickBot="1">
      <c r="A7" s="75">
        <v>4</v>
      </c>
      <c r="B7" s="74" t="s">
        <v>126</v>
      </c>
      <c r="C7" s="72" t="s">
        <v>99</v>
      </c>
      <c r="D7" s="144">
        <v>-6326240</v>
      </c>
      <c r="E7" s="144">
        <v>-7473149</v>
      </c>
    </row>
    <row r="8" spans="1:5" s="3" customFormat="1" ht="20.25" customHeight="1" thickBot="1">
      <c r="A8" s="75">
        <v>5</v>
      </c>
      <c r="B8" s="70" t="s">
        <v>127</v>
      </c>
      <c r="C8" s="72" t="s">
        <v>100</v>
      </c>
      <c r="D8" s="143">
        <f>+D9+D10</f>
        <v>-4016639</v>
      </c>
      <c r="E8" s="143">
        <f>+E9+E10</f>
        <v>-5111280</v>
      </c>
    </row>
    <row r="9" spans="1:5" s="3" customFormat="1" ht="20.25" customHeight="1" thickBot="1">
      <c r="A9" s="76"/>
      <c r="B9" s="74" t="s">
        <v>101</v>
      </c>
      <c r="C9" s="71"/>
      <c r="D9" s="144">
        <v>-3453976</v>
      </c>
      <c r="E9" s="144">
        <v>-4384720</v>
      </c>
    </row>
    <row r="10" spans="1:5" s="3" customFormat="1" ht="20.25" customHeight="1" thickBot="1">
      <c r="A10" s="77"/>
      <c r="B10" s="74" t="s">
        <v>102</v>
      </c>
      <c r="C10" s="71"/>
      <c r="D10" s="144">
        <v>-562663</v>
      </c>
      <c r="E10" s="144">
        <v>-726560</v>
      </c>
    </row>
    <row r="11" spans="1:5" s="3" customFormat="1" ht="20.25" customHeight="1" thickBot="1">
      <c r="A11" s="75">
        <v>6</v>
      </c>
      <c r="B11" s="74" t="s">
        <v>103</v>
      </c>
      <c r="C11" s="79" t="s">
        <v>171</v>
      </c>
      <c r="D11" s="144">
        <v>-1020610</v>
      </c>
      <c r="E11" s="144">
        <v>-802766</v>
      </c>
    </row>
    <row r="12" spans="1:5" s="3" customFormat="1" ht="20.25" customHeight="1" thickBot="1">
      <c r="A12" s="75">
        <v>7</v>
      </c>
      <c r="B12" s="74" t="s">
        <v>128</v>
      </c>
      <c r="C12" s="78" t="s">
        <v>172</v>
      </c>
      <c r="D12" s="145">
        <v>-2365170</v>
      </c>
      <c r="E12" s="145">
        <v>-3501013</v>
      </c>
    </row>
    <row r="13" spans="1:5" s="3" customFormat="1" ht="20.25" customHeight="1" thickBot="1">
      <c r="A13" s="75">
        <v>8</v>
      </c>
      <c r="B13" s="70" t="s">
        <v>104</v>
      </c>
      <c r="C13" s="79"/>
      <c r="D13" s="146">
        <f>+D7+D8+D11+D12</f>
        <v>-13728659</v>
      </c>
      <c r="E13" s="146">
        <f>+E6+E7+E8+E11+E12</f>
        <v>-14496011.31</v>
      </c>
    </row>
    <row r="14" spans="1:5" s="3" customFormat="1" ht="20.25" customHeight="1" thickBot="1">
      <c r="A14" s="73">
        <v>9</v>
      </c>
      <c r="B14" s="70" t="s">
        <v>105</v>
      </c>
      <c r="C14" s="80"/>
      <c r="D14" s="143">
        <f>+D4+D5+-D6+D13</f>
        <v>-396593</v>
      </c>
      <c r="E14" s="143">
        <f>+E4+E5+E13</f>
        <v>-501764.3100000005</v>
      </c>
    </row>
    <row r="15" spans="1:5" s="3" customFormat="1" ht="20.25" customHeight="1" thickBot="1">
      <c r="A15" s="73">
        <v>10</v>
      </c>
      <c r="B15" s="74" t="s">
        <v>106</v>
      </c>
      <c r="C15" s="80"/>
      <c r="D15" s="81"/>
      <c r="E15" s="81"/>
    </row>
    <row r="16" spans="1:5" s="3" customFormat="1" ht="20.25" customHeight="1" thickBot="1">
      <c r="A16" s="73">
        <v>11</v>
      </c>
      <c r="B16" s="74" t="s">
        <v>107</v>
      </c>
      <c r="C16" s="80"/>
      <c r="D16" s="111"/>
      <c r="E16" s="111"/>
    </row>
    <row r="17" spans="1:5" s="3" customFormat="1" ht="20.25" customHeight="1" thickBot="1">
      <c r="A17" s="75">
        <v>12</v>
      </c>
      <c r="B17" s="74" t="s">
        <v>108</v>
      </c>
      <c r="C17" s="72"/>
      <c r="D17" s="119">
        <f>SUM(D18:D20)</f>
        <v>-3082357</v>
      </c>
      <c r="E17" s="119">
        <f>SUM(E18:E20)</f>
        <v>-2808011</v>
      </c>
    </row>
    <row r="18" spans="1:5" s="3" customFormat="1" ht="20.25" customHeight="1" thickBot="1">
      <c r="A18" s="75">
        <v>12.1</v>
      </c>
      <c r="B18" s="74" t="s">
        <v>129</v>
      </c>
      <c r="C18" s="72" t="s">
        <v>131</v>
      </c>
      <c r="D18" s="118">
        <v>69900</v>
      </c>
      <c r="E18" s="118">
        <v>103000</v>
      </c>
    </row>
    <row r="19" spans="1:5" s="3" customFormat="1" ht="20.25" customHeight="1" thickBot="1">
      <c r="A19" s="75">
        <v>12.2</v>
      </c>
      <c r="B19" s="74" t="s">
        <v>130</v>
      </c>
      <c r="C19" s="71" t="s">
        <v>133</v>
      </c>
      <c r="D19" s="112">
        <v>-3037666</v>
      </c>
      <c r="E19" s="112">
        <v>-2899902</v>
      </c>
    </row>
    <row r="20" spans="1:5" s="3" customFormat="1" ht="20.25" customHeight="1" thickBot="1">
      <c r="A20" s="75">
        <v>12.3</v>
      </c>
      <c r="B20" s="74" t="s">
        <v>132</v>
      </c>
      <c r="C20" s="71" t="s">
        <v>174</v>
      </c>
      <c r="D20" s="112">
        <v>-114591</v>
      </c>
      <c r="E20" s="112">
        <v>-11109</v>
      </c>
    </row>
    <row r="21" spans="1:5" s="3" customFormat="1" ht="20.25" customHeight="1" thickBot="1">
      <c r="A21" s="65" t="s">
        <v>134</v>
      </c>
      <c r="B21" s="66" t="s">
        <v>135</v>
      </c>
      <c r="C21" s="67"/>
      <c r="D21" s="141">
        <f>+D17</f>
        <v>-3082357</v>
      </c>
      <c r="E21" s="141">
        <f>+E17</f>
        <v>-2808011</v>
      </c>
    </row>
    <row r="22" spans="1:5" s="3" customFormat="1" ht="20.25" customHeight="1" thickBot="1">
      <c r="A22" s="139" t="s">
        <v>110</v>
      </c>
      <c r="B22" s="138" t="s">
        <v>190</v>
      </c>
      <c r="C22" s="67" t="s">
        <v>193</v>
      </c>
      <c r="D22" s="141">
        <f>SUM(D14+D21)</f>
        <v>-3478950</v>
      </c>
      <c r="E22" s="141">
        <f>SUM(E14+E21)</f>
        <v>-3309775.3100000005</v>
      </c>
    </row>
    <row r="23" spans="1:5" s="122" customFormat="1" ht="20.25" customHeight="1" thickBot="1">
      <c r="A23" s="140" t="s">
        <v>112</v>
      </c>
      <c r="B23" s="123" t="s">
        <v>191</v>
      </c>
      <c r="C23" s="120"/>
      <c r="D23" s="121">
        <v>3603752</v>
      </c>
      <c r="E23" s="121">
        <v>504882</v>
      </c>
    </row>
    <row r="24" spans="1:5" s="3" customFormat="1" ht="20.25" customHeight="1" thickBot="1">
      <c r="A24" s="69">
        <v>14</v>
      </c>
      <c r="B24" s="70" t="s">
        <v>175</v>
      </c>
      <c r="C24" s="80"/>
      <c r="D24" s="52">
        <f>+D14+D23+D21</f>
        <v>124802</v>
      </c>
      <c r="E24" s="52"/>
    </row>
    <row r="25" spans="1:5" s="3" customFormat="1" ht="20.25" customHeight="1" thickBot="1">
      <c r="A25" s="69">
        <v>15</v>
      </c>
      <c r="B25" s="70" t="s">
        <v>176</v>
      </c>
      <c r="C25" s="80"/>
      <c r="D25" s="112">
        <v>12480</v>
      </c>
      <c r="E25" s="51">
        <v>0</v>
      </c>
    </row>
    <row r="26" spans="1:5" s="3" customFormat="1" ht="33" customHeight="1" thickBot="1">
      <c r="A26" s="82">
        <v>16</v>
      </c>
      <c r="B26" s="83" t="s">
        <v>109</v>
      </c>
      <c r="C26" s="84"/>
      <c r="D26" s="142">
        <f>SUM(D14+D21-D25)</f>
        <v>-3491430</v>
      </c>
      <c r="E26" s="142">
        <f>SUM(E14+E21-E25)</f>
        <v>-3309775.3100000005</v>
      </c>
    </row>
    <row r="27" spans="1:5" s="3" customFormat="1" ht="15.75">
      <c r="A27" s="6"/>
      <c r="B27" s="18"/>
      <c r="D27" s="23"/>
      <c r="E27" s="23"/>
    </row>
    <row r="28" spans="4:5" ht="12.75">
      <c r="D28" s="87"/>
      <c r="E28" s="87"/>
    </row>
  </sheetData>
  <sheetProtection/>
  <printOptions/>
  <pageMargins left="0.38" right="0.31" top="0.52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2" sqref="A2"/>
    </sheetView>
  </sheetViews>
  <sheetFormatPr defaultColWidth="9.140625" defaultRowHeight="19.5" customHeight="1"/>
  <cols>
    <col min="1" max="1" width="6.421875" style="0" customWidth="1"/>
    <col min="2" max="2" width="50.421875" style="20" customWidth="1"/>
    <col min="3" max="3" width="13.7109375" style="173" customWidth="1"/>
    <col min="4" max="4" width="14.57421875" style="173" customWidth="1"/>
    <col min="5" max="5" width="9.8515625" style="0" bestFit="1" customWidth="1"/>
    <col min="6" max="6" width="13.140625" style="0" customWidth="1"/>
  </cols>
  <sheetData>
    <row r="1" spans="1:4" s="3" customFormat="1" ht="19.5" customHeight="1" thickBot="1">
      <c r="A1" s="5" t="s">
        <v>192</v>
      </c>
      <c r="B1" s="18"/>
      <c r="C1" s="157"/>
      <c r="D1" s="157"/>
    </row>
    <row r="2" spans="1:4" s="3" customFormat="1" ht="19.5" customHeight="1" thickBot="1">
      <c r="A2" s="88" t="s">
        <v>110</v>
      </c>
      <c r="B2" s="89" t="s">
        <v>136</v>
      </c>
      <c r="C2" s="158" t="s">
        <v>168</v>
      </c>
      <c r="D2" s="158" t="s">
        <v>164</v>
      </c>
    </row>
    <row r="3" spans="1:4" s="3" customFormat="1" ht="19.5" customHeight="1" thickBot="1">
      <c r="A3" s="90">
        <v>1</v>
      </c>
      <c r="B3" s="91" t="s">
        <v>137</v>
      </c>
      <c r="C3" s="159">
        <v>-3478950</v>
      </c>
      <c r="D3" s="159">
        <v>-3309775.31</v>
      </c>
    </row>
    <row r="4" spans="1:6" s="3" customFormat="1" ht="19.5" customHeight="1" thickBot="1">
      <c r="A4" s="90">
        <v>2</v>
      </c>
      <c r="B4" s="91" t="s">
        <v>138</v>
      </c>
      <c r="C4" s="160">
        <f>SUM(C5:C8)</f>
        <v>4696233</v>
      </c>
      <c r="D4" s="161"/>
      <c r="F4" s="23"/>
    </row>
    <row r="5" spans="1:6" s="3" customFormat="1" ht="19.5" customHeight="1" thickBot="1">
      <c r="A5" s="90">
        <v>2.1</v>
      </c>
      <c r="B5" s="91" t="s">
        <v>139</v>
      </c>
      <c r="C5" s="162">
        <v>1020610</v>
      </c>
      <c r="D5" s="162">
        <v>1074326</v>
      </c>
      <c r="F5" s="21"/>
    </row>
    <row r="6" spans="1:6" s="3" customFormat="1" ht="19.5" customHeight="1" thickBot="1">
      <c r="A6" s="90">
        <v>2.2</v>
      </c>
      <c r="B6" s="91" t="s">
        <v>140</v>
      </c>
      <c r="C6" s="162">
        <v>114561</v>
      </c>
      <c r="D6" s="161"/>
      <c r="F6" s="21"/>
    </row>
    <row r="7" spans="1:4" s="3" customFormat="1" ht="19.5" customHeight="1" thickBot="1">
      <c r="A7" s="90">
        <v>2.3</v>
      </c>
      <c r="B7" s="91" t="s">
        <v>141</v>
      </c>
      <c r="C7" s="162"/>
      <c r="D7" s="161"/>
    </row>
    <row r="8" spans="1:4" s="3" customFormat="1" ht="19.5" customHeight="1" thickBot="1">
      <c r="A8" s="90">
        <v>2.4</v>
      </c>
      <c r="B8" s="91" t="s">
        <v>142</v>
      </c>
      <c r="C8" s="162">
        <v>3561062</v>
      </c>
      <c r="D8" s="161"/>
    </row>
    <row r="9" spans="1:4" s="3" customFormat="1" ht="42.75" customHeight="1" thickBot="1">
      <c r="A9" s="90">
        <v>3</v>
      </c>
      <c r="B9" s="91" t="s">
        <v>143</v>
      </c>
      <c r="C9" s="162">
        <v>-1250406</v>
      </c>
      <c r="D9" s="159">
        <v>764107.52</v>
      </c>
    </row>
    <row r="10" spans="1:4" s="3" customFormat="1" ht="19.5" customHeight="1" thickBot="1">
      <c r="A10" s="90">
        <v>4</v>
      </c>
      <c r="B10" s="91" t="s">
        <v>144</v>
      </c>
      <c r="C10" s="159">
        <v>79450</v>
      </c>
      <c r="D10" s="159">
        <v>-2647551.8</v>
      </c>
    </row>
    <row r="11" spans="1:4" s="3" customFormat="1" ht="33.75" customHeight="1" thickBot="1">
      <c r="A11" s="90">
        <v>5</v>
      </c>
      <c r="B11" s="91" t="s">
        <v>145</v>
      </c>
      <c r="C11" s="159">
        <v>1794102</v>
      </c>
      <c r="D11" s="159">
        <v>-371230.09999999404</v>
      </c>
    </row>
    <row r="12" spans="1:4" s="3" customFormat="1" ht="26.25" customHeight="1" thickBot="1">
      <c r="A12" s="90">
        <v>6</v>
      </c>
      <c r="B12" s="91" t="s">
        <v>146</v>
      </c>
      <c r="C12" s="162">
        <v>69900</v>
      </c>
      <c r="D12" s="161"/>
    </row>
    <row r="13" spans="1:4" s="3" customFormat="1" ht="19.5" customHeight="1" thickBot="1">
      <c r="A13" s="90">
        <v>7</v>
      </c>
      <c r="B13" s="91" t="s">
        <v>111</v>
      </c>
      <c r="C13" s="161"/>
      <c r="D13" s="161"/>
    </row>
    <row r="14" spans="1:4" s="3" customFormat="1" ht="19.5" customHeight="1" thickBot="1">
      <c r="A14" s="90">
        <v>8</v>
      </c>
      <c r="B14" s="91" t="s">
        <v>147</v>
      </c>
      <c r="C14" s="163">
        <v>30000</v>
      </c>
      <c r="D14" s="159">
        <v>0</v>
      </c>
    </row>
    <row r="15" spans="1:6" s="3" customFormat="1" ht="19.5" customHeight="1" thickBot="1">
      <c r="A15" s="92"/>
      <c r="B15" s="93" t="s">
        <v>148</v>
      </c>
      <c r="C15" s="164">
        <f>SUM(C3+C4-C9-C10-C11-C12-C14)</f>
        <v>494237</v>
      </c>
      <c r="D15" s="164">
        <v>-2254674.3799999915</v>
      </c>
      <c r="F15" s="21"/>
    </row>
    <row r="16" spans="1:4" s="3" customFormat="1" ht="19.5" customHeight="1" thickBot="1">
      <c r="A16" s="94" t="s">
        <v>112</v>
      </c>
      <c r="B16" s="95" t="s">
        <v>149</v>
      </c>
      <c r="C16" s="165"/>
      <c r="D16" s="165"/>
    </row>
    <row r="17" spans="1:4" s="3" customFormat="1" ht="19.5" customHeight="1" thickBot="1">
      <c r="A17" s="90"/>
      <c r="B17" s="91"/>
      <c r="C17" s="161"/>
      <c r="D17" s="161"/>
    </row>
    <row r="18" spans="1:4" s="3" customFormat="1" ht="19.5" customHeight="1" thickBot="1">
      <c r="A18" s="90">
        <v>1</v>
      </c>
      <c r="B18" s="91" t="s">
        <v>150</v>
      </c>
      <c r="C18" s="166"/>
      <c r="D18" s="166"/>
    </row>
    <row r="19" spans="1:4" s="3" customFormat="1" ht="19.5" customHeight="1" thickBot="1">
      <c r="A19" s="90">
        <v>2</v>
      </c>
      <c r="B19" s="91" t="s">
        <v>151</v>
      </c>
      <c r="C19" s="167">
        <v>-470502</v>
      </c>
      <c r="D19" s="174">
        <v>-91954</v>
      </c>
    </row>
    <row r="20" spans="1:4" s="3" customFormat="1" ht="19.5" customHeight="1" thickBot="1">
      <c r="A20" s="90">
        <v>3</v>
      </c>
      <c r="B20" s="91" t="s">
        <v>152</v>
      </c>
      <c r="C20" s="159"/>
      <c r="D20" s="159">
        <v>35000</v>
      </c>
    </row>
    <row r="21" spans="1:4" s="3" customFormat="1" ht="19.5" customHeight="1" thickBot="1">
      <c r="A21" s="90">
        <v>4</v>
      </c>
      <c r="B21" s="91" t="s">
        <v>153</v>
      </c>
      <c r="C21" s="161"/>
      <c r="D21" s="161"/>
    </row>
    <row r="22" spans="1:4" s="3" customFormat="1" ht="19.5" customHeight="1" thickBot="1">
      <c r="A22" s="90">
        <v>5</v>
      </c>
      <c r="B22" s="91" t="s">
        <v>154</v>
      </c>
      <c r="C22" s="161"/>
      <c r="D22" s="161"/>
    </row>
    <row r="23" spans="1:4" s="3" customFormat="1" ht="19.5" customHeight="1" thickBot="1">
      <c r="A23" s="92"/>
      <c r="B23" s="93" t="s">
        <v>113</v>
      </c>
      <c r="C23" s="164">
        <f>SUM(C19:C22)</f>
        <v>-470502</v>
      </c>
      <c r="D23" s="164">
        <v>-56954</v>
      </c>
    </row>
    <row r="24" spans="1:4" s="3" customFormat="1" ht="19.5" customHeight="1" thickBot="1">
      <c r="A24" s="92"/>
      <c r="B24" s="91"/>
      <c r="C24" s="161"/>
      <c r="D24" s="161"/>
    </row>
    <row r="25" spans="1:4" s="3" customFormat="1" ht="19.5" customHeight="1" thickBot="1">
      <c r="A25" s="94" t="s">
        <v>114</v>
      </c>
      <c r="B25" s="95" t="s">
        <v>155</v>
      </c>
      <c r="C25" s="165"/>
      <c r="D25" s="165"/>
    </row>
    <row r="26" spans="1:4" s="3" customFormat="1" ht="19.5" customHeight="1" thickBot="1">
      <c r="A26" s="96">
        <v>1</v>
      </c>
      <c r="B26" s="97" t="s">
        <v>156</v>
      </c>
      <c r="C26" s="168"/>
      <c r="D26" s="168"/>
    </row>
    <row r="27" spans="1:4" s="3" customFormat="1" ht="19.5" customHeight="1" thickBot="1">
      <c r="A27" s="98">
        <v>2</v>
      </c>
      <c r="B27" s="99" t="s">
        <v>157</v>
      </c>
      <c r="C27" s="169"/>
      <c r="D27" s="169"/>
    </row>
    <row r="28" spans="1:4" s="3" customFormat="1" ht="19.5" customHeight="1" thickBot="1">
      <c r="A28" s="100">
        <v>3</v>
      </c>
      <c r="B28" s="101" t="s">
        <v>158</v>
      </c>
      <c r="C28" s="170"/>
      <c r="D28" s="170"/>
    </row>
    <row r="29" spans="1:4" s="3" customFormat="1" ht="19.5" customHeight="1" thickBot="1">
      <c r="A29" s="102">
        <v>4</v>
      </c>
      <c r="B29" s="91" t="s">
        <v>159</v>
      </c>
      <c r="C29" s="161"/>
      <c r="D29" s="161"/>
    </row>
    <row r="30" spans="1:5" s="4" customFormat="1" ht="19.5" customHeight="1" thickBot="1">
      <c r="A30" s="92"/>
      <c r="B30" s="91"/>
      <c r="C30" s="161"/>
      <c r="D30" s="161"/>
      <c r="E30" s="3"/>
    </row>
    <row r="31" spans="1:5" s="3" customFormat="1" ht="19.5" customHeight="1" thickBot="1">
      <c r="A31" s="92"/>
      <c r="B31" s="93" t="s">
        <v>115</v>
      </c>
      <c r="C31" s="164"/>
      <c r="D31" s="164"/>
      <c r="E31" s="4"/>
    </row>
    <row r="32" spans="1:4" s="3" customFormat="1" ht="19.5" customHeight="1" thickBot="1">
      <c r="A32" s="92"/>
      <c r="B32" s="91"/>
      <c r="C32" s="161"/>
      <c r="D32" s="161"/>
    </row>
    <row r="33" spans="1:4" s="3" customFormat="1" ht="19.5" customHeight="1" thickBot="1">
      <c r="A33" s="94" t="s">
        <v>116</v>
      </c>
      <c r="B33" s="103" t="s">
        <v>160</v>
      </c>
      <c r="C33" s="171">
        <f>SUM(C15+C23)</f>
        <v>23735</v>
      </c>
      <c r="D33" s="171">
        <v>-4547077.689999992</v>
      </c>
    </row>
    <row r="34" spans="1:4" s="3" customFormat="1" ht="19.5" customHeight="1" thickBot="1">
      <c r="A34" s="92"/>
      <c r="B34" s="93" t="s">
        <v>161</v>
      </c>
      <c r="C34" s="159">
        <v>1402077</v>
      </c>
      <c r="D34" s="159">
        <v>5949154</v>
      </c>
    </row>
    <row r="35" spans="1:4" s="3" customFormat="1" ht="19.5" customHeight="1" thickBot="1">
      <c r="A35" s="104"/>
      <c r="B35" s="103" t="s">
        <v>162</v>
      </c>
      <c r="C35" s="171">
        <v>1425812</v>
      </c>
      <c r="D35" s="171">
        <v>1402077.310000008</v>
      </c>
    </row>
    <row r="36" spans="1:5" ht="19.5" customHeight="1">
      <c r="A36" s="85"/>
      <c r="B36" s="86"/>
      <c r="C36" s="172"/>
      <c r="D36" s="172"/>
      <c r="E36" s="85"/>
    </row>
    <row r="37" spans="1:5" ht="19.5" customHeight="1">
      <c r="A37" s="85"/>
      <c r="B37" s="86"/>
      <c r="C37" s="172"/>
      <c r="D37" s="172"/>
      <c r="E37" s="85"/>
    </row>
    <row r="38" spans="1:5" ht="19.5" customHeight="1">
      <c r="A38" s="85"/>
      <c r="B38" s="86"/>
      <c r="C38" s="172"/>
      <c r="D38" s="172"/>
      <c r="E38" s="85"/>
    </row>
    <row r="39" spans="1:5" ht="19.5" customHeight="1">
      <c r="A39" s="85"/>
      <c r="B39" s="86"/>
      <c r="C39" s="172"/>
      <c r="D39" s="172"/>
      <c r="E39" s="85"/>
    </row>
  </sheetData>
  <sheetProtection/>
  <printOptions/>
  <pageMargins left="0.52" right="0.4" top="0.77" bottom="0.67" header="0.68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0">
      <selection activeCell="C40" sqref="C40"/>
    </sheetView>
  </sheetViews>
  <sheetFormatPr defaultColWidth="9.140625" defaultRowHeight="12.75"/>
  <cols>
    <col min="1" max="1" width="6.7109375" style="7" customWidth="1"/>
    <col min="2" max="2" width="31.8515625" style="7" customWidth="1"/>
    <col min="3" max="3" width="19.8515625" style="7" customWidth="1"/>
    <col min="4" max="4" width="8.28125" style="7" customWidth="1"/>
    <col min="5" max="5" width="11.8515625" style="7" customWidth="1"/>
    <col min="6" max="6" width="10.8515625" style="7" customWidth="1"/>
    <col min="7" max="7" width="15.57421875" style="7" customWidth="1"/>
    <col min="8" max="8" width="17.421875" style="7" customWidth="1"/>
    <col min="9" max="9" width="11.00390625" style="7" customWidth="1"/>
    <col min="10" max="10" width="12.7109375" style="7" customWidth="1"/>
    <col min="11" max="16384" width="9.140625" style="7" customWidth="1"/>
  </cols>
  <sheetData>
    <row r="1" spans="1:5" s="11" customFormat="1" ht="27.75" customHeight="1">
      <c r="A1" s="200" t="s">
        <v>177</v>
      </c>
      <c r="B1" s="200"/>
      <c r="C1" s="200"/>
      <c r="D1" s="200"/>
      <c r="E1" s="105"/>
    </row>
    <row r="2" spans="1:4" ht="18.75">
      <c r="A2" s="183"/>
      <c r="B2" s="183"/>
      <c r="C2" s="183"/>
      <c r="D2" s="183"/>
    </row>
    <row r="3" spans="1:4" s="11" customFormat="1" ht="18.75">
      <c r="A3" s="184"/>
      <c r="B3" s="184" t="s">
        <v>118</v>
      </c>
      <c r="C3" s="184"/>
      <c r="D3" s="184"/>
    </row>
    <row r="4" spans="1:4" s="11" customFormat="1" ht="27" customHeight="1">
      <c r="A4" s="184"/>
      <c r="B4" s="184" t="s">
        <v>170</v>
      </c>
      <c r="C4" s="184"/>
      <c r="D4" s="184"/>
    </row>
    <row r="5" s="11" customFormat="1" ht="15" thickBot="1"/>
    <row r="6" spans="1:8" s="124" customFormat="1" ht="46.5" customHeight="1">
      <c r="A6" s="127"/>
      <c r="B6" s="128"/>
      <c r="C6" s="129" t="s">
        <v>179</v>
      </c>
      <c r="D6" s="129" t="s">
        <v>84</v>
      </c>
      <c r="E6" s="129" t="s">
        <v>180</v>
      </c>
      <c r="F6" s="129" t="s">
        <v>181</v>
      </c>
      <c r="G6" s="129" t="s">
        <v>182</v>
      </c>
      <c r="H6" s="130" t="s">
        <v>166</v>
      </c>
    </row>
    <row r="7" spans="1:8" s="125" customFormat="1" ht="12.75">
      <c r="A7" s="201" t="s">
        <v>112</v>
      </c>
      <c r="B7" s="202" t="s">
        <v>119</v>
      </c>
      <c r="C7" s="194">
        <v>22900000</v>
      </c>
      <c r="D7" s="194"/>
      <c r="E7" s="194"/>
      <c r="F7" s="194">
        <v>1436300</v>
      </c>
      <c r="G7" s="198">
        <v>-1256603.42</v>
      </c>
      <c r="H7" s="195">
        <f>+C7+F7+G7</f>
        <v>23079696.58</v>
      </c>
    </row>
    <row r="8" spans="1:8" s="124" customFormat="1" ht="3" customHeight="1">
      <c r="A8" s="196"/>
      <c r="B8" s="197"/>
      <c r="C8" s="194"/>
      <c r="D8" s="194"/>
      <c r="E8" s="194"/>
      <c r="F8" s="194"/>
      <c r="G8" s="199"/>
      <c r="H8" s="195"/>
    </row>
    <row r="9" spans="1:8" s="124" customFormat="1" ht="15.75">
      <c r="A9" s="131">
        <v>1</v>
      </c>
      <c r="B9" s="132" t="s">
        <v>183</v>
      </c>
      <c r="C9" s="133"/>
      <c r="D9" s="133"/>
      <c r="E9" s="133"/>
      <c r="F9" s="133"/>
      <c r="G9" s="134">
        <v>-3309775.29</v>
      </c>
      <c r="H9" s="135">
        <f>SUM(F9:G9)</f>
        <v>-3309775.29</v>
      </c>
    </row>
    <row r="10" spans="1:8" s="124" customFormat="1" ht="15.75">
      <c r="A10" s="131">
        <v>2</v>
      </c>
      <c r="B10" s="132" t="s">
        <v>184</v>
      </c>
      <c r="C10" s="133"/>
      <c r="D10" s="133"/>
      <c r="E10" s="133"/>
      <c r="F10" s="133"/>
      <c r="G10" s="136"/>
      <c r="H10" s="135"/>
    </row>
    <row r="11" spans="1:8" s="124" customFormat="1" ht="15.75">
      <c r="A11" s="131">
        <v>3</v>
      </c>
      <c r="B11" s="132" t="s">
        <v>185</v>
      </c>
      <c r="C11" s="133"/>
      <c r="D11" s="133"/>
      <c r="E11" s="133"/>
      <c r="F11" s="133"/>
      <c r="G11" s="133"/>
      <c r="H11" s="135"/>
    </row>
    <row r="12" spans="1:8" s="124" customFormat="1" ht="15.75">
      <c r="A12" s="131">
        <v>4</v>
      </c>
      <c r="B12" s="132" t="s">
        <v>186</v>
      </c>
      <c r="C12" s="137"/>
      <c r="D12" s="137"/>
      <c r="E12" s="137"/>
      <c r="F12" s="137"/>
      <c r="G12" s="137"/>
      <c r="H12" s="135"/>
    </row>
    <row r="13" spans="1:8" s="124" customFormat="1" ht="15.75">
      <c r="A13" s="131">
        <v>5</v>
      </c>
      <c r="B13" s="132" t="s">
        <v>187</v>
      </c>
      <c r="C13" s="137"/>
      <c r="D13" s="137"/>
      <c r="E13" s="137"/>
      <c r="F13" s="137"/>
      <c r="G13" s="137"/>
      <c r="H13" s="135"/>
    </row>
    <row r="14" spans="1:8" s="126" customFormat="1" ht="11.25">
      <c r="A14" s="196" t="s">
        <v>114</v>
      </c>
      <c r="B14" s="197" t="s">
        <v>188</v>
      </c>
      <c r="C14" s="194">
        <f>C7+C9+C10+C11+C12</f>
        <v>22900000</v>
      </c>
      <c r="D14" s="194">
        <f>D7+D9+D10+D11+D12</f>
        <v>0</v>
      </c>
      <c r="E14" s="194">
        <f>E7+E9+E10+E11+E12</f>
        <v>0</v>
      </c>
      <c r="F14" s="194">
        <f>SUM(F7:F13)</f>
        <v>1436300</v>
      </c>
      <c r="G14" s="194">
        <f>SUM(G7:G13)+1</f>
        <v>-4566377.71</v>
      </c>
      <c r="H14" s="195">
        <f>SUM(C14:G15)</f>
        <v>19769922.29</v>
      </c>
    </row>
    <row r="15" spans="1:8" s="126" customFormat="1" ht="11.25">
      <c r="A15" s="196"/>
      <c r="B15" s="197"/>
      <c r="C15" s="194"/>
      <c r="D15" s="194"/>
      <c r="E15" s="194"/>
      <c r="F15" s="194"/>
      <c r="G15" s="194"/>
      <c r="H15" s="195"/>
    </row>
    <row r="16" spans="1:8" s="124" customFormat="1" ht="15.75">
      <c r="A16" s="131">
        <v>1</v>
      </c>
      <c r="B16" s="132" t="s">
        <v>183</v>
      </c>
      <c r="C16" s="133"/>
      <c r="D16" s="133"/>
      <c r="E16" s="133"/>
      <c r="F16" s="133"/>
      <c r="G16" s="134">
        <v>-3491430</v>
      </c>
      <c r="H16" s="135">
        <f>SUM(F16:G16)</f>
        <v>-3491430</v>
      </c>
    </row>
    <row r="17" spans="1:8" s="124" customFormat="1" ht="15.75">
      <c r="A17" s="131">
        <v>2</v>
      </c>
      <c r="B17" s="132" t="s">
        <v>184</v>
      </c>
      <c r="C17" s="133"/>
      <c r="D17" s="133"/>
      <c r="E17" s="133"/>
      <c r="F17" s="133"/>
      <c r="G17" s="136"/>
      <c r="H17" s="135"/>
    </row>
    <row r="18" spans="1:8" s="124" customFormat="1" ht="15.75">
      <c r="A18" s="131">
        <v>3</v>
      </c>
      <c r="B18" s="132" t="s">
        <v>185</v>
      </c>
      <c r="C18" s="133"/>
      <c r="D18" s="133"/>
      <c r="E18" s="133"/>
      <c r="F18" s="133"/>
      <c r="G18" s="133"/>
      <c r="H18" s="135"/>
    </row>
    <row r="19" spans="1:8" s="124" customFormat="1" ht="15.75">
      <c r="A19" s="131">
        <v>4</v>
      </c>
      <c r="B19" s="132" t="s">
        <v>186</v>
      </c>
      <c r="C19" s="137"/>
      <c r="D19" s="137"/>
      <c r="E19" s="137"/>
      <c r="F19" s="137"/>
      <c r="G19" s="137"/>
      <c r="H19" s="135"/>
    </row>
    <row r="20" spans="1:8" s="124" customFormat="1" ht="15.75">
      <c r="A20" s="131">
        <v>5</v>
      </c>
      <c r="B20" s="132" t="s">
        <v>187</v>
      </c>
      <c r="C20" s="137"/>
      <c r="D20" s="137"/>
      <c r="E20" s="137"/>
      <c r="F20" s="137"/>
      <c r="G20" s="137"/>
      <c r="H20" s="135"/>
    </row>
    <row r="21" spans="1:8" s="126" customFormat="1" ht="11.25">
      <c r="A21" s="196" t="s">
        <v>114</v>
      </c>
      <c r="B21" s="197" t="s">
        <v>189</v>
      </c>
      <c r="C21" s="194">
        <f>C14+C16+C17+C18+C19</f>
        <v>22900000</v>
      </c>
      <c r="D21" s="194">
        <f>D14+D16+D17+D18+D19</f>
        <v>0</v>
      </c>
      <c r="E21" s="194">
        <f>E14+E16+E17+E18+E19</f>
        <v>0</v>
      </c>
      <c r="F21" s="194">
        <f>SUM(F14:F20)</f>
        <v>1436300</v>
      </c>
      <c r="G21" s="194">
        <f>SUM(G14:G20)</f>
        <v>-8057807.71</v>
      </c>
      <c r="H21" s="195">
        <f>SUM(C21:G22)</f>
        <v>16278492.29</v>
      </c>
    </row>
    <row r="22" spans="1:8" s="126" customFormat="1" ht="11.25">
      <c r="A22" s="196"/>
      <c r="B22" s="197"/>
      <c r="C22" s="194"/>
      <c r="D22" s="194"/>
      <c r="E22" s="194"/>
      <c r="F22" s="194"/>
      <c r="G22" s="194"/>
      <c r="H22" s="195"/>
    </row>
    <row r="25" ht="15">
      <c r="G25" s="11" t="s">
        <v>167</v>
      </c>
    </row>
    <row r="26" ht="15">
      <c r="G26" s="11" t="s">
        <v>178</v>
      </c>
    </row>
  </sheetData>
  <sheetProtection/>
  <mergeCells count="25">
    <mergeCell ref="E7:E8"/>
    <mergeCell ref="F7:F8"/>
    <mergeCell ref="G7:G8"/>
    <mergeCell ref="H7:H8"/>
    <mergeCell ref="A1:D1"/>
    <mergeCell ref="A7:A8"/>
    <mergeCell ref="B7:B8"/>
    <mergeCell ref="C7:C8"/>
    <mergeCell ref="D7:D8"/>
    <mergeCell ref="E14:E15"/>
    <mergeCell ref="F14:F15"/>
    <mergeCell ref="G14:G15"/>
    <mergeCell ref="H14:H15"/>
    <mergeCell ref="A14:A15"/>
    <mergeCell ref="B14:B15"/>
    <mergeCell ref="C14:C15"/>
    <mergeCell ref="D14:D15"/>
    <mergeCell ref="E21:E22"/>
    <mergeCell ref="F21:F22"/>
    <mergeCell ref="G21:G22"/>
    <mergeCell ref="H21:H22"/>
    <mergeCell ref="A21:A22"/>
    <mergeCell ref="B21:B22"/>
    <mergeCell ref="C21:C22"/>
    <mergeCell ref="D21:D22"/>
  </mergeCells>
  <printOptions/>
  <pageMargins left="0.46" right="0.49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CCC</cp:lastModifiedBy>
  <cp:lastPrinted>2014-03-15T08:09:26Z</cp:lastPrinted>
  <dcterms:created xsi:type="dcterms:W3CDTF">2011-03-21T10:21:03Z</dcterms:created>
  <dcterms:modified xsi:type="dcterms:W3CDTF">2014-07-23T08:13:07Z</dcterms:modified>
  <cp:category/>
  <cp:version/>
  <cp:contentType/>
  <cp:contentStatus/>
</cp:coreProperties>
</file>