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3" activeTab="6"/>
  </bookViews>
  <sheets>
    <sheet name="shpenzime" sheetId="1" r:id="rId1"/>
    <sheet name="kapak" sheetId="2" r:id="rId2"/>
    <sheet name="deklarat" sheetId="3" r:id="rId3"/>
    <sheet name="cash flow (3)" sheetId="4" r:id="rId4"/>
    <sheet name="AKTIVI" sheetId="5" r:id="rId5"/>
    <sheet name="PASIVI" sheetId="6" r:id="rId6"/>
    <sheet name="Te ardhura+shpenzime" sheetId="7" r:id="rId7"/>
    <sheet name="kapitalet e veta" sheetId="8" r:id="rId8"/>
    <sheet name="Sheet1" sheetId="9" r:id="rId9"/>
    <sheet name="direkte" sheetId="10" r:id="rId10"/>
  </sheets>
  <definedNames/>
  <calcPr fullCalcOnLoad="1"/>
</workbook>
</file>

<file path=xl/sharedStrings.xml><?xml version="1.0" encoding="utf-8"?>
<sst xmlns="http://schemas.openxmlformats.org/spreadsheetml/2006/main" count="615" uniqueCount="383">
  <si>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</si>
  <si>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</si>
  <si>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</si>
  <si>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</si>
  <si>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</si>
  <si>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</si>
  <si>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</si>
  <si>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</si>
  <si>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</si>
  <si>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</si>
  <si>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</si>
  <si>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</si>
  <si>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</si>
  <si>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</si>
  <si>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</si>
  <si>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</si>
  <si>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</si>
  <si>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</si>
  <si>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</si>
  <si>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</si>
  <si>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</si>
  <si>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</si>
  <si>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</si>
  <si>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</si>
  <si>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</si>
  <si>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</si>
  <si>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</si>
  <si>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</si>
  <si>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</si>
  <si>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</si>
  <si>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</si>
  <si>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</si>
  <si>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</si>
  <si>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</si>
  <si>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</si>
  <si>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</si>
  <si>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</si>
  <si>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</si>
  <si>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</si>
  <si>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</si>
  <si>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</si>
  <si>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</si>
  <si>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</si>
  <si>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</si>
  <si>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</si>
  <si>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</si>
  <si>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</si>
  <si>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</si>
  <si>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</si>
  <si>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</si>
  <si>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</si>
  <si>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</si>
  <si>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</si>
  <si>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</si>
  <si>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</si>
  <si>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</si>
  <si>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</si>
  <si>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</si>
  <si>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</si>
  <si>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</si>
  <si>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</si>
  <si>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</si>
  <si>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</si>
  <si>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</si>
  <si>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</si>
  <si>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</si>
  <si>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</si>
  <si>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</si>
  <si>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</si>
  <si>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</si>
  <si>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</si>
  <si>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</si>
  <si>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</si>
  <si>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</si>
  <si>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</si>
  <si>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</si>
  <si>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</si>
  <si>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</si>
  <si>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</si>
  <si>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</si>
  <si>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</si>
  <si>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</si>
  <si>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</si>
  <si>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</si>
  <si>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</si>
  <si>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</si>
  <si>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</si>
  <si>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</si>
  <si>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</si>
  <si>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</si>
  <si>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</si>
  <si>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</si>
  <si>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</si>
  <si>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</si>
  <si>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</si>
  <si>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</si>
  <si>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</si>
  <si>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</si>
  <si>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</si>
  <si>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</si>
  <si>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</si>
  <si>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</si>
  <si>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</si>
  <si>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</si>
  <si>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</si>
  <si>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</si>
  <si>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</si>
  <si>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</si>
  <si>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</si>
  <si>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</si>
  <si>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</si>
  <si>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</si>
  <si>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</si>
  <si>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</si>
  <si>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</si>
  <si>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</si>
  <si>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</si>
  <si>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</si>
  <si>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</si>
  <si>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</si>
  <si>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</si>
  <si>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</si>
  <si>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</si>
  <si>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</si>
  <si>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</si>
  <si>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</si>
  <si>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</si>
  <si>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</si>
  <si>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</si>
  <si>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</si>
  <si>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</si>
  <si>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</si>
  <si>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</si>
  <si>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</si>
  <si>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</si>
  <si>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</si>
  <si>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</si>
  <si>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</si>
  <si>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</si>
  <si>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</si>
  <si>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</si>
  <si>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</si>
  <si>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</si>
  <si>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</si>
  <si>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</si>
  <si>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</si>
  <si>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</si>
  <si>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</si>
  <si>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</si>
  <si>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</si>
  <si>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</si>
  <si>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</si>
  <si>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</si>
  <si>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</si>
  <si>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</si>
  <si>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</si>
  <si>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</si>
  <si>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</si>
  <si>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</si>
  <si>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</si>
  <si>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</si>
  <si>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</si>
  <si>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</si>
  <si>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</si>
  <si>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</si>
  <si>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</si>
  <si>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</si>
  <si>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</si>
  <si>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</si>
  <si>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</si>
  <si>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</si>
  <si>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</si>
  <si>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</si>
  <si>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</si>
  <si>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</si>
  <si>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</si>
  <si>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</si>
  <si>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</si>
  <si>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</si>
  <si>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</si>
  <si>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</si>
  <si>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</si>
  <si>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</si>
  <si>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</si>
  <si>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</si>
  <si>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</si>
  <si>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</si>
  <si>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>Shoqeria tregtare "                            " shpk</t>
  </si>
  <si>
    <t>Shoqeria tregtare "Ade-Pellumb" shpk</t>
  </si>
  <si>
    <t>Ne leke</t>
  </si>
  <si>
    <t>EMERTIMI</t>
  </si>
  <si>
    <t>Shoqeria tregtare "             " shpk</t>
  </si>
  <si>
    <t>Shoqeria tregtare  ''Rover-08'' shpk.</t>
  </si>
  <si>
    <t>Viti 2010</t>
  </si>
  <si>
    <t>Analiza e shpenzimeve "Furnitura, nentrajtime e sherbime"</t>
  </si>
  <si>
    <t>Nr.</t>
  </si>
  <si>
    <t>Emertimi</t>
  </si>
  <si>
    <t>Shuma leke</t>
  </si>
  <si>
    <t>Dokumentet</t>
  </si>
  <si>
    <t>Verejtje</t>
  </si>
  <si>
    <t>shuma</t>
  </si>
  <si>
    <t>Analiza e "Shpenzime te tjera rrjedhese"</t>
  </si>
  <si>
    <t>Ekonomisti</t>
  </si>
  <si>
    <t xml:space="preserve">Emertimi </t>
  </si>
  <si>
    <t>Statusi   Juridik/Fizik</t>
  </si>
  <si>
    <t>JURIDIK</t>
  </si>
  <si>
    <t>Adresa e Selise</t>
  </si>
  <si>
    <t>Fier</t>
  </si>
  <si>
    <t>N.I.P.T -i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</si>
  <si>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</si>
  <si>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</si>
  <si>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</si>
  <si>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</si>
  <si>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</si>
  <si>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</si>
  <si>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 xml:space="preserve">  Periudha    Nga</t>
  </si>
  <si>
    <t>Deri   me</t>
  </si>
  <si>
    <t xml:space="preserve">  Miratuar  nga</t>
  </si>
  <si>
    <t>me  date</t>
  </si>
  <si>
    <t xml:space="preserve">  Data e depozitimit</t>
  </si>
  <si>
    <t xml:space="preserve">DEKLARATA   ANALITIKE   PER </t>
  </si>
  <si>
    <t>Numri i Vendosjes se Dokumentit (NVD)</t>
  </si>
  <si>
    <t>TATIMIN  MBI  TE  ARDHURAT</t>
  </si>
  <si>
    <t>(Vetem per perdorim zyrtar)</t>
  </si>
  <si>
    <t>Periudha  tatimore</t>
  </si>
  <si>
    <t xml:space="preserve"> ____________________</t>
  </si>
  <si>
    <t>Sipas  Bilancit</t>
  </si>
  <si>
    <t>Fiskale</t>
  </si>
  <si>
    <t xml:space="preserve">    Totali i te ardhurave</t>
  </si>
  <si>
    <t>1)</t>
  </si>
  <si>
    <t xml:space="preserve">    Totali i shpenzimeve</t>
  </si>
  <si>
    <t>3)</t>
  </si>
  <si>
    <t xml:space="preserve">    Total shpenzimet e pazbritshme sipas ligjit (neni 21) :</t>
  </si>
  <si>
    <t xml:space="preserve">    [a] kosto e blerjes dhe e permiresimit te tokes dhe te truallit</t>
  </si>
  <si>
    <t>6)</t>
  </si>
  <si>
    <t xml:space="preserve">    [b] kosto e blerjes dhe e permiresimit per aktive objekt amortizimi</t>
  </si>
  <si>
    <t>7)</t>
  </si>
  <si>
    <t xml:space="preserve">    [c] zmadhimi i kapitalit themeltar te shoqerise ose kontributit te </t>
  </si>
  <si>
    <t>8)</t>
  </si>
  <si>
    <t xml:space="preserve">         secilit person ne ortakeri</t>
  </si>
  <si>
    <t xml:space="preserve">     [ç] vlera e shperblimeve ne natyre</t>
  </si>
  <si>
    <t>9)</t>
  </si>
  <si>
    <t xml:space="preserve">     [d] kontributet vullnetare te pensioneve</t>
  </si>
  <si>
    <t>10)</t>
  </si>
  <si>
    <t xml:space="preserve">     [dh] dividentet e deklaruara dhe ndarja e fitimit</t>
  </si>
  <si>
    <t>11)</t>
  </si>
  <si>
    <t xml:space="preserve">     [e] interesat e paguara mbi interesin maksimal te kredise te caktuar</t>
  </si>
  <si>
    <t>12)</t>
  </si>
  <si>
    <t xml:space="preserve">           nga Banka e Shqiperise</t>
  </si>
  <si>
    <t xml:space="preserve">     [ë] gjobat, kamatvonesat dhe kushtet e tjera penale</t>
  </si>
  <si>
    <t>13)</t>
  </si>
  <si>
    <t xml:space="preserve">     [f]  krijimi ose rritja e rezervave e fondeve te tjera</t>
  </si>
  <si>
    <t>14)</t>
  </si>
  <si>
    <t xml:space="preserve">     [g] tatim mbi te ardhurat personale, akciza, tatimi mbi fitimin dhe </t>
  </si>
  <si>
    <t>15)</t>
  </si>
  <si>
    <t xml:space="preserve">           tatimi mbi vleren e shtuar te zbriteshme</t>
  </si>
  <si>
    <t xml:space="preserve">     [gj] shpenzimet e perfaqesimit, pritje percjellje</t>
  </si>
  <si>
    <t>16)</t>
  </si>
  <si>
    <t xml:space="preserve">     [h] shpenzimet e konsumit personal</t>
  </si>
  <si>
    <t>17)</t>
  </si>
  <si>
    <t xml:space="preserve">     [i]  shpenzime te cilat tejkalojne kufijte e percaktuar me ligj</t>
  </si>
  <si>
    <t>18)</t>
  </si>
  <si>
    <t xml:space="preserve">     [j]  shpenzime per dhurata</t>
  </si>
  <si>
    <t>19)</t>
  </si>
  <si>
    <t xml:space="preserve">     [k] çdo lloj shpenzimi, masa e te cilit nuk vertetohet me dokumenta</t>
  </si>
  <si>
    <t>20)</t>
  </si>
  <si>
    <t xml:space="preserve">     [l]  interesi i paguar kur huaja dhe parapagimet tejkalojne kater here</t>
  </si>
  <si>
    <t>21)</t>
  </si>
  <si>
    <t xml:space="preserve">           kapitalin themelor</t>
  </si>
  <si>
    <t xml:space="preserve">     [ll] nese baza e amortizimit eshte nje shume negative</t>
  </si>
  <si>
    <t>22)</t>
  </si>
  <si>
    <t xml:space="preserve">     [m] shpenzime per sherbime teknike, konsulence, manaxhim te </t>
  </si>
  <si>
    <t>23)</t>
  </si>
  <si>
    <t xml:space="preserve">            palikuiduara brenda periudhes tatimore</t>
  </si>
  <si>
    <t xml:space="preserve">     [n] amortizim nga rivleresimi i aktiveve te qendrueshme</t>
  </si>
  <si>
    <t>24)</t>
  </si>
  <si>
    <r>
      <t xml:space="preserve">           </t>
    </r>
    <r>
      <rPr>
        <b/>
        <sz val="11"/>
        <rFont val="Times New Roman"/>
        <family val="1"/>
      </rPr>
      <t>Rezultati i Vitit Ushtrimor :</t>
    </r>
  </si>
  <si>
    <r>
      <t xml:space="preserve">               </t>
    </r>
    <r>
      <rPr>
        <b/>
        <sz val="11"/>
        <rFont val="Times New Roman"/>
        <family val="1"/>
      </rPr>
      <t>-  Humbja</t>
    </r>
  </si>
  <si>
    <t>25)</t>
  </si>
  <si>
    <t>26)</t>
  </si>
  <si>
    <r>
      <t xml:space="preserve">               </t>
    </r>
    <r>
      <rPr>
        <b/>
        <sz val="11"/>
        <rFont val="Times New Roman"/>
        <family val="1"/>
      </rPr>
      <t>-  Fitimi</t>
    </r>
  </si>
  <si>
    <t>27)</t>
  </si>
  <si>
    <t>28)</t>
  </si>
  <si>
    <t xml:space="preserve">      Humbje per tu mbartur nga 1 vit me pare</t>
  </si>
  <si>
    <t>29)</t>
  </si>
  <si>
    <t xml:space="preserve">      Humbja per tu mbartur nga 2 vite me pare</t>
  </si>
  <si>
    <t>30)</t>
  </si>
  <si>
    <t xml:space="preserve">      Humbja per tu mbartur nga 3 vite me pare</t>
  </si>
  <si>
    <t>31)</t>
  </si>
  <si>
    <t xml:space="preserve">      Shuma e humbjes per tu mbartur ne vitin ushtrimor</t>
  </si>
  <si>
    <t>32)</t>
  </si>
  <si>
    <t>33)</t>
  </si>
  <si>
    <r>
      <t xml:space="preserve">      </t>
    </r>
    <r>
      <rPr>
        <b/>
        <sz val="11"/>
        <rFont val="Times New Roman"/>
        <family val="1"/>
      </rPr>
      <t>Shuma e humbjeve qe nuk mbarten per efekt fiskal</t>
    </r>
  </si>
  <si>
    <t>34)</t>
  </si>
  <si>
    <t xml:space="preserve">      Fitimi i tatushem</t>
  </si>
  <si>
    <t>35)</t>
  </si>
  <si>
    <r>
      <t xml:space="preserve">      </t>
    </r>
    <r>
      <rPr>
        <b/>
        <sz val="11"/>
        <rFont val="Times New Roman"/>
        <family val="1"/>
      </rPr>
      <t>Tatim fitimi i llogaritur</t>
    </r>
  </si>
  <si>
    <t>36)</t>
  </si>
  <si>
    <t xml:space="preserve">      Zbritje nga fitimi (rezervat ligjore)</t>
  </si>
  <si>
    <t>37)</t>
  </si>
  <si>
    <t>38)</t>
  </si>
  <si>
    <t xml:space="preserve">      Fitimi neto per tu shperndare nga periudha ushtrimore</t>
  </si>
  <si>
    <t>39)</t>
  </si>
  <si>
    <t xml:space="preserve">      Fitimi neto per tu shperndare nga vitet e kaluar</t>
  </si>
  <si>
    <t>40)</t>
  </si>
  <si>
    <t xml:space="preserve">      Shtese kapitali nga fitimi</t>
  </si>
  <si>
    <t>41)</t>
  </si>
  <si>
    <t xml:space="preserve">      Dividente per t'u shperndare</t>
  </si>
  <si>
    <t>42)</t>
  </si>
  <si>
    <t xml:space="preserve">      Tatimi mbi dividentin i llogaritur</t>
  </si>
  <si>
    <t>43)</t>
  </si>
  <si>
    <t xml:space="preserve">                   Llogaritja e Amortizimit</t>
  </si>
  <si>
    <t xml:space="preserve">      Ne total llogaritja e amortizimit vjetor = (a+b+c+d)</t>
  </si>
  <si>
    <t>44)</t>
  </si>
  <si>
    <t>45)</t>
  </si>
  <si>
    <t xml:space="preserve">      a. Ndertesa e makineri afatgjate</t>
  </si>
  <si>
    <t>46)</t>
  </si>
  <si>
    <t>47)</t>
  </si>
  <si>
    <t xml:space="preserve">      b. Aktive te patrupezuara</t>
  </si>
  <si>
    <t>48)</t>
  </si>
  <si>
    <t>49)</t>
  </si>
  <si>
    <t xml:space="preserve">      c. Kompjuterat dhe sisteme informacioni</t>
  </si>
  <si>
    <t>50)</t>
  </si>
  <si>
    <t>51)</t>
  </si>
  <si>
    <t xml:space="preserve">      d. Te gjitha aktivet e tjera te aktivitetit</t>
  </si>
  <si>
    <t>52)</t>
  </si>
  <si>
    <t>53)</t>
  </si>
  <si>
    <t xml:space="preserve">      Tatimi i mbajtur ne burim ne zbatim te nenit 33</t>
  </si>
  <si>
    <t>54)</t>
  </si>
  <si>
    <t>Data dhe Nenshkrimi i personit te tatueshem - Deklaroj nen pergjegjesine time qe informacioni i mesiperm eshte i plote dhe i sakte</t>
  </si>
  <si>
    <t>ROVER 08</t>
  </si>
  <si>
    <t>K82524401F</t>
  </si>
  <si>
    <t>Pozicioni me 31 dhjetor 2010</t>
  </si>
  <si>
    <t>Prodhim e tregtim materiale ndertimi</t>
  </si>
  <si>
    <t>Shoqeria  ROVER 08</t>
  </si>
  <si>
    <t>Shpenzime  energjise</t>
  </si>
  <si>
    <t>fature  tatimore</t>
  </si>
  <si>
    <t>Shpenzime  telefoni</t>
  </si>
  <si>
    <t>Qera  objekti</t>
  </si>
  <si>
    <t>pagesa</t>
  </si>
  <si>
    <t>T. komunes</t>
  </si>
  <si>
    <t>Dhoma e tregtis</t>
  </si>
  <si>
    <t>Shoqeria “ Rover 08 ” sh.p.k.</t>
  </si>
  <si>
    <t>NIPT   K82524401F</t>
  </si>
  <si>
    <t>PASQYRA E LEVIZJES SE AAM</t>
  </si>
  <si>
    <t>NR</t>
  </si>
  <si>
    <t>EMERTIMI I AKTIVIT</t>
  </si>
  <si>
    <t>Norma e amortizimit</t>
  </si>
  <si>
    <t>Makkineri  Prodhimi</t>
  </si>
  <si>
    <t>Makineri</t>
  </si>
  <si>
    <t>Kompresor  ajri</t>
  </si>
  <si>
    <t>Mjete trasporti</t>
  </si>
  <si>
    <t>Kallepe  9 sete</t>
  </si>
  <si>
    <t>Kasa  fiskale</t>
  </si>
  <si>
    <t>Makineri  amballazhimi</t>
  </si>
  <si>
    <t>Shuma</t>
  </si>
  <si>
    <t xml:space="preserve">                                Vlera fillestare 01.01.2010</t>
  </si>
  <si>
    <t>Amortizimi akumuluar deri 31.12.2010</t>
  </si>
  <si>
    <t>Vlera e mbetur 31.12.2010)</t>
  </si>
  <si>
    <t xml:space="preserve">Blere gjate Vitit 2011                       </t>
  </si>
  <si>
    <t>Vlera e mbetur me  31.12.2011</t>
  </si>
  <si>
    <t>Amortizimi vitit 2011</t>
  </si>
  <si>
    <t>Amortizimi i mjeteve te shitura 2011</t>
  </si>
  <si>
    <t>Amortizimi I akumuluar 31.12.2011</t>
  </si>
  <si>
    <t>Vlera e mbetur 31.12.2011</t>
  </si>
  <si>
    <t>Motorr</t>
  </si>
  <si>
    <t>Kaldaj</t>
  </si>
  <si>
    <t>Pomp solari</t>
  </si>
  <si>
    <t>VITI USHTRIMOR   2011</t>
  </si>
  <si>
    <t xml:space="preserve">        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</si>
  <si>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</si>
  <si>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</si>
  <si>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</si>
  <si>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 xml:space="preserve">                                  01 Janar - 31 Dhjetor 2011</t>
  </si>
  <si>
    <t>Pozicioni me 31 dhjetor 2011</t>
  </si>
  <si>
    <t xml:space="preserve">  Data  e  mbylljes                   10/02/2012</t>
  </si>
  <si>
    <t>31,12,2011</t>
  </si>
  <si>
    <t>ushtrimi 2011</t>
  </si>
  <si>
    <t xml:space="preserve">                       01 Janar - 31 Dhjetor 2011</t>
  </si>
  <si>
    <t>Akciza</t>
  </si>
  <si>
    <t>Llogari/Kerkesa te arketueshme(klient)</t>
  </si>
  <si>
    <t>Llogari/Kerkesa te tjera te arketueshme(tatime)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</si>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</sst>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_);\-#,##0"/>
    <numFmt numFmtId="171" formatCode="#,##0.00_);\-#,##0.00"/>
  </numFmts>
  <fonts count="3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sz val="9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15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3" fillId="0" borderId="1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0" fillId="0" borderId="1" xfId="15" applyNumberFormat="1" applyFont="1" applyBorder="1" applyAlignment="1">
      <alignment vertical="center" wrapText="1"/>
    </xf>
    <xf numFmtId="165" fontId="0" fillId="0" borderId="8" xfId="15" applyNumberFormat="1" applyFont="1" applyBorder="1" applyAlignment="1">
      <alignment vertical="center" wrapText="1"/>
    </xf>
    <xf numFmtId="165" fontId="0" fillId="0" borderId="1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165" fontId="2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165" fontId="0" fillId="0" borderId="2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43" fontId="3" fillId="0" borderId="27" xfId="15" applyFont="1" applyBorder="1" applyAlignment="1">
      <alignment horizontal="center"/>
    </xf>
    <xf numFmtId="165" fontId="3" fillId="0" borderId="28" xfId="15" applyNumberFormat="1" applyFont="1" applyBorder="1" applyAlignment="1">
      <alignment/>
    </xf>
    <xf numFmtId="165" fontId="0" fillId="0" borderId="29" xfId="15" applyNumberFormat="1" applyFont="1" applyBorder="1" applyAlignment="1">
      <alignment/>
    </xf>
    <xf numFmtId="165" fontId="0" fillId="0" borderId="30" xfId="15" applyNumberFormat="1" applyFont="1" applyBorder="1" applyAlignment="1">
      <alignment/>
    </xf>
    <xf numFmtId="165" fontId="0" fillId="0" borderId="31" xfId="15" applyNumberFormat="1" applyFont="1" applyBorder="1" applyAlignment="1">
      <alignment/>
    </xf>
    <xf numFmtId="165" fontId="0" fillId="0" borderId="28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0" fillId="0" borderId="32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0" fillId="0" borderId="33" xfId="15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 wrapText="1" shrinkToFit="1"/>
    </xf>
    <xf numFmtId="0" fontId="3" fillId="0" borderId="27" xfId="0" applyFont="1" applyBorder="1" applyAlignment="1">
      <alignment horizontal="center"/>
    </xf>
    <xf numFmtId="165" fontId="3" fillId="0" borderId="31" xfId="15" applyNumberFormat="1" applyFont="1" applyBorder="1" applyAlignment="1">
      <alignment/>
    </xf>
    <xf numFmtId="165" fontId="0" fillId="0" borderId="31" xfId="15" applyNumberFormat="1" applyBorder="1" applyAlignment="1">
      <alignment/>
    </xf>
    <xf numFmtId="165" fontId="0" fillId="0" borderId="28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165" fontId="0" fillId="0" borderId="31" xfId="15" applyNumberFormat="1" applyBorder="1" applyAlignment="1">
      <alignment vertical="center" wrapText="1" shrinkToFit="1"/>
    </xf>
    <xf numFmtId="0" fontId="0" fillId="0" borderId="25" xfId="0" applyBorder="1" applyAlignment="1">
      <alignment/>
    </xf>
    <xf numFmtId="165" fontId="0" fillId="0" borderId="32" xfId="15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/>
    </xf>
    <xf numFmtId="0" fontId="0" fillId="0" borderId="24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5" fontId="3" fillId="0" borderId="30" xfId="15" applyNumberFormat="1" applyFont="1" applyBorder="1" applyAlignment="1">
      <alignment/>
    </xf>
    <xf numFmtId="165" fontId="0" fillId="0" borderId="31" xfId="15" applyNumberFormat="1" applyBorder="1" applyAlignment="1">
      <alignment vertical="center" wrapText="1"/>
    </xf>
    <xf numFmtId="165" fontId="3" fillId="0" borderId="29" xfId="15" applyNumberFormat="1" applyFont="1" applyBorder="1" applyAlignment="1">
      <alignment vertical="center" wrapText="1"/>
    </xf>
    <xf numFmtId="165" fontId="0" fillId="0" borderId="30" xfId="15" applyNumberFormat="1" applyBorder="1" applyAlignment="1">
      <alignment vertical="center" wrapText="1"/>
    </xf>
    <xf numFmtId="165" fontId="3" fillId="0" borderId="28" xfId="15" applyNumberFormat="1" applyFont="1" applyBorder="1" applyAlignment="1">
      <alignment vertical="center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165" fontId="0" fillId="0" borderId="33" xfId="15" applyNumberFormat="1" applyFont="1" applyBorder="1" applyAlignment="1">
      <alignment vertical="center" wrapText="1"/>
    </xf>
    <xf numFmtId="165" fontId="3" fillId="0" borderId="33" xfId="15" applyNumberFormat="1" applyFont="1" applyBorder="1" applyAlignment="1">
      <alignment vertical="center" wrapText="1"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65" fontId="3" fillId="0" borderId="41" xfId="15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165" fontId="0" fillId="0" borderId="33" xfId="15" applyNumberFormat="1" applyBorder="1" applyAlignment="1">
      <alignment/>
    </xf>
    <xf numFmtId="0" fontId="2" fillId="0" borderId="42" xfId="0" applyFont="1" applyBorder="1" applyAlignment="1">
      <alignment/>
    </xf>
    <xf numFmtId="165" fontId="0" fillId="0" borderId="31" xfId="15" applyNumberFormat="1" applyBorder="1" applyAlignment="1">
      <alignment/>
    </xf>
    <xf numFmtId="165" fontId="0" fillId="0" borderId="31" xfId="15" applyNumberFormat="1" applyFont="1" applyBorder="1" applyAlignment="1">
      <alignment vertical="center" wrapText="1"/>
    </xf>
    <xf numFmtId="165" fontId="6" fillId="0" borderId="31" xfId="15" applyNumberFormat="1" applyFont="1" applyBorder="1" applyAlignment="1">
      <alignment/>
    </xf>
    <xf numFmtId="0" fontId="0" fillId="0" borderId="24" xfId="0" applyFont="1" applyBorder="1" applyAlignment="1">
      <alignment horizontal="left" vertical="center" wrapText="1" indent="3"/>
    </xf>
    <xf numFmtId="0" fontId="0" fillId="0" borderId="24" xfId="0" applyFont="1" applyBorder="1" applyAlignment="1">
      <alignment horizontal="left" indent="3"/>
    </xf>
    <xf numFmtId="0" fontId="0" fillId="0" borderId="24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165" fontId="2" fillId="0" borderId="31" xfId="15" applyNumberFormat="1" applyFont="1" applyBorder="1" applyAlignment="1">
      <alignment/>
    </xf>
    <xf numFmtId="165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65" fontId="0" fillId="0" borderId="0" xfId="0" applyNumberFormat="1" applyAlignment="1">
      <alignment/>
    </xf>
    <xf numFmtId="0" fontId="0" fillId="0" borderId="46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165" fontId="3" fillId="0" borderId="49" xfId="15" applyNumberFormat="1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8" fillId="0" borderId="33" xfId="0" applyFont="1" applyBorder="1" applyAlignment="1">
      <alignment/>
    </xf>
    <xf numFmtId="165" fontId="8" fillId="0" borderId="33" xfId="15" applyNumberFormat="1" applyFont="1" applyBorder="1" applyAlignment="1">
      <alignment/>
    </xf>
    <xf numFmtId="0" fontId="9" fillId="0" borderId="33" xfId="0" applyFont="1" applyBorder="1" applyAlignment="1">
      <alignment/>
    </xf>
    <xf numFmtId="0" fontId="8" fillId="0" borderId="33" xfId="0" applyFont="1" applyBorder="1" applyAlignment="1">
      <alignment horizontal="left"/>
    </xf>
    <xf numFmtId="165" fontId="8" fillId="0" borderId="33" xfId="15" applyNumberFormat="1" applyFont="1" applyBorder="1" applyAlignment="1">
      <alignment/>
    </xf>
    <xf numFmtId="165" fontId="9" fillId="0" borderId="33" xfId="15" applyNumberFormat="1" applyFont="1" applyBorder="1" applyAlignment="1">
      <alignment/>
    </xf>
    <xf numFmtId="0" fontId="10" fillId="0" borderId="33" xfId="0" applyFont="1" applyBorder="1" applyAlignment="1">
      <alignment horizontal="right"/>
    </xf>
    <xf numFmtId="165" fontId="10" fillId="0" borderId="33" xfId="0" applyNumberFormat="1" applyFont="1" applyBorder="1" applyAlignment="1">
      <alignment/>
    </xf>
    <xf numFmtId="0" fontId="9" fillId="0" borderId="50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9" fillId="0" borderId="52" xfId="0" applyFont="1" applyBorder="1" applyAlignment="1">
      <alignment/>
    </xf>
    <xf numFmtId="165" fontId="11" fillId="0" borderId="5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4" fillId="0" borderId="0" xfId="0" applyFont="1" applyBorder="1" applyAlignment="1">
      <alignment/>
    </xf>
    <xf numFmtId="14" fontId="13" fillId="0" borderId="5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0" xfId="0" applyFont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58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50" xfId="0" applyFont="1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14" fillId="0" borderId="58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5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6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43" xfId="0" applyFont="1" applyBorder="1" applyAlignment="1">
      <alignment/>
    </xf>
    <xf numFmtId="165" fontId="8" fillId="0" borderId="58" xfId="15" applyNumberFormat="1" applyFont="1" applyBorder="1" applyAlignment="1">
      <alignment/>
    </xf>
    <xf numFmtId="0" fontId="8" fillId="0" borderId="46" xfId="0" applyFont="1" applyBorder="1" applyAlignment="1">
      <alignment/>
    </xf>
    <xf numFmtId="0" fontId="19" fillId="2" borderId="43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165" fontId="8" fillId="0" borderId="6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65" xfId="0" applyFont="1" applyFill="1" applyBorder="1" applyAlignment="1">
      <alignment horizontal="center"/>
    </xf>
    <xf numFmtId="165" fontId="17" fillId="0" borderId="65" xfId="15" applyNumberFormat="1" applyFont="1" applyBorder="1" applyAlignment="1">
      <alignment/>
    </xf>
    <xf numFmtId="0" fontId="19" fillId="2" borderId="46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52" xfId="0" applyFont="1" applyBorder="1" applyAlignment="1">
      <alignment/>
    </xf>
    <xf numFmtId="0" fontId="19" fillId="2" borderId="62" xfId="0" applyFont="1" applyFill="1" applyBorder="1" applyAlignment="1">
      <alignment horizontal="center"/>
    </xf>
    <xf numFmtId="0" fontId="19" fillId="2" borderId="63" xfId="0" applyFont="1" applyFill="1" applyBorder="1" applyAlignment="1">
      <alignment horizontal="center"/>
    </xf>
    <xf numFmtId="0" fontId="17" fillId="0" borderId="50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62" xfId="0" applyFont="1" applyBorder="1" applyAlignment="1">
      <alignment/>
    </xf>
    <xf numFmtId="165" fontId="8" fillId="0" borderId="65" xfId="15" applyNumberFormat="1" applyFont="1" applyBorder="1" applyAlignment="1">
      <alignment/>
    </xf>
    <xf numFmtId="165" fontId="8" fillId="0" borderId="63" xfId="15" applyNumberFormat="1" applyFont="1" applyBorder="1" applyAlignment="1">
      <alignment/>
    </xf>
    <xf numFmtId="0" fontId="8" fillId="0" borderId="65" xfId="0" applyFont="1" applyBorder="1" applyAlignment="1">
      <alignment/>
    </xf>
    <xf numFmtId="0" fontId="17" fillId="0" borderId="65" xfId="0" applyFont="1" applyBorder="1" applyAlignment="1">
      <alignment/>
    </xf>
    <xf numFmtId="0" fontId="19" fillId="2" borderId="59" xfId="0" applyFont="1" applyFill="1" applyBorder="1" applyAlignment="1">
      <alignment horizontal="center"/>
    </xf>
    <xf numFmtId="0" fontId="19" fillId="2" borderId="61" xfId="0" applyFont="1" applyFill="1" applyBorder="1" applyAlignment="1">
      <alignment horizontal="center"/>
    </xf>
    <xf numFmtId="0" fontId="17" fillId="0" borderId="59" xfId="0" applyFont="1" applyBorder="1" applyAlignment="1">
      <alignment/>
    </xf>
    <xf numFmtId="0" fontId="17" fillId="0" borderId="61" xfId="0" applyFont="1" applyBorder="1" applyAlignment="1">
      <alignment/>
    </xf>
    <xf numFmtId="0" fontId="19" fillId="2" borderId="50" xfId="0" applyFont="1" applyFill="1" applyBorder="1" applyAlignment="1">
      <alignment horizontal="center"/>
    </xf>
    <xf numFmtId="0" fontId="19" fillId="2" borderId="58" xfId="0" applyFont="1" applyFill="1" applyBorder="1" applyAlignment="1">
      <alignment/>
    </xf>
    <xf numFmtId="165" fontId="19" fillId="2" borderId="58" xfId="0" applyNumberFormat="1" applyFont="1" applyFill="1" applyBorder="1" applyAlignment="1">
      <alignment/>
    </xf>
    <xf numFmtId="0" fontId="19" fillId="0" borderId="58" xfId="0" applyFont="1" applyBorder="1" applyAlignment="1">
      <alignment/>
    </xf>
    <xf numFmtId="165" fontId="19" fillId="0" borderId="58" xfId="0" applyNumberFormat="1" applyFont="1" applyBorder="1" applyAlignment="1">
      <alignment/>
    </xf>
    <xf numFmtId="0" fontId="17" fillId="2" borderId="46" xfId="0" applyFont="1" applyFill="1" applyBorder="1" applyAlignment="1">
      <alignment/>
    </xf>
    <xf numFmtId="165" fontId="8" fillId="2" borderId="52" xfId="15" applyNumberFormat="1" applyFont="1" applyFill="1" applyBorder="1" applyAlignment="1">
      <alignment/>
    </xf>
    <xf numFmtId="0" fontId="17" fillId="0" borderId="46" xfId="0" applyFont="1" applyBorder="1" applyAlignment="1">
      <alignment/>
    </xf>
    <xf numFmtId="0" fontId="17" fillId="2" borderId="43" xfId="0" applyFont="1" applyFill="1" applyBorder="1" applyAlignment="1">
      <alignment/>
    </xf>
    <xf numFmtId="165" fontId="8" fillId="2" borderId="65" xfId="15" applyNumberFormat="1" applyFont="1" applyFill="1" applyBorder="1" applyAlignment="1">
      <alignment/>
    </xf>
    <xf numFmtId="0" fontId="17" fillId="2" borderId="65" xfId="0" applyFont="1" applyFill="1" applyBorder="1" applyAlignment="1">
      <alignment/>
    </xf>
    <xf numFmtId="0" fontId="18" fillId="2" borderId="58" xfId="0" applyFont="1" applyFill="1" applyBorder="1" applyAlignment="1">
      <alignment/>
    </xf>
    <xf numFmtId="0" fontId="18" fillId="0" borderId="58" xfId="0" applyFont="1" applyBorder="1" applyAlignment="1">
      <alignment/>
    </xf>
    <xf numFmtId="0" fontId="19" fillId="2" borderId="43" xfId="0" applyFont="1" applyFill="1" applyBorder="1" applyAlignment="1">
      <alignment/>
    </xf>
    <xf numFmtId="165" fontId="8" fillId="2" borderId="65" xfId="15" applyNumberFormat="1" applyFont="1" applyFill="1" applyBorder="1" applyAlignment="1">
      <alignment/>
    </xf>
    <xf numFmtId="165" fontId="19" fillId="2" borderId="6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6" fillId="0" borderId="33" xfId="0" applyNumberFormat="1" applyFont="1" applyFill="1" applyBorder="1" applyAlignment="1" applyProtection="1">
      <alignment/>
      <protection/>
    </xf>
    <xf numFmtId="0" fontId="25" fillId="0" borderId="33" xfId="0" applyFont="1" applyBorder="1" applyAlignment="1">
      <alignment horizontal="left" vertical="center"/>
    </xf>
    <xf numFmtId="170" fontId="26" fillId="0" borderId="33" xfId="0" applyNumberFormat="1" applyFont="1" applyBorder="1" applyAlignment="1">
      <alignment horizontal="right" vertical="center"/>
    </xf>
    <xf numFmtId="9" fontId="20" fillId="0" borderId="33" xfId="0" applyNumberFormat="1" applyFont="1" applyFill="1" applyBorder="1" applyAlignment="1" applyProtection="1">
      <alignment/>
      <protection/>
    </xf>
    <xf numFmtId="170" fontId="20" fillId="0" borderId="33" xfId="0" applyNumberFormat="1" applyFont="1" applyFill="1" applyBorder="1" applyAlignment="1" applyProtection="1">
      <alignment/>
      <protection/>
    </xf>
    <xf numFmtId="170" fontId="27" fillId="0" borderId="33" xfId="0" applyNumberFormat="1" applyFont="1" applyBorder="1" applyAlignment="1">
      <alignment horizontal="right" vertical="center"/>
    </xf>
    <xf numFmtId="171" fontId="28" fillId="0" borderId="0" xfId="0" applyNumberFormat="1" applyFont="1" applyBorder="1" applyAlignment="1">
      <alignment horizontal="right" vertical="center"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1" fontId="28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170" fontId="26" fillId="2" borderId="33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5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14" fillId="0" borderId="50" xfId="0" applyNumberFormat="1" applyFont="1" applyBorder="1" applyAlignment="1">
      <alignment horizontal="center"/>
    </xf>
    <xf numFmtId="0" fontId="14" fillId="0" borderId="50" xfId="0" applyNumberFormat="1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14" fontId="13" fillId="0" borderId="50" xfId="0" applyNumberFormat="1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3" fillId="0" borderId="50" xfId="0" applyFont="1" applyBorder="1" applyAlignment="1" quotePrefix="1">
      <alignment horizontal="center"/>
    </xf>
    <xf numFmtId="0" fontId="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65" xfId="0" applyFont="1" applyBorder="1" applyAlignment="1">
      <alignment horizontal="center" vertical="justify" textRotation="90"/>
    </xf>
    <xf numFmtId="0" fontId="24" fillId="0" borderId="33" xfId="0" applyFont="1" applyBorder="1" applyAlignment="1">
      <alignment horizontal="center" vertical="justify" textRotation="90"/>
    </xf>
    <xf numFmtId="0" fontId="24" fillId="0" borderId="33" xfId="0" applyFont="1" applyBorder="1" applyAlignment="1">
      <alignment vertical="justify" textRotation="90"/>
    </xf>
    <xf numFmtId="0" fontId="24" fillId="0" borderId="33" xfId="0" applyFont="1" applyBorder="1" applyAlignment="1">
      <alignment horizontal="center" vertical="justify"/>
    </xf>
    <xf numFmtId="0" fontId="24" fillId="0" borderId="43" xfId="0" applyFont="1" applyBorder="1" applyAlignment="1">
      <alignment horizontal="center" vertical="justify"/>
    </xf>
    <xf numFmtId="0" fontId="23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0">
      <selection activeCell="G35" sqref="G35"/>
    </sheetView>
  </sheetViews>
  <sheetFormatPr defaultColWidth="9.140625" defaultRowHeight="12.75"/>
  <cols>
    <col min="1" max="1" width="4.421875" style="0" customWidth="1"/>
    <col min="2" max="2" width="33.8515625" style="0" customWidth="1"/>
    <col min="3" max="3" width="15.57421875" style="0" customWidth="1"/>
    <col min="4" max="4" width="15.7109375" style="0" customWidth="1"/>
    <col min="5" max="5" width="14.140625" style="0" customWidth="1"/>
  </cols>
  <sheetData>
    <row r="1" spans="1:5" ht="18.75">
      <c r="A1" s="178" t="s">
        <v>334</v>
      </c>
      <c r="B1" s="178"/>
      <c r="C1" s="178"/>
      <c r="D1" s="178"/>
      <c r="E1" s="178"/>
    </row>
    <row r="2" spans="1:5" ht="12.75">
      <c r="A2" s="179"/>
      <c r="B2" s="179"/>
      <c r="C2" s="179"/>
      <c r="D2" s="179"/>
      <c r="E2" s="179"/>
    </row>
    <row r="3" spans="1:5" ht="18.75">
      <c r="A3" s="293" t="s">
        <v>194</v>
      </c>
      <c r="B3" s="293"/>
      <c r="C3" s="293"/>
      <c r="D3" s="293"/>
      <c r="E3" s="293"/>
    </row>
    <row r="4" spans="1:5" ht="18.75">
      <c r="A4" s="293" t="s">
        <v>377</v>
      </c>
      <c r="B4" s="293"/>
      <c r="C4" s="293"/>
      <c r="D4" s="293"/>
      <c r="E4" s="293"/>
    </row>
    <row r="5" spans="1:5" ht="18.75">
      <c r="A5" s="180"/>
      <c r="B5" s="180"/>
      <c r="C5" s="180"/>
      <c r="D5" s="180"/>
      <c r="E5" s="180"/>
    </row>
    <row r="6" spans="1:5" ht="18.75">
      <c r="A6" s="181" t="s">
        <v>195</v>
      </c>
      <c r="B6" s="181" t="s">
        <v>196</v>
      </c>
      <c r="C6" s="181" t="s">
        <v>197</v>
      </c>
      <c r="D6" s="181" t="s">
        <v>198</v>
      </c>
      <c r="E6" s="181" t="s">
        <v>199</v>
      </c>
    </row>
    <row r="7" spans="1:5" ht="15.75">
      <c r="A7" s="182">
        <v>1</v>
      </c>
      <c r="B7" s="182" t="s">
        <v>335</v>
      </c>
      <c r="C7" s="183">
        <v>3308450</v>
      </c>
      <c r="D7" s="182" t="s">
        <v>336</v>
      </c>
      <c r="E7" s="184"/>
    </row>
    <row r="8" spans="1:5" ht="15.75">
      <c r="A8" s="182">
        <v>2</v>
      </c>
      <c r="B8" s="182" t="s">
        <v>337</v>
      </c>
      <c r="C8" s="183">
        <v>514607</v>
      </c>
      <c r="D8" s="182" t="s">
        <v>336</v>
      </c>
      <c r="E8" s="184"/>
    </row>
    <row r="9" spans="1:5" ht="15.75">
      <c r="A9" s="182">
        <v>3</v>
      </c>
      <c r="B9" s="182" t="s">
        <v>338</v>
      </c>
      <c r="C9" s="183">
        <v>720000</v>
      </c>
      <c r="D9" s="182" t="s">
        <v>339</v>
      </c>
      <c r="E9" s="184"/>
    </row>
    <row r="10" spans="1:5" ht="15.75">
      <c r="A10" s="182">
        <v>4</v>
      </c>
      <c r="B10" s="182" t="s">
        <v>379</v>
      </c>
      <c r="C10" s="183">
        <v>977280</v>
      </c>
      <c r="D10" s="182" t="s">
        <v>339</v>
      </c>
      <c r="E10" s="184"/>
    </row>
    <row r="11" spans="1:5" ht="15.75">
      <c r="A11" s="182"/>
      <c r="B11" s="182"/>
      <c r="C11" s="183"/>
      <c r="D11" s="182"/>
      <c r="E11" s="184"/>
    </row>
    <row r="12" spans="1:5" ht="15.75">
      <c r="A12" s="182"/>
      <c r="B12" s="182"/>
      <c r="C12" s="183"/>
      <c r="D12" s="182"/>
      <c r="E12" s="184"/>
    </row>
    <row r="13" spans="1:5" ht="15.75">
      <c r="A13" s="182"/>
      <c r="B13" s="182"/>
      <c r="C13" s="183"/>
      <c r="D13" s="182"/>
      <c r="E13" s="184"/>
    </row>
    <row r="14" spans="1:5" ht="15.75">
      <c r="A14" s="182"/>
      <c r="B14" s="182"/>
      <c r="C14" s="183"/>
      <c r="D14" s="182"/>
      <c r="E14" s="184"/>
    </row>
    <row r="15" spans="1:5" ht="15.75">
      <c r="A15" s="182"/>
      <c r="B15" s="182"/>
      <c r="C15" s="183"/>
      <c r="D15" s="182"/>
      <c r="E15" s="184"/>
    </row>
    <row r="16" spans="1:5" ht="15.75">
      <c r="A16" s="182"/>
      <c r="B16" s="185"/>
      <c r="C16" s="186"/>
      <c r="D16" s="184"/>
      <c r="E16" s="184"/>
    </row>
    <row r="17" spans="1:5" ht="12.75">
      <c r="A17" s="184"/>
      <c r="B17" s="184"/>
      <c r="C17" s="187"/>
      <c r="D17" s="184"/>
      <c r="E17" s="184"/>
    </row>
    <row r="18" spans="1:5" ht="12.75">
      <c r="A18" s="184"/>
      <c r="B18" s="184"/>
      <c r="C18" s="187"/>
      <c r="D18" s="184"/>
      <c r="E18" s="184"/>
    </row>
    <row r="19" spans="1:5" ht="12.75">
      <c r="A19" s="184"/>
      <c r="B19" s="184"/>
      <c r="C19" s="187"/>
      <c r="D19" s="184"/>
      <c r="E19" s="184"/>
    </row>
    <row r="20" spans="1:5" ht="12.75">
      <c r="A20" s="184"/>
      <c r="B20" s="184"/>
      <c r="C20" s="184"/>
      <c r="D20" s="184"/>
      <c r="E20" s="184"/>
    </row>
    <row r="21" spans="1:5" ht="12.75">
      <c r="A21" s="184"/>
      <c r="B21" s="184"/>
      <c r="C21" s="184"/>
      <c r="D21" s="184"/>
      <c r="E21" s="184"/>
    </row>
    <row r="22" spans="1:5" ht="12.75">
      <c r="A22" s="184"/>
      <c r="B22" s="184"/>
      <c r="C22" s="184"/>
      <c r="D22" s="184"/>
      <c r="E22" s="184"/>
    </row>
    <row r="23" spans="1:5" ht="12.75">
      <c r="A23" s="184"/>
      <c r="B23" s="184"/>
      <c r="C23" s="184"/>
      <c r="D23" s="184"/>
      <c r="E23" s="184"/>
    </row>
    <row r="24" spans="1:5" ht="15.75">
      <c r="A24" s="184"/>
      <c r="B24" s="188" t="s">
        <v>200</v>
      </c>
      <c r="C24" s="189">
        <f>SUM(C7:C23)</f>
        <v>5520337</v>
      </c>
      <c r="D24" s="184"/>
      <c r="E24" s="184"/>
    </row>
    <row r="25" spans="1:5" ht="18.75">
      <c r="A25" s="294" t="s">
        <v>201</v>
      </c>
      <c r="B25" s="294"/>
      <c r="C25" s="294"/>
      <c r="D25" s="294"/>
      <c r="E25" s="294"/>
    </row>
    <row r="26" spans="1:5" ht="12.75">
      <c r="A26" s="190"/>
      <c r="B26" s="190"/>
      <c r="C26" s="190"/>
      <c r="D26" s="190"/>
      <c r="E26" s="190"/>
    </row>
    <row r="27" spans="1:5" ht="18.75">
      <c r="A27" s="181" t="s">
        <v>195</v>
      </c>
      <c r="B27" s="181" t="s">
        <v>196</v>
      </c>
      <c r="C27" s="181" t="s">
        <v>197</v>
      </c>
      <c r="D27" s="181" t="s">
        <v>198</v>
      </c>
      <c r="E27" s="181" t="s">
        <v>199</v>
      </c>
    </row>
    <row r="28" spans="1:5" ht="15.75">
      <c r="A28" s="192">
        <v>1</v>
      </c>
      <c r="B28" s="185" t="s">
        <v>340</v>
      </c>
      <c r="C28" s="186">
        <v>62120</v>
      </c>
      <c r="D28" s="192" t="s">
        <v>339</v>
      </c>
      <c r="E28" s="182"/>
    </row>
    <row r="29" spans="1:5" ht="15.75">
      <c r="A29" s="182">
        <v>2</v>
      </c>
      <c r="B29" s="191" t="s">
        <v>341</v>
      </c>
      <c r="C29" s="182">
        <v>25000</v>
      </c>
      <c r="D29" s="192" t="s">
        <v>339</v>
      </c>
      <c r="E29" s="182"/>
    </row>
    <row r="30" spans="1:5" ht="12.75">
      <c r="A30" s="184"/>
      <c r="B30" s="184"/>
      <c r="C30" s="184"/>
      <c r="D30" s="184"/>
      <c r="E30" s="184"/>
    </row>
    <row r="31" spans="1:5" ht="12.75">
      <c r="A31" s="184"/>
      <c r="B31" s="184"/>
      <c r="C31" s="184"/>
      <c r="D31" s="184"/>
      <c r="E31" s="184"/>
    </row>
    <row r="32" spans="1:5" ht="12.75">
      <c r="A32" s="184"/>
      <c r="B32" s="184"/>
      <c r="C32" s="184"/>
      <c r="D32" s="184"/>
      <c r="E32" s="184"/>
    </row>
    <row r="33" spans="1:5" ht="12.75">
      <c r="A33" s="184"/>
      <c r="B33" s="184"/>
      <c r="C33" s="184"/>
      <c r="D33" s="184"/>
      <c r="E33" s="184"/>
    </row>
    <row r="34" spans="1:5" ht="12.75">
      <c r="A34" s="184"/>
      <c r="B34" s="184"/>
      <c r="C34" s="184"/>
      <c r="D34" s="184"/>
      <c r="E34" s="184"/>
    </row>
    <row r="35" spans="1:5" ht="15.75">
      <c r="A35" s="184"/>
      <c r="B35" s="188" t="s">
        <v>200</v>
      </c>
      <c r="C35" s="189">
        <f>SUM(C28:C34)</f>
        <v>87120</v>
      </c>
      <c r="D35" s="184"/>
      <c r="E35" s="184"/>
    </row>
    <row r="36" spans="1:5" ht="12.75">
      <c r="A36" s="193"/>
      <c r="B36" s="193"/>
      <c r="C36" s="194">
        <f>C35+C24</f>
        <v>5607457</v>
      </c>
      <c r="D36" s="193"/>
      <c r="E36" s="193"/>
    </row>
    <row r="37" spans="1:5" ht="15.75">
      <c r="A37" s="195"/>
      <c r="B37" s="195"/>
      <c r="C37" s="195"/>
      <c r="D37" s="196" t="s">
        <v>202</v>
      </c>
      <c r="E37" s="195"/>
    </row>
    <row r="38" ht="12.75">
      <c r="C38" s="172">
        <f>C7+C8</f>
        <v>3823057</v>
      </c>
    </row>
  </sheetData>
  <mergeCells count="3">
    <mergeCell ref="A3:E3"/>
    <mergeCell ref="A4:E4"/>
    <mergeCell ref="A25:E2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35" sqref="F35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2" t="s">
        <v>187</v>
      </c>
      <c r="D1" s="21"/>
      <c r="E1" s="21"/>
    </row>
    <row r="3" s="6" customFormat="1" ht="12.75">
      <c r="B3" s="6" t="s">
        <v>141</v>
      </c>
    </row>
    <row r="4" spans="2:3" s="6" customFormat="1" ht="12.75">
      <c r="B4" s="6" t="s">
        <v>140</v>
      </c>
      <c r="C4" s="6" t="s">
        <v>139</v>
      </c>
    </row>
    <row r="5" spans="3:4" ht="12.75">
      <c r="C5" s="39" t="s">
        <v>173</v>
      </c>
      <c r="D5" s="39"/>
    </row>
    <row r="6" ht="13.5" thickBot="1"/>
    <row r="7" spans="1:4" ht="13.5" thickTop="1">
      <c r="A7" s="40"/>
      <c r="B7" s="12" t="s">
        <v>174</v>
      </c>
      <c r="C7" s="18" t="s">
        <v>1</v>
      </c>
      <c r="D7" s="19" t="s">
        <v>2</v>
      </c>
    </row>
    <row r="8" spans="1:4" ht="12.75">
      <c r="A8" s="49"/>
      <c r="B8" s="50"/>
      <c r="C8" s="54"/>
      <c r="D8" s="48"/>
    </row>
    <row r="9" spans="1:4" s="6" customFormat="1" ht="12.75">
      <c r="A9" s="29"/>
      <c r="B9" s="5" t="s">
        <v>143</v>
      </c>
      <c r="C9" s="54"/>
      <c r="D9" s="48"/>
    </row>
    <row r="10" spans="1:4" ht="12.75">
      <c r="A10" s="41"/>
      <c r="B10" s="1" t="s">
        <v>175</v>
      </c>
      <c r="C10" s="35">
        <v>39133</v>
      </c>
      <c r="D10" s="36"/>
    </row>
    <row r="11" spans="1:4" s="32" customFormat="1" ht="12.75">
      <c r="A11" s="31"/>
      <c r="B11" s="51" t="s">
        <v>176</v>
      </c>
      <c r="C11" s="37">
        <v>-32912</v>
      </c>
      <c r="D11" s="38"/>
    </row>
    <row r="12" spans="1:4" s="8" customFormat="1" ht="12.75">
      <c r="A12" s="30"/>
      <c r="B12" s="52" t="s">
        <v>177</v>
      </c>
      <c r="C12" s="37"/>
      <c r="D12" s="38"/>
    </row>
    <row r="13" spans="1:4" s="8" customFormat="1" ht="12.75">
      <c r="A13" s="30"/>
      <c r="B13" s="52" t="s">
        <v>154</v>
      </c>
      <c r="C13" s="37"/>
      <c r="D13" s="38"/>
    </row>
    <row r="14" spans="1:4" s="8" customFormat="1" ht="12.75">
      <c r="A14" s="30"/>
      <c r="B14" s="52" t="s">
        <v>178</v>
      </c>
      <c r="C14" s="35">
        <v>-225</v>
      </c>
      <c r="D14" s="36"/>
    </row>
    <row r="15" spans="1:4" s="32" customFormat="1" ht="12.75">
      <c r="A15" s="31"/>
      <c r="B15" s="43"/>
      <c r="C15" s="37"/>
      <c r="D15" s="38"/>
    </row>
    <row r="16" spans="1:4" s="8" customFormat="1" ht="12.75">
      <c r="A16" s="30"/>
      <c r="B16" s="4" t="s">
        <v>179</v>
      </c>
      <c r="C16" s="37"/>
      <c r="D16" s="38"/>
    </row>
    <row r="17" spans="1:4" s="8" customFormat="1" ht="12.75">
      <c r="A17" s="30"/>
      <c r="B17" s="7"/>
      <c r="C17" s="33"/>
      <c r="D17" s="34"/>
    </row>
    <row r="18" spans="1:4" s="8" customFormat="1" ht="12.75">
      <c r="A18" s="30"/>
      <c r="B18" s="5" t="s">
        <v>156</v>
      </c>
      <c r="C18" s="37"/>
      <c r="D18" s="38"/>
    </row>
    <row r="19" spans="1:4" s="8" customFormat="1" ht="12.75">
      <c r="A19" s="30"/>
      <c r="B19" s="7" t="s">
        <v>180</v>
      </c>
      <c r="C19" s="37"/>
      <c r="D19" s="38"/>
    </row>
    <row r="20" spans="1:4" s="8" customFormat="1" ht="12.75">
      <c r="A20" s="30"/>
      <c r="B20" s="7" t="s">
        <v>158</v>
      </c>
      <c r="C20" s="55"/>
      <c r="D20" s="38"/>
    </row>
    <row r="21" spans="1:4" s="45" customFormat="1" ht="12.75">
      <c r="A21" s="44"/>
      <c r="B21" s="7" t="s">
        <v>181</v>
      </c>
      <c r="C21" s="37"/>
      <c r="D21" s="38"/>
    </row>
    <row r="22" spans="1:4" s="8" customFormat="1" ht="12.75">
      <c r="A22" s="30"/>
      <c r="B22" s="46" t="s">
        <v>160</v>
      </c>
      <c r="C22" s="37">
        <v>16</v>
      </c>
      <c r="D22" s="38"/>
    </row>
    <row r="23" spans="1:4" s="8" customFormat="1" ht="12.75">
      <c r="A23" s="30"/>
      <c r="B23" s="7" t="s">
        <v>161</v>
      </c>
      <c r="C23" s="37"/>
      <c r="D23" s="38"/>
    </row>
    <row r="24" spans="1:4" s="8" customFormat="1" ht="12.75">
      <c r="A24" s="30"/>
      <c r="B24" s="7"/>
      <c r="C24" s="37"/>
      <c r="D24" s="38"/>
    </row>
    <row r="25" spans="1:4" s="8" customFormat="1" ht="12.75">
      <c r="A25" s="30"/>
      <c r="B25" s="4" t="s">
        <v>182</v>
      </c>
      <c r="C25" s="37">
        <v>-889</v>
      </c>
      <c r="D25" s="38"/>
    </row>
    <row r="26" spans="1:4" s="8" customFormat="1" ht="12.75">
      <c r="A26" s="30"/>
      <c r="B26" s="7"/>
      <c r="C26" s="37"/>
      <c r="D26" s="38"/>
    </row>
    <row r="27" spans="1:4" s="8" customFormat="1" ht="12.75">
      <c r="A27" s="30"/>
      <c r="B27" s="5" t="s">
        <v>183</v>
      </c>
      <c r="C27" s="37"/>
      <c r="D27" s="38"/>
    </row>
    <row r="28" spans="1:6" s="8" customFormat="1" ht="12.75">
      <c r="A28" s="30"/>
      <c r="B28" s="7" t="s">
        <v>163</v>
      </c>
      <c r="C28" s="37"/>
      <c r="D28" s="38"/>
      <c r="F28" s="53"/>
    </row>
    <row r="29" spans="1:4" s="45" customFormat="1" ht="12.75">
      <c r="A29" s="44"/>
      <c r="B29" s="7" t="s">
        <v>184</v>
      </c>
      <c r="C29" s="37"/>
      <c r="D29" s="38"/>
    </row>
    <row r="30" spans="1:4" s="8" customFormat="1" ht="12.75">
      <c r="A30" s="30"/>
      <c r="B30" s="7" t="s">
        <v>165</v>
      </c>
      <c r="C30" s="37"/>
      <c r="D30" s="38"/>
    </row>
    <row r="31" spans="1:4" s="8" customFormat="1" ht="12.75">
      <c r="A31" s="30"/>
      <c r="B31" s="7" t="s">
        <v>185</v>
      </c>
      <c r="C31" s="37"/>
      <c r="D31" s="38"/>
    </row>
    <row r="32" spans="1:4" s="8" customFormat="1" ht="12.75">
      <c r="A32" s="30"/>
      <c r="B32" s="7"/>
      <c r="C32" s="37"/>
      <c r="D32" s="38"/>
    </row>
    <row r="33" spans="1:4" s="8" customFormat="1" ht="12.75">
      <c r="A33" s="30"/>
      <c r="B33" s="4" t="s">
        <v>186</v>
      </c>
      <c r="C33" s="37"/>
      <c r="D33" s="38"/>
    </row>
    <row r="34" spans="1:4" s="8" customFormat="1" ht="12.75">
      <c r="A34" s="30"/>
      <c r="B34" s="7"/>
      <c r="C34" s="37"/>
      <c r="D34" s="38"/>
    </row>
    <row r="35" spans="1:4" s="8" customFormat="1" ht="12.75">
      <c r="A35" s="30"/>
      <c r="B35" s="5" t="s">
        <v>170</v>
      </c>
      <c r="C35" s="37">
        <f>C37-C36</f>
        <v>-101</v>
      </c>
      <c r="D35" s="38"/>
    </row>
    <row r="36" spans="1:4" s="8" customFormat="1" ht="12.75">
      <c r="A36" s="30"/>
      <c r="B36" s="5" t="s">
        <v>171</v>
      </c>
      <c r="C36" s="56">
        <v>3706</v>
      </c>
      <c r="D36" s="47"/>
    </row>
    <row r="37" spans="1:4" s="8" customFormat="1" ht="12.75">
      <c r="A37" s="30"/>
      <c r="B37" s="5" t="s">
        <v>172</v>
      </c>
      <c r="C37" s="37">
        <v>3605</v>
      </c>
      <c r="D37" s="38"/>
    </row>
    <row r="38" spans="1:4" ht="13.5" thickBot="1">
      <c r="A38" s="42"/>
      <c r="B38" s="2"/>
      <c r="C38" s="58"/>
      <c r="D38" s="59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4">
      <selection activeCell="A1" sqref="A1:J45"/>
    </sheetView>
  </sheetViews>
  <sheetFormatPr defaultColWidth="9.140625" defaultRowHeight="12.75"/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5.75">
      <c r="A2" s="200"/>
      <c r="B2" s="201" t="s">
        <v>203</v>
      </c>
      <c r="C2" s="202"/>
      <c r="D2" s="202"/>
      <c r="E2" s="300" t="s">
        <v>330</v>
      </c>
      <c r="F2" s="305"/>
      <c r="G2" s="305"/>
      <c r="H2" s="305"/>
      <c r="I2" s="202"/>
      <c r="J2" s="203"/>
    </row>
    <row r="3" spans="1:10" ht="15">
      <c r="A3" s="200"/>
      <c r="B3" s="201" t="s">
        <v>204</v>
      </c>
      <c r="C3" s="202"/>
      <c r="D3" s="202"/>
      <c r="E3" s="306" t="s">
        <v>205</v>
      </c>
      <c r="F3" s="307"/>
      <c r="G3" s="307"/>
      <c r="H3" s="307"/>
      <c r="I3" s="204"/>
      <c r="J3" s="203"/>
    </row>
    <row r="4" spans="1:10" ht="15.75">
      <c r="A4" s="200"/>
      <c r="B4" s="201" t="s">
        <v>206</v>
      </c>
      <c r="C4" s="202"/>
      <c r="D4" s="202"/>
      <c r="E4" s="298" t="s">
        <v>207</v>
      </c>
      <c r="F4" s="298"/>
      <c r="G4" s="298"/>
      <c r="H4" s="298"/>
      <c r="I4" s="204"/>
      <c r="J4" s="203"/>
    </row>
    <row r="5" spans="1:10" ht="15.75">
      <c r="A5" s="200"/>
      <c r="B5" s="201" t="s">
        <v>208</v>
      </c>
      <c r="C5" s="202"/>
      <c r="D5" s="202"/>
      <c r="E5" s="298" t="s">
        <v>331</v>
      </c>
      <c r="F5" s="298"/>
      <c r="G5" s="298"/>
      <c r="H5" s="298"/>
      <c r="I5" s="204"/>
      <c r="J5" s="203"/>
    </row>
    <row r="6" spans="1:10" ht="15.75">
      <c r="A6" s="200"/>
      <c r="B6" s="202"/>
      <c r="C6" s="202"/>
      <c r="D6" s="202"/>
      <c r="E6" s="202"/>
      <c r="F6" s="202"/>
      <c r="G6" s="298"/>
      <c r="H6" s="298"/>
      <c r="I6" s="298"/>
      <c r="J6" s="203"/>
    </row>
    <row r="7" spans="1:10" ht="12.75">
      <c r="A7" s="200"/>
      <c r="B7" s="202"/>
      <c r="C7" s="202"/>
      <c r="D7" s="202"/>
      <c r="E7" s="202"/>
      <c r="F7" s="202"/>
      <c r="G7" s="202"/>
      <c r="H7" s="202"/>
      <c r="I7" s="202"/>
      <c r="J7" s="203"/>
    </row>
    <row r="8" spans="1:10" ht="12.75">
      <c r="A8" s="200"/>
      <c r="B8" s="202"/>
      <c r="C8" s="202"/>
      <c r="D8" s="202"/>
      <c r="E8" s="202"/>
      <c r="F8" s="202"/>
      <c r="G8" s="202"/>
      <c r="H8" s="202"/>
      <c r="I8" s="202"/>
      <c r="J8" s="203"/>
    </row>
    <row r="9" spans="1:10" ht="15.75">
      <c r="A9" s="200"/>
      <c r="B9" s="205" t="s">
        <v>209</v>
      </c>
      <c r="C9" s="202"/>
      <c r="D9" s="202"/>
      <c r="E9" s="206"/>
      <c r="F9" s="299">
        <v>39448</v>
      </c>
      <c r="G9" s="299"/>
      <c r="H9" s="206"/>
      <c r="I9" s="202"/>
      <c r="J9" s="203"/>
    </row>
    <row r="10" spans="1:10" ht="15">
      <c r="A10" s="200"/>
      <c r="B10" s="205" t="s">
        <v>210</v>
      </c>
      <c r="C10" s="202"/>
      <c r="D10" s="202"/>
      <c r="E10" s="207"/>
      <c r="F10" s="207"/>
      <c r="G10" s="207"/>
      <c r="H10" s="207"/>
      <c r="I10" s="207"/>
      <c r="J10" s="203"/>
    </row>
    <row r="11" spans="1:10" ht="12.75">
      <c r="A11" s="200"/>
      <c r="B11" s="202"/>
      <c r="C11" s="202"/>
      <c r="D11" s="202"/>
      <c r="E11" s="202"/>
      <c r="F11" s="202"/>
      <c r="G11" s="202"/>
      <c r="H11" s="202"/>
      <c r="I11" s="202"/>
      <c r="J11" s="203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3"/>
    </row>
    <row r="13" spans="1:10" ht="12.75">
      <c r="A13" s="200"/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5.75">
      <c r="A14" s="200"/>
      <c r="B14" s="205" t="s">
        <v>211</v>
      </c>
      <c r="C14" s="202"/>
      <c r="D14" s="202"/>
      <c r="E14" s="300" t="s">
        <v>333</v>
      </c>
      <c r="F14" s="301"/>
      <c r="G14" s="301"/>
      <c r="H14" s="301"/>
      <c r="I14" s="301"/>
      <c r="J14" s="203"/>
    </row>
    <row r="15" spans="1:10" ht="15">
      <c r="A15" s="200"/>
      <c r="B15" s="202"/>
      <c r="C15" s="202"/>
      <c r="D15" s="202"/>
      <c r="E15" s="209"/>
      <c r="F15" s="210"/>
      <c r="G15" s="204"/>
      <c r="H15" s="204"/>
      <c r="I15" s="204"/>
      <c r="J15" s="203"/>
    </row>
    <row r="16" spans="1:10" ht="12.75">
      <c r="A16" s="200"/>
      <c r="B16" s="202"/>
      <c r="C16" s="202"/>
      <c r="D16" s="202"/>
      <c r="E16" s="204"/>
      <c r="F16" s="204"/>
      <c r="G16" s="204"/>
      <c r="H16" s="204"/>
      <c r="I16" s="204"/>
      <c r="J16" s="203"/>
    </row>
    <row r="17" spans="1:10" ht="12.75">
      <c r="A17" s="200"/>
      <c r="B17" s="202"/>
      <c r="C17" s="202"/>
      <c r="D17" s="202"/>
      <c r="E17" s="202"/>
      <c r="F17" s="202"/>
      <c r="G17" s="202"/>
      <c r="H17" s="202"/>
      <c r="I17" s="202"/>
      <c r="J17" s="203"/>
    </row>
    <row r="18" spans="1:10" ht="12.75">
      <c r="A18" s="200"/>
      <c r="B18" s="202"/>
      <c r="C18" s="202"/>
      <c r="D18" s="202"/>
      <c r="E18" s="202"/>
      <c r="F18" s="202"/>
      <c r="G18" s="202"/>
      <c r="H18" s="202"/>
      <c r="I18" s="202"/>
      <c r="J18" s="203"/>
    </row>
    <row r="19" spans="1:10" ht="12.75">
      <c r="A19" s="200"/>
      <c r="B19" s="202"/>
      <c r="C19" s="202"/>
      <c r="D19" s="202"/>
      <c r="E19" s="202"/>
      <c r="F19" s="202"/>
      <c r="G19" s="202"/>
      <c r="H19" s="202"/>
      <c r="I19" s="202"/>
      <c r="J19" s="203"/>
    </row>
    <row r="20" spans="1:10" ht="12.75">
      <c r="A20" s="200"/>
      <c r="B20" s="202"/>
      <c r="C20" s="202"/>
      <c r="D20" s="202"/>
      <c r="E20" s="202"/>
      <c r="F20" s="202"/>
      <c r="G20" s="202"/>
      <c r="H20" s="202"/>
      <c r="I20" s="202"/>
      <c r="J20" s="203"/>
    </row>
    <row r="21" spans="1:10" ht="12.75">
      <c r="A21" s="200"/>
      <c r="B21" s="202"/>
      <c r="C21" s="202"/>
      <c r="D21" s="202"/>
      <c r="E21" s="202"/>
      <c r="F21" s="202"/>
      <c r="G21" s="202"/>
      <c r="H21" s="202"/>
      <c r="I21" s="202"/>
      <c r="J21" s="203"/>
    </row>
    <row r="22" spans="1:10" ht="12.75">
      <c r="A22" s="200"/>
      <c r="B22" s="202"/>
      <c r="C22" s="202"/>
      <c r="D22" s="202"/>
      <c r="E22" s="202"/>
      <c r="F22" s="202"/>
      <c r="G22" s="202"/>
      <c r="H22" s="202"/>
      <c r="I22" s="202"/>
      <c r="J22" s="203"/>
    </row>
    <row r="23" spans="1:10" ht="12.75">
      <c r="A23" s="200"/>
      <c r="B23" s="202"/>
      <c r="C23" s="202"/>
      <c r="D23" s="202"/>
      <c r="E23" s="202"/>
      <c r="F23" s="202"/>
      <c r="G23" s="202"/>
      <c r="H23" s="202"/>
      <c r="I23" s="202"/>
      <c r="J23" s="203"/>
    </row>
    <row r="24" spans="1:10" ht="12.75">
      <c r="A24" s="200"/>
      <c r="B24" s="202"/>
      <c r="C24" s="202"/>
      <c r="D24" s="202"/>
      <c r="E24" s="202"/>
      <c r="F24" s="202"/>
      <c r="G24" s="202"/>
      <c r="H24" s="202"/>
      <c r="I24" s="202"/>
      <c r="J24" s="203"/>
    </row>
    <row r="25" spans="1:10" ht="12.75">
      <c r="A25" s="200"/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3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3"/>
    </row>
    <row r="28" spans="1:10" ht="33.75">
      <c r="A28" s="302" t="s">
        <v>212</v>
      </c>
      <c r="B28" s="303"/>
      <c r="C28" s="303"/>
      <c r="D28" s="303"/>
      <c r="E28" s="303"/>
      <c r="F28" s="303"/>
      <c r="G28" s="303"/>
      <c r="H28" s="303"/>
      <c r="I28" s="303"/>
      <c r="J28" s="304"/>
    </row>
    <row r="29" spans="1:10" ht="12.75">
      <c r="A29" s="200"/>
      <c r="B29" s="295" t="s">
        <v>213</v>
      </c>
      <c r="C29" s="295"/>
      <c r="D29" s="295"/>
      <c r="E29" s="295"/>
      <c r="F29" s="295"/>
      <c r="G29" s="295"/>
      <c r="H29" s="295"/>
      <c r="I29" s="295"/>
      <c r="J29" s="203"/>
    </row>
    <row r="30" spans="1:10" ht="12.75">
      <c r="A30" s="200"/>
      <c r="B30" s="295" t="s">
        <v>214</v>
      </c>
      <c r="C30" s="295"/>
      <c r="D30" s="295"/>
      <c r="E30" s="295"/>
      <c r="F30" s="295"/>
      <c r="G30" s="295"/>
      <c r="H30" s="295"/>
      <c r="I30" s="295"/>
      <c r="J30" s="203"/>
    </row>
    <row r="31" spans="1:10" ht="12.75">
      <c r="A31" s="200"/>
      <c r="B31" s="202"/>
      <c r="C31" s="202"/>
      <c r="D31" s="202"/>
      <c r="E31" s="202"/>
      <c r="F31" s="202"/>
      <c r="G31" s="202"/>
      <c r="H31" s="202"/>
      <c r="I31" s="202"/>
      <c r="J31" s="203"/>
    </row>
    <row r="32" spans="1:10" ht="12.75">
      <c r="A32" s="200"/>
      <c r="B32" s="202"/>
      <c r="C32" s="202"/>
      <c r="D32" s="202"/>
      <c r="E32" s="202"/>
      <c r="F32" s="202"/>
      <c r="G32" s="202"/>
      <c r="H32" s="202"/>
      <c r="I32" s="202"/>
      <c r="J32" s="203"/>
    </row>
    <row r="33" spans="1:10" ht="12.75">
      <c r="A33" s="200"/>
      <c r="B33" s="202"/>
      <c r="C33" s="202"/>
      <c r="D33" s="202"/>
      <c r="E33" s="202"/>
      <c r="F33" s="202"/>
      <c r="G33" s="202"/>
      <c r="H33" s="202"/>
      <c r="I33" s="202"/>
      <c r="J33" s="203"/>
    </row>
    <row r="34" spans="1:10" ht="15">
      <c r="A34" s="200"/>
      <c r="B34" s="202"/>
      <c r="C34" s="211"/>
      <c r="D34" s="211"/>
      <c r="E34" s="211"/>
      <c r="F34" s="211"/>
      <c r="G34" s="211"/>
      <c r="H34" s="211"/>
      <c r="I34" s="202"/>
      <c r="J34" s="203"/>
    </row>
    <row r="35" spans="1:10" ht="15">
      <c r="A35" s="200"/>
      <c r="B35" s="212"/>
      <c r="C35" s="212"/>
      <c r="D35" s="212"/>
      <c r="E35" s="212"/>
      <c r="F35" s="208"/>
      <c r="G35" s="212"/>
      <c r="H35" s="212"/>
      <c r="I35" s="212"/>
      <c r="J35" s="203"/>
    </row>
    <row r="36" spans="1:10" ht="12.75">
      <c r="A36" s="200"/>
      <c r="B36" s="213"/>
      <c r="C36" s="202"/>
      <c r="D36" s="202"/>
      <c r="E36" s="202"/>
      <c r="F36" s="202"/>
      <c r="G36" s="202"/>
      <c r="H36" s="202"/>
      <c r="I36" s="214"/>
      <c r="J36" s="203"/>
    </row>
    <row r="37" spans="1:10" ht="15">
      <c r="A37" s="200"/>
      <c r="B37" s="213" t="s">
        <v>215</v>
      </c>
      <c r="C37" s="202"/>
      <c r="D37" s="296">
        <v>40544</v>
      </c>
      <c r="E37" s="297"/>
      <c r="F37" s="215" t="s">
        <v>216</v>
      </c>
      <c r="G37" s="216" t="s">
        <v>376</v>
      </c>
      <c r="H37" s="212"/>
      <c r="I37" s="217"/>
      <c r="J37" s="203"/>
    </row>
    <row r="38" spans="1:10" ht="12.75">
      <c r="A38" s="200"/>
      <c r="B38" s="202"/>
      <c r="C38" s="213" t="s">
        <v>375</v>
      </c>
      <c r="D38" s="202"/>
      <c r="E38" s="218"/>
      <c r="F38" s="202"/>
      <c r="G38" s="218"/>
      <c r="H38" s="218"/>
      <c r="I38" s="217"/>
      <c r="J38" s="203"/>
    </row>
    <row r="39" spans="1:10" ht="15">
      <c r="A39" s="200"/>
      <c r="B39" s="213" t="s">
        <v>217</v>
      </c>
      <c r="C39" s="202"/>
      <c r="D39" s="204"/>
      <c r="E39" s="219"/>
      <c r="F39" s="204"/>
      <c r="G39" s="219"/>
      <c r="H39" s="204"/>
      <c r="I39" s="217"/>
      <c r="J39" s="203"/>
    </row>
    <row r="40" spans="1:10" ht="15">
      <c r="A40" s="200"/>
      <c r="B40" s="213"/>
      <c r="C40" s="202"/>
      <c r="D40" s="202"/>
      <c r="E40" s="215" t="s">
        <v>218</v>
      </c>
      <c r="F40" s="209"/>
      <c r="G40" s="204"/>
      <c r="H40" s="204"/>
      <c r="I40" s="217"/>
      <c r="J40" s="203"/>
    </row>
    <row r="41" spans="1:10" ht="12.75">
      <c r="A41" s="200"/>
      <c r="B41" s="213" t="s">
        <v>219</v>
      </c>
      <c r="C41" s="202"/>
      <c r="D41" s="212"/>
      <c r="E41" s="212"/>
      <c r="F41" s="212"/>
      <c r="G41" s="212"/>
      <c r="H41" s="212"/>
      <c r="I41" s="217"/>
      <c r="J41" s="203"/>
    </row>
    <row r="42" spans="1:10" ht="12.75">
      <c r="A42" s="200"/>
      <c r="B42" s="220"/>
      <c r="C42" s="212"/>
      <c r="D42" s="212"/>
      <c r="E42" s="212"/>
      <c r="F42" s="212"/>
      <c r="G42" s="212"/>
      <c r="H42" s="212"/>
      <c r="I42" s="221"/>
      <c r="J42" s="203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3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3"/>
    </row>
  </sheetData>
  <mergeCells count="11">
    <mergeCell ref="E2:H2"/>
    <mergeCell ref="E3:H3"/>
    <mergeCell ref="E4:H4"/>
    <mergeCell ref="E5:H5"/>
    <mergeCell ref="B29:I29"/>
    <mergeCell ref="B30:I30"/>
    <mergeCell ref="D37:E37"/>
    <mergeCell ref="G6:I6"/>
    <mergeCell ref="F9:G9"/>
    <mergeCell ref="E14:I14"/>
    <mergeCell ref="A28:J28"/>
  </mergeCells>
  <printOptions/>
  <pageMargins left="0.7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31">
      <selection activeCell="J66" sqref="J66"/>
    </sheetView>
  </sheetViews>
  <sheetFormatPr defaultColWidth="9.140625" defaultRowHeight="12.75"/>
  <cols>
    <col min="1" max="1" width="21.8515625" style="0" customWidth="1"/>
    <col min="2" max="2" width="33.28125" style="0" customWidth="1"/>
    <col min="3" max="3" width="2.00390625" style="0" customWidth="1"/>
    <col min="4" max="4" width="13.8515625" style="0" customWidth="1"/>
    <col min="5" max="5" width="3.00390625" style="0" customWidth="1"/>
    <col min="6" max="6" width="14.57421875" style="0" customWidth="1"/>
  </cols>
  <sheetData>
    <row r="1" spans="1:6" ht="15.75">
      <c r="A1" s="222" t="s">
        <v>220</v>
      </c>
      <c r="B1" s="222"/>
      <c r="C1" s="319" t="s">
        <v>221</v>
      </c>
      <c r="D1" s="320"/>
      <c r="E1" s="320"/>
      <c r="F1" s="321"/>
    </row>
    <row r="2" spans="1:6" ht="15.75">
      <c r="A2" s="222" t="s">
        <v>222</v>
      </c>
      <c r="B2" s="222"/>
      <c r="C2" s="322" t="s">
        <v>223</v>
      </c>
      <c r="D2" s="323"/>
      <c r="E2" s="323"/>
      <c r="F2" s="324"/>
    </row>
    <row r="3" spans="1:6" ht="12.75">
      <c r="A3" s="195"/>
      <c r="B3" s="195"/>
      <c r="C3" s="325"/>
      <c r="D3" s="326"/>
      <c r="E3" s="326"/>
      <c r="F3" s="327"/>
    </row>
    <row r="4" spans="1:6" ht="12.75">
      <c r="A4" s="223"/>
      <c r="B4" s="223"/>
      <c r="C4" s="223"/>
      <c r="D4" s="223"/>
      <c r="E4" s="223"/>
      <c r="F4" s="223"/>
    </row>
    <row r="5" spans="1:6" ht="15.75">
      <c r="A5" s="224" t="s">
        <v>331</v>
      </c>
      <c r="B5" s="225"/>
      <c r="C5" s="328" t="s">
        <v>224</v>
      </c>
      <c r="D5" s="329"/>
      <c r="E5" s="330"/>
      <c r="F5" s="226"/>
    </row>
    <row r="6" spans="1:6" ht="15.75">
      <c r="A6" s="227" t="s">
        <v>330</v>
      </c>
      <c r="B6" s="225"/>
      <c r="C6" s="311" t="s">
        <v>225</v>
      </c>
      <c r="D6" s="312"/>
      <c r="E6" s="313"/>
      <c r="F6" s="226"/>
    </row>
    <row r="7" spans="1:6" ht="15.75">
      <c r="A7" s="227" t="s">
        <v>207</v>
      </c>
      <c r="B7" s="225"/>
      <c r="C7" s="314">
        <v>2011</v>
      </c>
      <c r="D7" s="315"/>
      <c r="E7" s="316"/>
      <c r="F7" s="226"/>
    </row>
    <row r="8" spans="1:6" ht="12.75">
      <c r="A8" s="228"/>
      <c r="B8" s="225"/>
      <c r="C8" s="315"/>
      <c r="D8" s="315"/>
      <c r="E8" s="315"/>
      <c r="F8" s="315"/>
    </row>
    <row r="9" spans="1:6" ht="15.75">
      <c r="A9" s="229" t="s">
        <v>190</v>
      </c>
      <c r="B9" s="230"/>
      <c r="C9" s="317" t="s">
        <v>226</v>
      </c>
      <c r="D9" s="318"/>
      <c r="E9" s="317" t="s">
        <v>227</v>
      </c>
      <c r="F9" s="318"/>
    </row>
    <row r="10" spans="1:6" ht="15.75">
      <c r="A10" s="231" t="s">
        <v>228</v>
      </c>
      <c r="B10" s="231"/>
      <c r="C10" s="232" t="s">
        <v>229</v>
      </c>
      <c r="D10" s="233">
        <v>169929122</v>
      </c>
      <c r="E10" s="234"/>
      <c r="F10" s="233">
        <f>D10</f>
        <v>169929122</v>
      </c>
    </row>
    <row r="11" spans="1:6" ht="15.75">
      <c r="A11" s="231" t="s">
        <v>230</v>
      </c>
      <c r="B11" s="231"/>
      <c r="C11" s="232" t="s">
        <v>231</v>
      </c>
      <c r="D11" s="233">
        <v>160172986</v>
      </c>
      <c r="E11" s="234"/>
      <c r="F11" s="233">
        <f>D11</f>
        <v>160172986</v>
      </c>
    </row>
    <row r="12" spans="1:6" ht="15.75">
      <c r="A12" s="231" t="s">
        <v>232</v>
      </c>
      <c r="B12" s="231"/>
      <c r="C12" s="235"/>
      <c r="D12" s="236"/>
      <c r="E12" s="234"/>
      <c r="F12" s="237"/>
    </row>
    <row r="13" spans="1:6" ht="15">
      <c r="A13" s="238" t="s">
        <v>233</v>
      </c>
      <c r="B13" s="239"/>
      <c r="C13" s="235"/>
      <c r="D13" s="240"/>
      <c r="E13" s="232" t="s">
        <v>234</v>
      </c>
      <c r="F13" s="241"/>
    </row>
    <row r="14" spans="1:6" ht="15">
      <c r="A14" s="238" t="s">
        <v>235</v>
      </c>
      <c r="B14" s="238"/>
      <c r="C14" s="242"/>
      <c r="D14" s="243"/>
      <c r="E14" s="244" t="s">
        <v>236</v>
      </c>
      <c r="F14" s="245"/>
    </row>
    <row r="15" spans="1:6" ht="15">
      <c r="A15" s="238" t="s">
        <v>237</v>
      </c>
      <c r="B15" s="238"/>
      <c r="C15" s="242"/>
      <c r="D15" s="243"/>
      <c r="E15" s="246" t="s">
        <v>238</v>
      </c>
      <c r="F15" s="245"/>
    </row>
    <row r="16" spans="1:6" ht="15">
      <c r="A16" s="238" t="s">
        <v>239</v>
      </c>
      <c r="B16" s="238"/>
      <c r="C16" s="247"/>
      <c r="D16" s="248"/>
      <c r="E16" s="249"/>
      <c r="F16" s="250"/>
    </row>
    <row r="17" spans="1:6" ht="15">
      <c r="A17" s="238" t="s">
        <v>240</v>
      </c>
      <c r="B17" s="238"/>
      <c r="C17" s="247"/>
      <c r="D17" s="248"/>
      <c r="E17" s="251" t="s">
        <v>241</v>
      </c>
      <c r="F17" s="250"/>
    </row>
    <row r="18" spans="1:6" ht="15.75">
      <c r="A18" s="238" t="s">
        <v>242</v>
      </c>
      <c r="B18" s="238"/>
      <c r="C18" s="235"/>
      <c r="D18" s="240"/>
      <c r="E18" s="232" t="s">
        <v>243</v>
      </c>
      <c r="F18" s="252"/>
    </row>
    <row r="19" spans="1:6" ht="15">
      <c r="A19" s="238" t="s">
        <v>244</v>
      </c>
      <c r="B19" s="238"/>
      <c r="C19" s="242"/>
      <c r="D19" s="243"/>
      <c r="E19" s="244" t="s">
        <v>245</v>
      </c>
      <c r="F19" s="245"/>
    </row>
    <row r="20" spans="1:6" ht="15">
      <c r="A20" s="238" t="s">
        <v>246</v>
      </c>
      <c r="B20" s="238"/>
      <c r="C20" s="242"/>
      <c r="D20" s="243"/>
      <c r="E20" s="244" t="s">
        <v>247</v>
      </c>
      <c r="F20" s="308"/>
    </row>
    <row r="21" spans="1:6" ht="15">
      <c r="A21" s="238" t="s">
        <v>248</v>
      </c>
      <c r="B21" s="238"/>
      <c r="C21" s="247"/>
      <c r="D21" s="248"/>
      <c r="E21" s="251"/>
      <c r="F21" s="309"/>
    </row>
    <row r="22" spans="1:6" ht="15.75">
      <c r="A22" s="238" t="s">
        <v>249</v>
      </c>
      <c r="B22" s="238"/>
      <c r="C22" s="247"/>
      <c r="D22" s="248"/>
      <c r="E22" s="251" t="s">
        <v>250</v>
      </c>
      <c r="F22" s="253"/>
    </row>
    <row r="23" spans="1:6" ht="15">
      <c r="A23" s="238" t="s">
        <v>251</v>
      </c>
      <c r="B23" s="238"/>
      <c r="C23" s="242"/>
      <c r="D23" s="243"/>
      <c r="E23" s="244" t="s">
        <v>252</v>
      </c>
      <c r="F23" s="245"/>
    </row>
    <row r="24" spans="1:6" ht="15">
      <c r="A24" s="238" t="s">
        <v>253</v>
      </c>
      <c r="B24" s="238"/>
      <c r="C24" s="242"/>
      <c r="D24" s="243"/>
      <c r="E24" s="246" t="s">
        <v>254</v>
      </c>
      <c r="F24" s="245"/>
    </row>
    <row r="25" spans="1:6" ht="15">
      <c r="A25" s="238" t="s">
        <v>255</v>
      </c>
      <c r="B25" s="238"/>
      <c r="C25" s="247"/>
      <c r="D25" s="248"/>
      <c r="E25" s="249"/>
      <c r="F25" s="250"/>
    </row>
    <row r="26" spans="1:6" ht="15">
      <c r="A26" s="238" t="s">
        <v>256</v>
      </c>
      <c r="B26" s="238"/>
      <c r="C26" s="247"/>
      <c r="D26" s="248"/>
      <c r="E26" s="251" t="s">
        <v>257</v>
      </c>
      <c r="F26" s="250"/>
    </row>
    <row r="27" spans="1:6" ht="15.75">
      <c r="A27" s="238" t="s">
        <v>258</v>
      </c>
      <c r="B27" s="238"/>
      <c r="C27" s="235"/>
      <c r="D27" s="240"/>
      <c r="E27" s="232" t="s">
        <v>259</v>
      </c>
      <c r="F27" s="254"/>
    </row>
    <row r="28" spans="1:6" ht="15.75">
      <c r="A28" s="238" t="s">
        <v>260</v>
      </c>
      <c r="B28" s="238"/>
      <c r="C28" s="235"/>
      <c r="D28" s="240"/>
      <c r="E28" s="232" t="s">
        <v>261</v>
      </c>
      <c r="F28" s="252"/>
    </row>
    <row r="29" spans="1:6" ht="15">
      <c r="A29" s="238" t="s">
        <v>262</v>
      </c>
      <c r="B29" s="238"/>
      <c r="C29" s="235"/>
      <c r="D29" s="240"/>
      <c r="E29" s="232" t="s">
        <v>263</v>
      </c>
      <c r="F29" s="255"/>
    </row>
    <row r="30" spans="1:6" ht="15">
      <c r="A30" s="238" t="s">
        <v>264</v>
      </c>
      <c r="B30" s="238"/>
      <c r="C30" s="242"/>
      <c r="D30" s="243"/>
      <c r="E30" s="244" t="s">
        <v>265</v>
      </c>
      <c r="F30" s="245"/>
    </row>
    <row r="31" spans="1:6" ht="15">
      <c r="A31" s="238" t="s">
        <v>266</v>
      </c>
      <c r="B31" s="238"/>
      <c r="C31" s="242"/>
      <c r="D31" s="243"/>
      <c r="E31" s="246" t="s">
        <v>267</v>
      </c>
      <c r="F31" s="245"/>
    </row>
    <row r="32" spans="1:6" ht="15">
      <c r="A32" s="238" t="s">
        <v>268</v>
      </c>
      <c r="B32" s="238"/>
      <c r="C32" s="247"/>
      <c r="D32" s="248"/>
      <c r="E32" s="249"/>
      <c r="F32" s="250"/>
    </row>
    <row r="33" spans="1:6" ht="15">
      <c r="A33" s="238" t="s">
        <v>269</v>
      </c>
      <c r="B33" s="238"/>
      <c r="C33" s="256"/>
      <c r="D33" s="257"/>
      <c r="E33" s="258" t="s">
        <v>270</v>
      </c>
      <c r="F33" s="259"/>
    </row>
    <row r="34" spans="1:6" ht="15">
      <c r="A34" s="238" t="s">
        <v>271</v>
      </c>
      <c r="B34" s="238"/>
      <c r="C34" s="242"/>
      <c r="D34" s="243"/>
      <c r="E34" s="246" t="s">
        <v>272</v>
      </c>
      <c r="F34" s="245"/>
    </row>
    <row r="35" spans="1:6" ht="15">
      <c r="A35" s="238" t="s">
        <v>273</v>
      </c>
      <c r="B35" s="238"/>
      <c r="C35" s="247"/>
      <c r="D35" s="248"/>
      <c r="E35" s="249"/>
      <c r="F35" s="250"/>
    </row>
    <row r="36" spans="1:6" ht="15">
      <c r="A36" s="238" t="s">
        <v>274</v>
      </c>
      <c r="B36" s="238"/>
      <c r="C36" s="247"/>
      <c r="D36" s="260"/>
      <c r="E36" s="251" t="s">
        <v>275</v>
      </c>
      <c r="F36" s="250"/>
    </row>
    <row r="37" spans="1:6" ht="15">
      <c r="A37" s="239" t="s">
        <v>276</v>
      </c>
      <c r="B37" s="239"/>
      <c r="C37" s="261"/>
      <c r="D37" s="262"/>
      <c r="E37" s="263"/>
      <c r="F37" s="264"/>
    </row>
    <row r="38" spans="1:6" ht="15.75">
      <c r="A38" s="239" t="s">
        <v>277</v>
      </c>
      <c r="B38" s="239"/>
      <c r="C38" s="265" t="s">
        <v>278</v>
      </c>
      <c r="D38" s="266"/>
      <c r="E38" s="267" t="s">
        <v>279</v>
      </c>
      <c r="F38" s="264">
        <f aca="true" t="shared" si="0" ref="F38:F53">D38</f>
        <v>0</v>
      </c>
    </row>
    <row r="39" spans="1:6" ht="15.75">
      <c r="A39" s="239" t="s">
        <v>280</v>
      </c>
      <c r="B39" s="239"/>
      <c r="C39" s="268" t="s">
        <v>281</v>
      </c>
      <c r="D39" s="269">
        <f>D10-D11</f>
        <v>9756136</v>
      </c>
      <c r="E39" s="232" t="s">
        <v>282</v>
      </c>
      <c r="F39" s="264">
        <f t="shared" si="0"/>
        <v>9756136</v>
      </c>
    </row>
    <row r="40" spans="1:6" ht="15">
      <c r="A40" s="239" t="s">
        <v>283</v>
      </c>
      <c r="B40" s="239"/>
      <c r="C40" s="235"/>
      <c r="D40" s="240"/>
      <c r="E40" s="232" t="s">
        <v>284</v>
      </c>
      <c r="F40" s="264">
        <f t="shared" si="0"/>
        <v>0</v>
      </c>
    </row>
    <row r="41" spans="1:6" ht="15">
      <c r="A41" s="239" t="s">
        <v>285</v>
      </c>
      <c r="B41" s="239"/>
      <c r="C41" s="235"/>
      <c r="D41" s="240"/>
      <c r="E41" s="232" t="s">
        <v>286</v>
      </c>
      <c r="F41" s="264">
        <f t="shared" si="0"/>
        <v>0</v>
      </c>
    </row>
    <row r="42" spans="1:6" ht="15">
      <c r="A42" s="239" t="s">
        <v>287</v>
      </c>
      <c r="B42" s="239"/>
      <c r="C42" s="235"/>
      <c r="D42" s="240"/>
      <c r="E42" s="232" t="s">
        <v>288</v>
      </c>
      <c r="F42" s="264">
        <f t="shared" si="0"/>
        <v>0</v>
      </c>
    </row>
    <row r="43" spans="1:6" ht="15">
      <c r="A43" s="231" t="s">
        <v>289</v>
      </c>
      <c r="B43" s="231"/>
      <c r="C43" s="268" t="s">
        <v>290</v>
      </c>
      <c r="D43" s="270"/>
      <c r="E43" s="232" t="s">
        <v>291</v>
      </c>
      <c r="F43" s="264">
        <f t="shared" si="0"/>
        <v>0</v>
      </c>
    </row>
    <row r="44" spans="1:6" ht="15">
      <c r="A44" s="239" t="s">
        <v>292</v>
      </c>
      <c r="B44" s="239"/>
      <c r="C44" s="235"/>
      <c r="D44" s="240"/>
      <c r="E44" s="232" t="s">
        <v>293</v>
      </c>
      <c r="F44" s="264">
        <f t="shared" si="0"/>
        <v>0</v>
      </c>
    </row>
    <row r="45" spans="1:6" ht="15">
      <c r="A45" s="231" t="s">
        <v>294</v>
      </c>
      <c r="B45" s="231"/>
      <c r="C45" s="235"/>
      <c r="D45" s="275">
        <f>D39</f>
        <v>9756136</v>
      </c>
      <c r="E45" s="232" t="s">
        <v>295</v>
      </c>
      <c r="F45" s="264">
        <f>D45</f>
        <v>9756136</v>
      </c>
    </row>
    <row r="46" spans="1:6" ht="15">
      <c r="A46" s="239" t="s">
        <v>296</v>
      </c>
      <c r="B46" s="239"/>
      <c r="C46" s="235"/>
      <c r="D46" s="275">
        <f>D45*10%</f>
        <v>975613.6000000001</v>
      </c>
      <c r="E46" s="232" t="s">
        <v>297</v>
      </c>
      <c r="F46" s="264">
        <f>D46</f>
        <v>975613.6000000001</v>
      </c>
    </row>
    <row r="47" spans="1:6" ht="15">
      <c r="A47" s="231" t="s">
        <v>298</v>
      </c>
      <c r="B47" s="231"/>
      <c r="C47" s="268" t="s">
        <v>299</v>
      </c>
      <c r="D47" s="270"/>
      <c r="E47" s="232" t="s">
        <v>300</v>
      </c>
      <c r="F47" s="264">
        <f t="shared" si="0"/>
        <v>0</v>
      </c>
    </row>
    <row r="48" spans="1:6" ht="15">
      <c r="A48" s="231" t="s">
        <v>301</v>
      </c>
      <c r="B48" s="231"/>
      <c r="C48" s="235"/>
      <c r="D48" s="240"/>
      <c r="E48" s="232" t="s">
        <v>302</v>
      </c>
      <c r="F48" s="264">
        <f t="shared" si="0"/>
        <v>0</v>
      </c>
    </row>
    <row r="49" spans="1:6" ht="15">
      <c r="A49" s="231" t="s">
        <v>303</v>
      </c>
      <c r="B49" s="231"/>
      <c r="C49" s="235"/>
      <c r="D49" s="240"/>
      <c r="E49" s="232" t="s">
        <v>304</v>
      </c>
      <c r="F49" s="264">
        <f t="shared" si="0"/>
        <v>0</v>
      </c>
    </row>
    <row r="50" spans="1:6" ht="15">
      <c r="A50" s="231" t="s">
        <v>305</v>
      </c>
      <c r="B50" s="231"/>
      <c r="C50" s="235"/>
      <c r="D50" s="240"/>
      <c r="E50" s="232" t="s">
        <v>306</v>
      </c>
      <c r="F50" s="264">
        <f t="shared" si="0"/>
        <v>0</v>
      </c>
    </row>
    <row r="51" spans="1:6" ht="15">
      <c r="A51" s="231" t="s">
        <v>307</v>
      </c>
      <c r="B51" s="231"/>
      <c r="C51" s="235"/>
      <c r="D51" s="240"/>
      <c r="E51" s="232" t="s">
        <v>308</v>
      </c>
      <c r="F51" s="264">
        <f t="shared" si="0"/>
        <v>0</v>
      </c>
    </row>
    <row r="52" spans="1:6" ht="15">
      <c r="A52" s="231" t="s">
        <v>309</v>
      </c>
      <c r="B52" s="231"/>
      <c r="C52" s="235"/>
      <c r="D52" s="240"/>
      <c r="E52" s="232" t="s">
        <v>310</v>
      </c>
      <c r="F52" s="264">
        <f t="shared" si="0"/>
        <v>0</v>
      </c>
    </row>
    <row r="53" spans="1:6" ht="15">
      <c r="A53" s="231" t="s">
        <v>311</v>
      </c>
      <c r="B53" s="231"/>
      <c r="C53" s="271"/>
      <c r="D53" s="271"/>
      <c r="E53" s="272"/>
      <c r="F53" s="264">
        <f t="shared" si="0"/>
        <v>0</v>
      </c>
    </row>
    <row r="54" spans="1:6" ht="15.75">
      <c r="A54" s="231" t="s">
        <v>312</v>
      </c>
      <c r="B54" s="231"/>
      <c r="C54" s="268" t="s">
        <v>313</v>
      </c>
      <c r="D54" s="269">
        <v>620000</v>
      </c>
      <c r="E54" s="232" t="s">
        <v>314</v>
      </c>
      <c r="F54" s="252">
        <f>D54</f>
        <v>620000</v>
      </c>
    </row>
    <row r="55" spans="1:6" ht="15.75">
      <c r="A55" s="239" t="s">
        <v>315</v>
      </c>
      <c r="B55" s="239"/>
      <c r="C55" s="268" t="s">
        <v>316</v>
      </c>
      <c r="D55" s="269"/>
      <c r="E55" s="232" t="s">
        <v>317</v>
      </c>
      <c r="F55" s="252"/>
    </row>
    <row r="56" spans="1:6" ht="15.75">
      <c r="A56" s="239" t="s">
        <v>318</v>
      </c>
      <c r="B56" s="239"/>
      <c r="C56" s="268" t="s">
        <v>319</v>
      </c>
      <c r="D56" s="269"/>
      <c r="E56" s="232" t="s">
        <v>320</v>
      </c>
      <c r="F56" s="252"/>
    </row>
    <row r="57" spans="1:6" ht="15.75">
      <c r="A57" s="239" t="s">
        <v>321</v>
      </c>
      <c r="B57" s="239"/>
      <c r="C57" s="268" t="s">
        <v>322</v>
      </c>
      <c r="D57" s="269"/>
      <c r="E57" s="232" t="s">
        <v>323</v>
      </c>
      <c r="F57" s="252"/>
    </row>
    <row r="58" spans="1:6" ht="15.75">
      <c r="A58" s="239" t="s">
        <v>324</v>
      </c>
      <c r="B58" s="239"/>
      <c r="C58" s="268" t="s">
        <v>325</v>
      </c>
      <c r="D58" s="269">
        <v>620000</v>
      </c>
      <c r="E58" s="232" t="s">
        <v>326</v>
      </c>
      <c r="F58" s="252">
        <f>D58</f>
        <v>620000</v>
      </c>
    </row>
    <row r="59" spans="1:6" ht="15.75">
      <c r="A59" s="231" t="s">
        <v>327</v>
      </c>
      <c r="B59" s="231"/>
      <c r="C59" s="273"/>
      <c r="D59" s="274"/>
      <c r="E59" s="232" t="s">
        <v>328</v>
      </c>
      <c r="F59" s="252"/>
    </row>
    <row r="60" spans="1:6" ht="12.75">
      <c r="A60" s="223"/>
      <c r="B60" s="223"/>
      <c r="C60" s="223"/>
      <c r="D60" s="223"/>
      <c r="E60" s="223"/>
      <c r="F60" s="223"/>
    </row>
    <row r="61" spans="1:6" ht="12.75">
      <c r="A61" s="223"/>
      <c r="B61" s="223"/>
      <c r="C61" s="223"/>
      <c r="D61" s="223"/>
      <c r="E61" s="223"/>
      <c r="F61" s="223"/>
    </row>
    <row r="62" spans="1:6" ht="12.75">
      <c r="A62" s="310" t="s">
        <v>329</v>
      </c>
      <c r="B62" s="310"/>
      <c r="C62" s="310"/>
      <c r="D62" s="310"/>
      <c r="E62" s="310"/>
      <c r="F62" s="310"/>
    </row>
  </sheetData>
  <mergeCells count="11">
    <mergeCell ref="C1:F1"/>
    <mergeCell ref="C2:F2"/>
    <mergeCell ref="C3:F3"/>
    <mergeCell ref="C5:E5"/>
    <mergeCell ref="F20:F21"/>
    <mergeCell ref="A62:F62"/>
    <mergeCell ref="C6:E6"/>
    <mergeCell ref="C7:E7"/>
    <mergeCell ref="C8:F8"/>
    <mergeCell ref="C9:D9"/>
    <mergeCell ref="E9:F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0">
      <selection activeCell="F38" sqref="F38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8.28125" style="0" customWidth="1"/>
    <col min="6" max="6" width="15.00390625" style="0" customWidth="1"/>
    <col min="7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2" t="s">
        <v>192</v>
      </c>
      <c r="D1" s="21"/>
      <c r="E1" s="21"/>
    </row>
    <row r="3" s="6" customFormat="1" ht="12.75">
      <c r="B3" s="6" t="s">
        <v>141</v>
      </c>
    </row>
    <row r="4" spans="2:3" s="6" customFormat="1" ht="12.75">
      <c r="B4" s="6" t="s">
        <v>378</v>
      </c>
      <c r="C4" s="6" t="s">
        <v>139</v>
      </c>
    </row>
    <row r="5" spans="3:4" ht="12.75">
      <c r="C5" s="39" t="s">
        <v>142</v>
      </c>
      <c r="D5" s="39"/>
    </row>
    <row r="6" ht="13.5" thickBot="1"/>
    <row r="7" spans="1:4" ht="13.5" thickTop="1">
      <c r="A7" s="40"/>
      <c r="B7" s="28" t="s">
        <v>143</v>
      </c>
      <c r="C7" s="113" t="s">
        <v>370</v>
      </c>
      <c r="D7" s="113" t="s">
        <v>193</v>
      </c>
    </row>
    <row r="8" spans="1:4" ht="12.75">
      <c r="A8" s="41"/>
      <c r="B8" s="108" t="s">
        <v>144</v>
      </c>
      <c r="C8" s="160">
        <v>9756137</v>
      </c>
      <c r="D8" s="160">
        <v>8952493</v>
      </c>
    </row>
    <row r="9" spans="1:4" ht="12.75">
      <c r="A9" s="41"/>
      <c r="B9" s="108" t="s">
        <v>145</v>
      </c>
      <c r="C9" s="160"/>
      <c r="D9" s="160"/>
    </row>
    <row r="10" spans="1:4" s="32" customFormat="1" ht="12.75">
      <c r="A10" s="31"/>
      <c r="B10" s="163" t="s">
        <v>146</v>
      </c>
      <c r="C10" s="161">
        <v>620000</v>
      </c>
      <c r="D10" s="161">
        <v>600000</v>
      </c>
    </row>
    <row r="11" spans="1:4" s="8" customFormat="1" ht="12.75">
      <c r="A11" s="30"/>
      <c r="B11" s="164" t="s">
        <v>147</v>
      </c>
      <c r="C11" s="101"/>
      <c r="D11" s="101"/>
    </row>
    <row r="12" spans="1:4" s="8" customFormat="1" ht="12.75">
      <c r="A12" s="30"/>
      <c r="B12" s="164" t="s">
        <v>148</v>
      </c>
      <c r="C12" s="101"/>
      <c r="D12" s="101"/>
    </row>
    <row r="13" spans="1:4" s="8" customFormat="1" ht="12.75">
      <c r="A13" s="30"/>
      <c r="B13" s="164" t="s">
        <v>149</v>
      </c>
      <c r="C13" s="101"/>
      <c r="D13" s="101"/>
    </row>
    <row r="14" spans="1:4" s="32" customFormat="1" ht="25.5">
      <c r="A14" s="31"/>
      <c r="B14" s="165" t="s">
        <v>150</v>
      </c>
      <c r="C14" s="161">
        <f>AKTIVI!E16-AKTIVI!D16</f>
        <v>23649601</v>
      </c>
      <c r="D14" s="161">
        <v>-13385309</v>
      </c>
    </row>
    <row r="15" spans="1:6" s="8" customFormat="1" ht="12.75">
      <c r="A15" s="30"/>
      <c r="B15" s="91" t="s">
        <v>151</v>
      </c>
      <c r="C15" s="101">
        <f>AKTIVI!E17-AKTIVI!D17</f>
        <v>-21121787</v>
      </c>
      <c r="D15" s="101">
        <v>319560</v>
      </c>
      <c r="F15" s="8">
        <v>27683300</v>
      </c>
    </row>
    <row r="16" spans="1:6" s="8" customFormat="1" ht="12.75">
      <c r="A16" s="30"/>
      <c r="B16" s="91" t="s">
        <v>152</v>
      </c>
      <c r="C16" s="101">
        <f>PASIVI!D23-PASIVI!E23</f>
        <v>2102485</v>
      </c>
      <c r="D16" s="101">
        <v>2564850</v>
      </c>
      <c r="F16" s="8">
        <v>4417560</v>
      </c>
    </row>
    <row r="17" spans="1:6" s="8" customFormat="1" ht="12.75">
      <c r="A17" s="30"/>
      <c r="B17" s="91" t="s">
        <v>153</v>
      </c>
      <c r="C17" s="114"/>
      <c r="D17" s="114"/>
      <c r="F17" s="8">
        <f>F15-F16</f>
        <v>23265740</v>
      </c>
    </row>
    <row r="18" spans="1:4" s="8" customFormat="1" ht="12.75">
      <c r="A18" s="30"/>
      <c r="B18" s="91" t="s">
        <v>154</v>
      </c>
      <c r="C18" s="101"/>
      <c r="D18" s="101"/>
    </row>
    <row r="19" spans="1:6" s="8" customFormat="1" ht="12.75">
      <c r="A19" s="30"/>
      <c r="B19" s="91" t="s">
        <v>155</v>
      </c>
      <c r="C19" s="101">
        <v>-975614</v>
      </c>
      <c r="D19" s="101">
        <v>-895249</v>
      </c>
      <c r="F19" s="8">
        <v>34647710</v>
      </c>
    </row>
    <row r="20" spans="1:6" s="45" customFormat="1" ht="12.75">
      <c r="A20" s="44"/>
      <c r="B20" s="166" t="s">
        <v>169</v>
      </c>
      <c r="C20" s="169">
        <f>C8+C10+C14+C15+C16+C19</f>
        <v>14030822</v>
      </c>
      <c r="D20" s="169">
        <f>D8+D10+D14+D15+D16+D19</f>
        <v>-1843655</v>
      </c>
      <c r="F20" s="45">
        <v>8990460</v>
      </c>
    </row>
    <row r="21" spans="1:6" s="8" customFormat="1" ht="12.75">
      <c r="A21" s="30"/>
      <c r="B21" s="91"/>
      <c r="C21" s="101"/>
      <c r="D21" s="101"/>
      <c r="F21" s="8">
        <f>F19-F20</f>
        <v>25657250</v>
      </c>
    </row>
    <row r="22" spans="1:4" s="8" customFormat="1" ht="12.75">
      <c r="A22" s="30"/>
      <c r="B22" s="107" t="s">
        <v>156</v>
      </c>
      <c r="C22" s="101"/>
      <c r="D22" s="101"/>
    </row>
    <row r="23" spans="1:4" s="8" customFormat="1" ht="12.75">
      <c r="A23" s="30"/>
      <c r="B23" s="91" t="s">
        <v>157</v>
      </c>
      <c r="C23" s="101"/>
      <c r="D23" s="101"/>
    </row>
    <row r="24" spans="1:4" s="8" customFormat="1" ht="12.75">
      <c r="A24" s="30"/>
      <c r="B24" s="91" t="s">
        <v>158</v>
      </c>
      <c r="C24" s="101">
        <v>-1362200</v>
      </c>
      <c r="D24" s="101">
        <v>-495846</v>
      </c>
    </row>
    <row r="25" spans="1:4" s="8" customFormat="1" ht="12.75">
      <c r="A25" s="30"/>
      <c r="B25" s="91" t="s">
        <v>159</v>
      </c>
      <c r="C25" s="101"/>
      <c r="D25" s="101"/>
    </row>
    <row r="26" spans="1:6" s="8" customFormat="1" ht="12.75">
      <c r="A26" s="30"/>
      <c r="B26" s="91" t="s">
        <v>160</v>
      </c>
      <c r="C26" s="101"/>
      <c r="D26" s="101"/>
      <c r="F26" s="53">
        <f>C36</f>
        <v>11095622</v>
      </c>
    </row>
    <row r="27" spans="1:6" s="8" customFormat="1" ht="12.75">
      <c r="A27" s="30"/>
      <c r="B27" s="92" t="s">
        <v>161</v>
      </c>
      <c r="C27" s="102"/>
      <c r="D27" s="102"/>
      <c r="F27" s="53">
        <f>-C37</f>
        <v>-11095622</v>
      </c>
    </row>
    <row r="28" spans="1:6" s="45" customFormat="1" ht="12.75">
      <c r="A28" s="159"/>
      <c r="B28" s="167" t="s">
        <v>168</v>
      </c>
      <c r="C28" s="106">
        <f>C24</f>
        <v>-1362200</v>
      </c>
      <c r="D28" s="106">
        <f>D24</f>
        <v>-495846</v>
      </c>
      <c r="F28" s="292">
        <f>SUM(F26:F27)</f>
        <v>0</v>
      </c>
    </row>
    <row r="29" spans="1:4" s="8" customFormat="1" ht="12.75">
      <c r="A29" s="30"/>
      <c r="B29" s="90"/>
      <c r="C29" s="100"/>
      <c r="D29" s="100"/>
    </row>
    <row r="30" spans="1:4" s="8" customFormat="1" ht="12.75">
      <c r="A30" s="30"/>
      <c r="B30" s="107" t="s">
        <v>162</v>
      </c>
      <c r="C30" s="101"/>
      <c r="D30" s="101"/>
    </row>
    <row r="31" spans="1:4" s="8" customFormat="1" ht="12.75">
      <c r="A31" s="30"/>
      <c r="B31" s="91" t="s">
        <v>163</v>
      </c>
      <c r="C31" s="101"/>
      <c r="D31" s="101"/>
    </row>
    <row r="32" spans="1:4" s="8" customFormat="1" ht="12.75">
      <c r="A32" s="30"/>
      <c r="B32" s="91" t="s">
        <v>164</v>
      </c>
      <c r="C32" s="101">
        <v>-1573000</v>
      </c>
      <c r="D32" s="101">
        <v>5050000</v>
      </c>
    </row>
    <row r="33" spans="1:4" s="8" customFormat="1" ht="12.75">
      <c r="A33" s="30"/>
      <c r="B33" s="91" t="s">
        <v>165</v>
      </c>
      <c r="C33" s="101"/>
      <c r="D33" s="101"/>
    </row>
    <row r="34" spans="1:4" s="8" customFormat="1" ht="12.75">
      <c r="A34" s="30"/>
      <c r="B34" s="91" t="s">
        <v>166</v>
      </c>
      <c r="C34" s="101"/>
      <c r="D34" s="101"/>
    </row>
    <row r="35" spans="1:4" s="8" customFormat="1" ht="12.75">
      <c r="A35" s="30"/>
      <c r="B35" s="166" t="s">
        <v>167</v>
      </c>
      <c r="C35" s="101">
        <f>C31+C32</f>
        <v>-1573000</v>
      </c>
      <c r="D35" s="101">
        <f>D31+D32</f>
        <v>5050000</v>
      </c>
    </row>
    <row r="36" spans="1:6" s="8" customFormat="1" ht="12.75">
      <c r="A36" s="30"/>
      <c r="B36" s="91"/>
      <c r="C36" s="162">
        <f>C20+C28+C35</f>
        <v>11095622</v>
      </c>
      <c r="D36" s="162">
        <f>D20+D28+D35</f>
        <v>2710499</v>
      </c>
      <c r="F36" s="53"/>
    </row>
    <row r="37" spans="1:6" s="8" customFormat="1" ht="12.75">
      <c r="A37" s="30"/>
      <c r="B37" s="107" t="s">
        <v>170</v>
      </c>
      <c r="C37" s="101">
        <f>C39-C38</f>
        <v>11095622</v>
      </c>
      <c r="D37" s="101">
        <f>D39-D38</f>
        <v>2710499</v>
      </c>
      <c r="F37" s="53"/>
    </row>
    <row r="38" spans="1:4" s="8" customFormat="1" ht="12.75">
      <c r="A38" s="30"/>
      <c r="B38" s="107" t="s">
        <v>171</v>
      </c>
      <c r="C38" s="101">
        <f>D39+1</f>
        <v>7693858</v>
      </c>
      <c r="D38" s="101">
        <v>4983358</v>
      </c>
    </row>
    <row r="39" spans="1:4" s="8" customFormat="1" ht="12.75">
      <c r="A39" s="30"/>
      <c r="B39" s="107" t="s">
        <v>172</v>
      </c>
      <c r="C39" s="101">
        <v>18789480</v>
      </c>
      <c r="D39" s="101">
        <v>7693857</v>
      </c>
    </row>
    <row r="40" spans="1:4" ht="13.5" thickBot="1">
      <c r="A40" s="42"/>
      <c r="B40" s="168"/>
      <c r="C40" s="170"/>
      <c r="D40" s="170"/>
    </row>
    <row r="41" ht="13.5" thickTop="1"/>
    <row r="52" spans="1:4" ht="12.75">
      <c r="A52" s="22" t="s">
        <v>191</v>
      </c>
      <c r="B52" s="6"/>
      <c r="C52" s="6"/>
      <c r="D52" s="21"/>
    </row>
    <row r="54" spans="1:4" ht="12.75">
      <c r="A54" s="6"/>
      <c r="B54" s="6" t="s">
        <v>141</v>
      </c>
      <c r="C54" s="6"/>
      <c r="D54" s="6"/>
    </row>
    <row r="55" spans="1:4" ht="12.75">
      <c r="A55" s="6"/>
      <c r="B55" s="6" t="s">
        <v>140</v>
      </c>
      <c r="C55" s="6" t="s">
        <v>139</v>
      </c>
      <c r="D55" s="6"/>
    </row>
    <row r="56" spans="3:4" ht="12.75">
      <c r="C56" s="39" t="s">
        <v>142</v>
      </c>
      <c r="D56" s="39"/>
    </row>
    <row r="57" ht="13.5" thickBot="1"/>
    <row r="58" spans="1:4" ht="13.5" thickTop="1">
      <c r="A58" s="40"/>
      <c r="B58" s="28" t="s">
        <v>143</v>
      </c>
      <c r="C58" s="113" t="s">
        <v>1</v>
      </c>
      <c r="D58" s="113" t="s">
        <v>2</v>
      </c>
    </row>
    <row r="59" spans="1:4" ht="12.75">
      <c r="A59" s="41"/>
      <c r="B59" s="108" t="s">
        <v>144</v>
      </c>
      <c r="C59" s="160"/>
      <c r="D59" s="160"/>
    </row>
    <row r="60" spans="1:4" ht="12.75">
      <c r="A60" s="41"/>
      <c r="B60" s="108" t="s">
        <v>145</v>
      </c>
      <c r="C60" s="160"/>
      <c r="D60" s="160"/>
    </row>
    <row r="61" spans="1:4" ht="12.75">
      <c r="A61" s="31"/>
      <c r="B61" s="163" t="s">
        <v>146</v>
      </c>
      <c r="C61" s="161"/>
      <c r="D61" s="161"/>
    </row>
    <row r="62" spans="1:4" ht="12.75">
      <c r="A62" s="30"/>
      <c r="B62" s="164" t="s">
        <v>147</v>
      </c>
      <c r="C62" s="101"/>
      <c r="D62" s="101"/>
    </row>
    <row r="63" spans="1:4" ht="12.75">
      <c r="A63" s="30"/>
      <c r="B63" s="164" t="s">
        <v>148</v>
      </c>
      <c r="C63" s="101"/>
      <c r="D63" s="101"/>
    </row>
    <row r="64" spans="1:4" ht="12.75">
      <c r="A64" s="30"/>
      <c r="B64" s="164" t="s">
        <v>149</v>
      </c>
      <c r="C64" s="101"/>
      <c r="D64" s="101"/>
    </row>
    <row r="65" spans="1:4" ht="25.5">
      <c r="A65" s="31"/>
      <c r="B65" s="165" t="s">
        <v>150</v>
      </c>
      <c r="C65" s="161"/>
      <c r="D65" s="161"/>
    </row>
    <row r="66" spans="1:4" ht="12.75">
      <c r="A66" s="30"/>
      <c r="B66" s="91" t="s">
        <v>151</v>
      </c>
      <c r="C66" s="101"/>
      <c r="D66" s="101"/>
    </row>
    <row r="67" spans="1:4" ht="12.75">
      <c r="A67" s="30"/>
      <c r="B67" s="91" t="s">
        <v>152</v>
      </c>
      <c r="C67" s="101"/>
      <c r="D67" s="101"/>
    </row>
    <row r="68" spans="1:4" ht="12.75">
      <c r="A68" s="30"/>
      <c r="B68" s="91" t="s">
        <v>153</v>
      </c>
      <c r="C68" s="114"/>
      <c r="D68" s="114"/>
    </row>
    <row r="69" spans="1:4" ht="12.75">
      <c r="A69" s="30"/>
      <c r="B69" s="91" t="s">
        <v>154</v>
      </c>
      <c r="C69" s="101"/>
      <c r="D69" s="101"/>
    </row>
    <row r="70" spans="1:4" ht="12.75">
      <c r="A70" s="30"/>
      <c r="B70" s="91" t="s">
        <v>155</v>
      </c>
      <c r="C70" s="101"/>
      <c r="D70" s="101"/>
    </row>
    <row r="71" spans="1:4" ht="12.75">
      <c r="A71" s="44"/>
      <c r="B71" s="166" t="s">
        <v>169</v>
      </c>
      <c r="C71" s="169"/>
      <c r="D71" s="101"/>
    </row>
    <row r="72" spans="1:4" ht="12.75">
      <c r="A72" s="30"/>
      <c r="B72" s="91"/>
      <c r="C72" s="101"/>
      <c r="D72" s="101"/>
    </row>
    <row r="73" spans="1:4" ht="12.75">
      <c r="A73" s="30"/>
      <c r="B73" s="107" t="s">
        <v>156</v>
      </c>
      <c r="C73" s="101"/>
      <c r="D73" s="101"/>
    </row>
    <row r="74" spans="1:4" ht="12.75">
      <c r="A74" s="30"/>
      <c r="B74" s="91" t="s">
        <v>157</v>
      </c>
      <c r="C74" s="101"/>
      <c r="D74" s="101"/>
    </row>
    <row r="75" spans="1:4" ht="12.75">
      <c r="A75" s="30"/>
      <c r="B75" s="91" t="s">
        <v>158</v>
      </c>
      <c r="C75" s="101"/>
      <c r="D75" s="101"/>
    </row>
    <row r="76" spans="1:4" ht="12.75">
      <c r="A76" s="30"/>
      <c r="B76" s="91" t="s">
        <v>159</v>
      </c>
      <c r="C76" s="101"/>
      <c r="D76" s="101"/>
    </row>
    <row r="77" spans="1:4" ht="12.75">
      <c r="A77" s="30"/>
      <c r="B77" s="91" t="s">
        <v>160</v>
      </c>
      <c r="C77" s="101"/>
      <c r="D77" s="101"/>
    </row>
    <row r="78" spans="1:4" ht="12.75">
      <c r="A78" s="30"/>
      <c r="B78" s="92" t="s">
        <v>161</v>
      </c>
      <c r="C78" s="102"/>
      <c r="D78" s="102"/>
    </row>
    <row r="79" spans="1:4" ht="12.75">
      <c r="A79" s="159"/>
      <c r="B79" s="167" t="s">
        <v>168</v>
      </c>
      <c r="C79" s="106">
        <f>C75</f>
        <v>0</v>
      </c>
      <c r="D79" s="106"/>
    </row>
    <row r="80" spans="1:4" ht="12.75">
      <c r="A80" s="30"/>
      <c r="B80" s="90"/>
      <c r="C80" s="100"/>
      <c r="D80" s="100"/>
    </row>
    <row r="81" spans="1:4" ht="12.75">
      <c r="A81" s="30"/>
      <c r="B81" s="107" t="s">
        <v>162</v>
      </c>
      <c r="C81" s="101"/>
      <c r="D81" s="101"/>
    </row>
    <row r="82" spans="1:4" ht="12.75">
      <c r="A82" s="30"/>
      <c r="B82" s="91" t="s">
        <v>163</v>
      </c>
      <c r="C82" s="101"/>
      <c r="D82" s="101"/>
    </row>
    <row r="83" spans="1:4" ht="12.75">
      <c r="A83" s="30"/>
      <c r="B83" s="91" t="s">
        <v>164</v>
      </c>
      <c r="C83" s="101"/>
      <c r="D83" s="101"/>
    </row>
    <row r="84" spans="1:4" ht="12.75">
      <c r="A84" s="30"/>
      <c r="B84" s="91" t="s">
        <v>165</v>
      </c>
      <c r="C84" s="101"/>
      <c r="D84" s="101"/>
    </row>
    <row r="85" spans="1:4" ht="12.75">
      <c r="A85" s="30"/>
      <c r="B85" s="91" t="s">
        <v>166</v>
      </c>
      <c r="C85" s="101"/>
      <c r="D85" s="101"/>
    </row>
    <row r="86" spans="1:4" ht="12.75">
      <c r="A86" s="30"/>
      <c r="B86" s="166" t="s">
        <v>167</v>
      </c>
      <c r="C86" s="101"/>
      <c r="D86" s="101"/>
    </row>
    <row r="87" spans="1:4" ht="12.75">
      <c r="A87" s="30"/>
      <c r="B87" s="91"/>
      <c r="C87" s="162">
        <f>C59+C65+C66+C67+C70+C79</f>
        <v>0</v>
      </c>
      <c r="D87" s="162">
        <f>D59+D65+D66+D67+D70+D79+D61</f>
        <v>0</v>
      </c>
    </row>
    <row r="88" spans="1:4" ht="12.75">
      <c r="A88" s="30"/>
      <c r="B88" s="107" t="s">
        <v>170</v>
      </c>
      <c r="C88" s="101">
        <f>C90-C89</f>
        <v>0</v>
      </c>
      <c r="D88" s="101">
        <f>D90-D89</f>
        <v>0</v>
      </c>
    </row>
    <row r="89" spans="1:4" ht="12.75">
      <c r="A89" s="30"/>
      <c r="B89" s="107" t="s">
        <v>171</v>
      </c>
      <c r="C89" s="101"/>
      <c r="D89" s="101"/>
    </row>
    <row r="90" spans="1:4" ht="12.75">
      <c r="A90" s="30"/>
      <c r="B90" s="107" t="s">
        <v>172</v>
      </c>
      <c r="C90" s="101"/>
      <c r="D90" s="101"/>
    </row>
    <row r="91" spans="1:4" ht="13.5" thickBot="1">
      <c r="A91" s="42"/>
      <c r="B91" s="168"/>
      <c r="C91" s="170"/>
      <c r="D91" s="171"/>
    </row>
    <row r="9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5">
      <selection activeCell="H35" sqref="H35"/>
    </sheetView>
  </sheetViews>
  <sheetFormatPr defaultColWidth="9.140625" defaultRowHeight="12.75"/>
  <cols>
    <col min="1" max="1" width="7.00390625" style="3" customWidth="1"/>
    <col min="2" max="2" width="42.140625" style="0" customWidth="1"/>
    <col min="4" max="4" width="14.28125" style="11" customWidth="1"/>
    <col min="5" max="5" width="13.7109375" style="11" customWidth="1"/>
    <col min="7" max="7" width="11.28125" style="0" bestFit="1" customWidth="1"/>
  </cols>
  <sheetData>
    <row r="1" spans="1:5" s="6" customFormat="1" ht="12.75">
      <c r="A1" s="22" t="s">
        <v>192</v>
      </c>
      <c r="D1" s="21"/>
      <c r="E1" s="21"/>
    </row>
    <row r="2" spans="1:5" ht="13.5" thickBot="1">
      <c r="A2" s="83"/>
      <c r="B2" s="6" t="s">
        <v>371</v>
      </c>
      <c r="C2" s="8"/>
      <c r="D2" s="84"/>
      <c r="E2" s="21" t="s">
        <v>189</v>
      </c>
    </row>
    <row r="3" spans="1:5" ht="13.5" thickTop="1">
      <c r="A3" s="57"/>
      <c r="B3" s="12"/>
      <c r="C3" s="28" t="s">
        <v>0</v>
      </c>
      <c r="D3" s="97" t="s">
        <v>370</v>
      </c>
      <c r="E3" s="97" t="s">
        <v>193</v>
      </c>
    </row>
    <row r="4" spans="1:5" ht="13.5" thickBot="1">
      <c r="A4" s="75"/>
      <c r="B4" s="76" t="s">
        <v>3</v>
      </c>
      <c r="C4" s="88"/>
      <c r="D4" s="98"/>
      <c r="E4" s="98"/>
    </row>
    <row r="5" spans="1:5" s="6" customFormat="1" ht="13.5" thickBot="1">
      <c r="A5" s="72" t="s">
        <v>4</v>
      </c>
      <c r="B5" s="66" t="s">
        <v>28</v>
      </c>
      <c r="C5" s="89"/>
      <c r="D5" s="99"/>
      <c r="E5" s="99"/>
    </row>
    <row r="6" spans="1:5" ht="12.75">
      <c r="A6" s="85">
        <v>1</v>
      </c>
      <c r="B6" s="74" t="s">
        <v>5</v>
      </c>
      <c r="C6" s="90"/>
      <c r="D6" s="100">
        <v>18789480</v>
      </c>
      <c r="E6" s="100">
        <v>7693859</v>
      </c>
    </row>
    <row r="7" spans="1:5" ht="12.75">
      <c r="A7" s="15">
        <v>2</v>
      </c>
      <c r="B7" s="7" t="s">
        <v>6</v>
      </c>
      <c r="C7" s="91"/>
      <c r="D7" s="101"/>
      <c r="E7" s="101"/>
    </row>
    <row r="8" spans="1:5" ht="12.75">
      <c r="A8" s="15" t="s">
        <v>7</v>
      </c>
      <c r="B8" s="4" t="s">
        <v>10</v>
      </c>
      <c r="C8" s="91"/>
      <c r="D8" s="101"/>
      <c r="E8" s="101"/>
    </row>
    <row r="9" spans="1:5" ht="13.5" thickBot="1">
      <c r="A9" s="60" t="s">
        <v>9</v>
      </c>
      <c r="B9" s="73" t="s">
        <v>11</v>
      </c>
      <c r="C9" s="92"/>
      <c r="D9" s="102"/>
      <c r="E9" s="102"/>
    </row>
    <row r="10" spans="1:5" ht="13.5" thickBot="1">
      <c r="A10" s="65"/>
      <c r="B10" s="66" t="s">
        <v>12</v>
      </c>
      <c r="C10" s="89"/>
      <c r="D10" s="99">
        <f>D6</f>
        <v>18789480</v>
      </c>
      <c r="E10" s="99">
        <f>E6</f>
        <v>7693859</v>
      </c>
    </row>
    <row r="11" spans="1:5" ht="12.75">
      <c r="A11" s="85">
        <v>3</v>
      </c>
      <c r="B11" s="74" t="s">
        <v>13</v>
      </c>
      <c r="C11" s="90"/>
      <c r="D11" s="100"/>
      <c r="E11" s="100"/>
    </row>
    <row r="12" spans="1:7" ht="12.75">
      <c r="A12" s="15" t="s">
        <v>7</v>
      </c>
      <c r="B12" s="4" t="s">
        <v>380</v>
      </c>
      <c r="C12" s="91"/>
      <c r="D12" s="101">
        <v>17443474</v>
      </c>
      <c r="E12" s="101">
        <v>43614068</v>
      </c>
      <c r="G12">
        <v>41012339</v>
      </c>
    </row>
    <row r="13" spans="1:7" ht="12.75">
      <c r="A13" s="15" t="s">
        <v>9</v>
      </c>
      <c r="B13" s="4" t="s">
        <v>381</v>
      </c>
      <c r="C13" s="91"/>
      <c r="D13" s="101">
        <v>2520993</v>
      </c>
      <c r="E13" s="101"/>
      <c r="G13">
        <v>1000000</v>
      </c>
    </row>
    <row r="14" spans="1:7" ht="12.75">
      <c r="A14" s="15" t="s">
        <v>16</v>
      </c>
      <c r="B14" s="4" t="s">
        <v>14</v>
      </c>
      <c r="C14" s="91"/>
      <c r="D14" s="101"/>
      <c r="E14" s="101"/>
      <c r="G14">
        <v>68488</v>
      </c>
    </row>
    <row r="15" spans="1:7" ht="13.5" thickBot="1">
      <c r="A15" s="60" t="s">
        <v>15</v>
      </c>
      <c r="B15" s="73" t="s">
        <v>17</v>
      </c>
      <c r="C15" s="92"/>
      <c r="D15" s="102"/>
      <c r="E15" s="102"/>
      <c r="G15">
        <v>1533243</v>
      </c>
    </row>
    <row r="16" spans="1:7" ht="13.5" thickBot="1">
      <c r="A16" s="65"/>
      <c r="B16" s="66" t="s">
        <v>18</v>
      </c>
      <c r="C16" s="89"/>
      <c r="D16" s="99">
        <f>D12+D13</f>
        <v>19964467</v>
      </c>
      <c r="E16" s="99">
        <f>E12</f>
        <v>43614068</v>
      </c>
      <c r="G16">
        <f>SUM(G12:G15)</f>
        <v>43614070</v>
      </c>
    </row>
    <row r="17" spans="1:5" ht="13.5" thickBot="1">
      <c r="A17" s="65">
        <v>4</v>
      </c>
      <c r="B17" s="66" t="s">
        <v>19</v>
      </c>
      <c r="C17" s="89"/>
      <c r="D17" s="99">
        <f>D18+D20+D21</f>
        <v>46573931</v>
      </c>
      <c r="E17" s="99">
        <f>E18+E20+E21</f>
        <v>25452144</v>
      </c>
    </row>
    <row r="18" spans="1:5" ht="12.75">
      <c r="A18" s="85" t="s">
        <v>7</v>
      </c>
      <c r="B18" s="68" t="s">
        <v>20</v>
      </c>
      <c r="C18" s="90"/>
      <c r="D18" s="100">
        <v>32354576</v>
      </c>
      <c r="E18" s="100">
        <v>20809313</v>
      </c>
    </row>
    <row r="19" spans="1:7" ht="12.75">
      <c r="A19" s="15" t="s">
        <v>9</v>
      </c>
      <c r="B19" s="4" t="s">
        <v>21</v>
      </c>
      <c r="C19" s="91"/>
      <c r="D19" s="101"/>
      <c r="E19" s="101"/>
      <c r="G19">
        <v>3098843</v>
      </c>
    </row>
    <row r="20" spans="1:7" ht="12.75">
      <c r="A20" s="15" t="s">
        <v>16</v>
      </c>
      <c r="B20" s="4" t="s">
        <v>22</v>
      </c>
      <c r="C20" s="91"/>
      <c r="D20" s="101">
        <v>10100677</v>
      </c>
      <c r="E20" s="101">
        <v>2127407</v>
      </c>
      <c r="G20">
        <v>21035265</v>
      </c>
    </row>
    <row r="21" spans="1:5" ht="12.75">
      <c r="A21" s="15" t="s">
        <v>15</v>
      </c>
      <c r="B21" s="4" t="s">
        <v>23</v>
      </c>
      <c r="C21" s="91"/>
      <c r="D21" s="101">
        <v>4118678</v>
      </c>
      <c r="E21" s="101">
        <v>2515424</v>
      </c>
    </row>
    <row r="22" spans="1:5" ht="12.75">
      <c r="A22" s="15" t="s">
        <v>24</v>
      </c>
      <c r="B22" s="4" t="s">
        <v>25</v>
      </c>
      <c r="C22" s="91"/>
      <c r="D22" s="101"/>
      <c r="E22" s="101"/>
    </row>
    <row r="23" spans="1:5" ht="12.75">
      <c r="A23" s="15"/>
      <c r="B23" s="7" t="s">
        <v>26</v>
      </c>
      <c r="C23" s="91"/>
      <c r="D23" s="101"/>
      <c r="E23" s="101"/>
    </row>
    <row r="24" spans="1:7" ht="12.75">
      <c r="A24" s="15">
        <v>5</v>
      </c>
      <c r="B24" s="7" t="s">
        <v>27</v>
      </c>
      <c r="C24" s="91"/>
      <c r="D24" s="101"/>
      <c r="E24" s="101"/>
      <c r="G24" s="172">
        <f>D18+D21</f>
        <v>36473254</v>
      </c>
    </row>
    <row r="25" spans="1:5" ht="12.75">
      <c r="A25" s="15">
        <v>6</v>
      </c>
      <c r="B25" s="7" t="s">
        <v>29</v>
      </c>
      <c r="C25" s="91"/>
      <c r="D25" s="101"/>
      <c r="E25" s="101"/>
    </row>
    <row r="26" spans="1:5" ht="13.5" thickBot="1">
      <c r="A26" s="60">
        <v>7</v>
      </c>
      <c r="B26" s="46" t="s">
        <v>30</v>
      </c>
      <c r="C26" s="92"/>
      <c r="D26" s="102"/>
      <c r="E26" s="102"/>
    </row>
    <row r="27" spans="1:5" s="6" customFormat="1" ht="13.5" thickBot="1">
      <c r="A27" s="72"/>
      <c r="B27" s="62" t="s">
        <v>31</v>
      </c>
      <c r="C27" s="93"/>
      <c r="D27" s="103">
        <f>D10+D16+D17</f>
        <v>85327878</v>
      </c>
      <c r="E27" s="103">
        <f>E10+E16+E17</f>
        <v>76760071</v>
      </c>
    </row>
    <row r="28" spans="1:5" ht="12.75">
      <c r="A28" s="86"/>
      <c r="B28" s="87"/>
      <c r="C28" s="94"/>
      <c r="D28" s="104"/>
      <c r="E28" s="104"/>
    </row>
    <row r="29" spans="1:5" s="6" customFormat="1" ht="12.75">
      <c r="A29" s="77" t="s">
        <v>32</v>
      </c>
      <c r="B29" s="78" t="s">
        <v>33</v>
      </c>
      <c r="C29" s="95"/>
      <c r="D29" s="105"/>
      <c r="E29" s="105"/>
    </row>
    <row r="30" spans="1:5" ht="12.75">
      <c r="A30" s="85">
        <v>1</v>
      </c>
      <c r="B30" s="74" t="s">
        <v>34</v>
      </c>
      <c r="C30" s="90"/>
      <c r="D30" s="100"/>
      <c r="E30" s="100"/>
    </row>
    <row r="31" spans="1:5" ht="12.75">
      <c r="A31" s="15" t="s">
        <v>7</v>
      </c>
      <c r="B31" s="4" t="s">
        <v>35</v>
      </c>
      <c r="C31" s="91"/>
      <c r="D31" s="101"/>
      <c r="E31" s="101"/>
    </row>
    <row r="32" spans="1:5" ht="12.75">
      <c r="A32" s="15" t="s">
        <v>9</v>
      </c>
      <c r="B32" s="4" t="s">
        <v>36</v>
      </c>
      <c r="C32" s="91"/>
      <c r="D32" s="101"/>
      <c r="E32" s="101"/>
    </row>
    <row r="33" spans="1:5" ht="12.75">
      <c r="A33" s="15" t="s">
        <v>16</v>
      </c>
      <c r="B33" s="4" t="s">
        <v>37</v>
      </c>
      <c r="C33" s="91"/>
      <c r="D33" s="101"/>
      <c r="E33" s="101"/>
    </row>
    <row r="34" spans="1:5" ht="12.75">
      <c r="A34" s="15" t="s">
        <v>15</v>
      </c>
      <c r="B34" s="4" t="s">
        <v>38</v>
      </c>
      <c r="C34" s="91"/>
      <c r="D34" s="101"/>
      <c r="E34" s="101"/>
    </row>
    <row r="35" spans="1:5" s="8" customFormat="1" ht="12.75">
      <c r="A35" s="60"/>
      <c r="B35" s="46" t="s">
        <v>39</v>
      </c>
      <c r="C35" s="92"/>
      <c r="D35" s="102"/>
      <c r="E35" s="102"/>
    </row>
    <row r="36" spans="1:5" ht="12.75">
      <c r="A36" s="79">
        <v>2</v>
      </c>
      <c r="B36" s="80" t="s">
        <v>40</v>
      </c>
      <c r="C36" s="96"/>
      <c r="D36" s="106"/>
      <c r="E36" s="106"/>
    </row>
    <row r="37" spans="1:5" ht="12.75">
      <c r="A37" s="85" t="s">
        <v>7</v>
      </c>
      <c r="B37" s="68" t="s">
        <v>41</v>
      </c>
      <c r="C37" s="90"/>
      <c r="D37" s="100"/>
      <c r="E37" s="100"/>
    </row>
    <row r="38" spans="1:5" ht="12.75">
      <c r="A38" s="15" t="s">
        <v>9</v>
      </c>
      <c r="B38" s="4" t="s">
        <v>42</v>
      </c>
      <c r="C38" s="91"/>
      <c r="D38" s="101"/>
      <c r="E38" s="101"/>
    </row>
    <row r="39" spans="1:5" ht="12.75">
      <c r="A39" s="15" t="s">
        <v>16</v>
      </c>
      <c r="B39" s="4" t="s">
        <v>43</v>
      </c>
      <c r="C39" s="91"/>
      <c r="D39" s="101">
        <v>10969107</v>
      </c>
      <c r="E39" s="101">
        <v>10226907</v>
      </c>
    </row>
    <row r="40" spans="1:5" ht="13.5" thickBot="1">
      <c r="A40" s="60" t="s">
        <v>15</v>
      </c>
      <c r="B40" s="73" t="s">
        <v>44</v>
      </c>
      <c r="C40" s="92"/>
      <c r="D40" s="102"/>
      <c r="E40" s="102"/>
    </row>
    <row r="41" spans="1:5" ht="13.5" thickBot="1">
      <c r="A41" s="65"/>
      <c r="B41" s="66" t="s">
        <v>12</v>
      </c>
      <c r="C41" s="89"/>
      <c r="D41" s="99">
        <f>D39</f>
        <v>10969107</v>
      </c>
      <c r="E41" s="99">
        <f>E39</f>
        <v>10226907</v>
      </c>
    </row>
    <row r="42" spans="1:5" ht="12.75">
      <c r="A42" s="85">
        <v>3</v>
      </c>
      <c r="B42" s="74" t="s">
        <v>45</v>
      </c>
      <c r="C42" s="90"/>
      <c r="D42" s="100"/>
      <c r="E42" s="100"/>
    </row>
    <row r="43" spans="1:5" ht="12.75">
      <c r="A43" s="15">
        <v>4</v>
      </c>
      <c r="B43" s="7" t="s">
        <v>46</v>
      </c>
      <c r="C43" s="91"/>
      <c r="D43" s="101"/>
      <c r="E43" s="101"/>
    </row>
    <row r="44" spans="1:5" ht="12.75">
      <c r="A44" s="15" t="s">
        <v>7</v>
      </c>
      <c r="B44" s="4" t="s">
        <v>47</v>
      </c>
      <c r="C44" s="91"/>
      <c r="D44" s="101"/>
      <c r="E44" s="101"/>
    </row>
    <row r="45" spans="1:5" ht="12.75">
      <c r="A45" s="15" t="s">
        <v>9</v>
      </c>
      <c r="B45" s="4" t="s">
        <v>48</v>
      </c>
      <c r="C45" s="91"/>
      <c r="D45" s="101"/>
      <c r="E45" s="101"/>
    </row>
    <row r="46" spans="1:5" ht="12.75">
      <c r="A46" s="15" t="s">
        <v>16</v>
      </c>
      <c r="B46" s="4" t="s">
        <v>49</v>
      </c>
      <c r="C46" s="91"/>
      <c r="D46" s="101"/>
      <c r="E46" s="101"/>
    </row>
    <row r="47" spans="1:5" ht="12.75">
      <c r="A47" s="15"/>
      <c r="B47" s="7" t="s">
        <v>26</v>
      </c>
      <c r="C47" s="91"/>
      <c r="D47" s="101"/>
      <c r="E47" s="101"/>
    </row>
    <row r="48" spans="1:5" ht="12.75">
      <c r="A48" s="15">
        <v>5</v>
      </c>
      <c r="B48" s="7" t="s">
        <v>50</v>
      </c>
      <c r="C48" s="91"/>
      <c r="D48" s="101"/>
      <c r="E48" s="101"/>
    </row>
    <row r="49" spans="1:5" ht="12.75">
      <c r="A49" s="60">
        <v>6</v>
      </c>
      <c r="B49" s="46" t="s">
        <v>51</v>
      </c>
      <c r="C49" s="92"/>
      <c r="D49" s="102"/>
      <c r="E49" s="102"/>
    </row>
    <row r="50" spans="1:5" s="6" customFormat="1" ht="13.5" thickBot="1">
      <c r="A50" s="173"/>
      <c r="B50" s="177" t="s">
        <v>52</v>
      </c>
      <c r="C50" s="95"/>
      <c r="D50" s="105">
        <f>D41</f>
        <v>10969107</v>
      </c>
      <c r="E50" s="105">
        <f>E41</f>
        <v>10226907</v>
      </c>
    </row>
    <row r="51" spans="1:5" s="6" customFormat="1" ht="13.5" thickBot="1">
      <c r="A51" s="61"/>
      <c r="B51" s="174" t="s">
        <v>53</v>
      </c>
      <c r="C51" s="175"/>
      <c r="D51" s="176">
        <f>D27+D50</f>
        <v>96296985</v>
      </c>
      <c r="E51" s="176">
        <f>E27+E50</f>
        <v>86986978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2">
      <selection activeCell="G45" sqref="G44:G45"/>
    </sheetView>
  </sheetViews>
  <sheetFormatPr defaultColWidth="9.140625" defaultRowHeight="12.75"/>
  <cols>
    <col min="1" max="1" width="7.140625" style="16" customWidth="1"/>
    <col min="2" max="2" width="40.00390625" style="0" customWidth="1"/>
    <col min="4" max="4" width="15.00390625" style="0" customWidth="1"/>
    <col min="5" max="5" width="15.421875" style="0" customWidth="1"/>
  </cols>
  <sheetData>
    <row r="1" spans="1:5" s="6" customFormat="1" ht="12.75">
      <c r="A1" s="22"/>
      <c r="B1" s="22" t="s">
        <v>192</v>
      </c>
      <c r="D1" s="21"/>
      <c r="E1" s="21"/>
    </row>
    <row r="2" spans="1:5" s="6" customFormat="1" ht="12.75">
      <c r="A2" s="22"/>
      <c r="D2" s="21"/>
      <c r="E2" s="21"/>
    </row>
    <row r="3" spans="1:5" ht="12.75">
      <c r="A3" s="3"/>
      <c r="B3" s="6" t="s">
        <v>372</v>
      </c>
      <c r="D3" s="11"/>
      <c r="E3" s="11"/>
    </row>
    <row r="4" spans="1:5" ht="13.5" thickBot="1">
      <c r="A4" s="3"/>
      <c r="B4" s="6"/>
      <c r="D4" s="11"/>
      <c r="E4" s="21" t="s">
        <v>117</v>
      </c>
    </row>
    <row r="5" spans="1:5" ht="13.5" thickTop="1">
      <c r="A5" s="17"/>
      <c r="B5" s="12" t="s">
        <v>54</v>
      </c>
      <c r="C5" s="28" t="s">
        <v>0</v>
      </c>
      <c r="D5" s="113" t="s">
        <v>370</v>
      </c>
      <c r="E5" s="113" t="s">
        <v>193</v>
      </c>
    </row>
    <row r="6" spans="1:5" ht="12.75">
      <c r="A6" s="14"/>
      <c r="B6" s="5"/>
      <c r="C6" s="107"/>
      <c r="D6" s="114"/>
      <c r="E6" s="114"/>
    </row>
    <row r="7" spans="1:5" s="6" customFormat="1" ht="12.75">
      <c r="A7" s="13" t="s">
        <v>4</v>
      </c>
      <c r="B7" s="5" t="s">
        <v>55</v>
      </c>
      <c r="C7" s="107"/>
      <c r="D7" s="114"/>
      <c r="E7" s="114"/>
    </row>
    <row r="8" spans="1:5" ht="12.75">
      <c r="A8" s="14">
        <v>1</v>
      </c>
      <c r="B8" s="1" t="s">
        <v>8</v>
      </c>
      <c r="C8" s="108"/>
      <c r="D8" s="115"/>
      <c r="E8" s="115"/>
    </row>
    <row r="9" spans="1:5" ht="12.75">
      <c r="A9" s="14">
        <v>2</v>
      </c>
      <c r="B9" s="1" t="s">
        <v>56</v>
      </c>
      <c r="C9" s="108"/>
      <c r="D9" s="115"/>
      <c r="E9" s="115"/>
    </row>
    <row r="10" spans="1:5" ht="12.75">
      <c r="A10" s="14" t="s">
        <v>7</v>
      </c>
      <c r="B10" s="4" t="s">
        <v>64</v>
      </c>
      <c r="C10" s="108"/>
      <c r="D10" s="115"/>
      <c r="E10" s="115"/>
    </row>
    <row r="11" spans="1:5" ht="12.75">
      <c r="A11" s="14" t="s">
        <v>9</v>
      </c>
      <c r="B11" s="4" t="s">
        <v>57</v>
      </c>
      <c r="C11" s="108"/>
      <c r="D11" s="115"/>
      <c r="E11" s="115"/>
    </row>
    <row r="12" spans="1:5" ht="12.75">
      <c r="A12" s="14" t="s">
        <v>16</v>
      </c>
      <c r="B12" s="4" t="s">
        <v>58</v>
      </c>
      <c r="C12" s="108"/>
      <c r="D12" s="115"/>
      <c r="E12" s="115"/>
    </row>
    <row r="13" spans="1:5" ht="12.75">
      <c r="A13" s="14"/>
      <c r="B13" s="1" t="s">
        <v>12</v>
      </c>
      <c r="C13" s="108"/>
      <c r="D13" s="115">
        <f>D8+D9+D10+D11+D12</f>
        <v>0</v>
      </c>
      <c r="E13" s="115">
        <f>E8+E9+E10+E11+E12</f>
        <v>0</v>
      </c>
    </row>
    <row r="14" spans="1:5" ht="12.75">
      <c r="A14" s="14">
        <v>3</v>
      </c>
      <c r="B14" s="1" t="s">
        <v>63</v>
      </c>
      <c r="C14" s="108"/>
      <c r="D14" s="115"/>
      <c r="E14" s="115"/>
    </row>
    <row r="15" spans="1:5" ht="12.75">
      <c r="A15" s="14" t="s">
        <v>7</v>
      </c>
      <c r="B15" s="4" t="s">
        <v>59</v>
      </c>
      <c r="C15" s="108"/>
      <c r="D15" s="115">
        <v>2724216</v>
      </c>
      <c r="E15" s="115">
        <v>2335318</v>
      </c>
    </row>
    <row r="16" spans="1:7" ht="12.75">
      <c r="A16" s="14" t="s">
        <v>9</v>
      </c>
      <c r="B16" s="4" t="s">
        <v>60</v>
      </c>
      <c r="C16" s="108"/>
      <c r="D16" s="115">
        <v>10144071</v>
      </c>
      <c r="E16" s="115">
        <v>6468928</v>
      </c>
      <c r="G16">
        <v>19967</v>
      </c>
    </row>
    <row r="17" spans="1:7" ht="12.75">
      <c r="A17" s="14" t="s">
        <v>16</v>
      </c>
      <c r="B17" s="4" t="s">
        <v>61</v>
      </c>
      <c r="C17" s="108"/>
      <c r="D17" s="115">
        <v>127670</v>
      </c>
      <c r="E17" s="115">
        <v>1089226</v>
      </c>
      <c r="G17">
        <v>977280</v>
      </c>
    </row>
    <row r="18" spans="1:7" ht="12.75">
      <c r="A18" s="14" t="s">
        <v>15</v>
      </c>
      <c r="B18" s="4" t="s">
        <v>62</v>
      </c>
      <c r="C18" s="108"/>
      <c r="D18" s="115">
        <v>44962274</v>
      </c>
      <c r="E18" s="115">
        <v>45962274</v>
      </c>
      <c r="G18">
        <v>91979</v>
      </c>
    </row>
    <row r="19" spans="1:7" ht="13.5" thickBot="1">
      <c r="A19" s="63" t="s">
        <v>24</v>
      </c>
      <c r="B19" s="73" t="s">
        <v>65</v>
      </c>
      <c r="C19" s="109"/>
      <c r="D19" s="116"/>
      <c r="E19" s="116"/>
      <c r="G19">
        <f>SUM(G16:G18)</f>
        <v>1089226</v>
      </c>
    </row>
    <row r="20" spans="1:5" ht="13.5" thickBot="1">
      <c r="A20" s="70"/>
      <c r="B20" s="71" t="s">
        <v>18</v>
      </c>
      <c r="C20" s="110"/>
      <c r="D20" s="117">
        <f>D14+D15+D16+D17+D18</f>
        <v>57958231</v>
      </c>
      <c r="E20" s="117">
        <f>E14+E15+E16+E17+E18</f>
        <v>55855746</v>
      </c>
    </row>
    <row r="21" spans="1:5" ht="12.75">
      <c r="A21" s="67">
        <v>4</v>
      </c>
      <c r="B21" s="69" t="s">
        <v>66</v>
      </c>
      <c r="C21" s="111"/>
      <c r="D21" s="118"/>
      <c r="E21" s="118"/>
    </row>
    <row r="22" spans="1:5" ht="13.5" thickBot="1">
      <c r="A22" s="63">
        <v>5</v>
      </c>
      <c r="B22" s="64" t="s">
        <v>67</v>
      </c>
      <c r="C22" s="109"/>
      <c r="D22" s="116"/>
      <c r="E22" s="116"/>
    </row>
    <row r="23" spans="1:5" s="6" customFormat="1" ht="13.5" thickBot="1">
      <c r="A23" s="72"/>
      <c r="B23" s="62" t="s">
        <v>68</v>
      </c>
      <c r="C23" s="93"/>
      <c r="D23" s="103">
        <f>D20+D13</f>
        <v>57958231</v>
      </c>
      <c r="E23" s="103">
        <f>E20+E13</f>
        <v>55855746</v>
      </c>
    </row>
    <row r="24" spans="1:5" ht="12.75">
      <c r="A24" s="67"/>
      <c r="B24" s="69"/>
      <c r="C24" s="111"/>
      <c r="D24" s="118"/>
      <c r="E24" s="118"/>
    </row>
    <row r="25" spans="1:5" s="6" customFormat="1" ht="12.75">
      <c r="A25" s="13" t="s">
        <v>32</v>
      </c>
      <c r="B25" s="5" t="s">
        <v>69</v>
      </c>
      <c r="C25" s="107"/>
      <c r="D25" s="114"/>
      <c r="E25" s="114"/>
    </row>
    <row r="26" spans="1:5" ht="12.75">
      <c r="A26" s="14">
        <v>1</v>
      </c>
      <c r="B26" s="1" t="s">
        <v>70</v>
      </c>
      <c r="C26" s="108"/>
      <c r="D26" s="115">
        <v>10377000</v>
      </c>
      <c r="E26" s="115">
        <v>11950000</v>
      </c>
    </row>
    <row r="27" spans="1:5" ht="12.75">
      <c r="A27" s="14" t="s">
        <v>7</v>
      </c>
      <c r="B27" s="4" t="s">
        <v>71</v>
      </c>
      <c r="C27" s="108"/>
      <c r="D27" s="115"/>
      <c r="E27" s="115"/>
    </row>
    <row r="28" spans="1:5" ht="12.75">
      <c r="A28" s="14" t="s">
        <v>9</v>
      </c>
      <c r="B28" s="4" t="s">
        <v>72</v>
      </c>
      <c r="C28" s="108"/>
      <c r="D28" s="115"/>
      <c r="E28" s="115"/>
    </row>
    <row r="29" spans="1:5" ht="12.75">
      <c r="A29" s="14"/>
      <c r="B29" s="1" t="s">
        <v>39</v>
      </c>
      <c r="C29" s="108"/>
      <c r="D29" s="115"/>
      <c r="E29" s="115"/>
    </row>
    <row r="30" spans="1:5" ht="12.75">
      <c r="A30" s="14">
        <v>2</v>
      </c>
      <c r="B30" s="1" t="s">
        <v>73</v>
      </c>
      <c r="C30" s="108"/>
      <c r="D30" s="115"/>
      <c r="E30" s="115"/>
    </row>
    <row r="31" spans="1:5" ht="12.75">
      <c r="A31" s="14">
        <v>3</v>
      </c>
      <c r="B31" s="1" t="s">
        <v>74</v>
      </c>
      <c r="C31" s="108"/>
      <c r="D31" s="115"/>
      <c r="E31" s="115"/>
    </row>
    <row r="32" spans="1:5" ht="12.75">
      <c r="A32" s="14">
        <v>4</v>
      </c>
      <c r="B32" s="1" t="s">
        <v>66</v>
      </c>
      <c r="C32" s="108"/>
      <c r="D32" s="115"/>
      <c r="E32" s="115"/>
    </row>
    <row r="33" spans="1:5" ht="12.75">
      <c r="A33" s="14"/>
      <c r="B33" s="5" t="s">
        <v>75</v>
      </c>
      <c r="C33" s="108"/>
      <c r="D33" s="115">
        <f>D26+D27+D28+D29+D30+D31+D32</f>
        <v>10377000</v>
      </c>
      <c r="E33" s="115">
        <f>E26+E27+E28+E29+E30+E31+E32</f>
        <v>11950000</v>
      </c>
    </row>
    <row r="34" spans="1:5" s="6" customFormat="1" ht="12.75">
      <c r="A34" s="13"/>
      <c r="B34" s="5" t="s">
        <v>76</v>
      </c>
      <c r="C34" s="107"/>
      <c r="D34" s="114">
        <f>D23+D33</f>
        <v>68335231</v>
      </c>
      <c r="E34" s="114">
        <f>E23+E33</f>
        <v>67805746</v>
      </c>
    </row>
    <row r="35" spans="1:5" ht="12.75">
      <c r="A35" s="14"/>
      <c r="B35" s="1"/>
      <c r="C35" s="108"/>
      <c r="D35" s="115"/>
      <c r="E35" s="115"/>
    </row>
    <row r="36" spans="1:5" s="6" customFormat="1" ht="12.75">
      <c r="A36" s="13" t="s">
        <v>77</v>
      </c>
      <c r="B36" s="5" t="s">
        <v>78</v>
      </c>
      <c r="C36" s="107"/>
      <c r="D36" s="114"/>
      <c r="E36" s="114"/>
    </row>
    <row r="37" spans="1:5" s="10" customFormat="1" ht="25.5">
      <c r="A37" s="20">
        <v>1</v>
      </c>
      <c r="B37" s="9" t="s">
        <v>79</v>
      </c>
      <c r="C37" s="112"/>
      <c r="D37" s="119"/>
      <c r="E37" s="119"/>
    </row>
    <row r="38" spans="1:5" s="10" customFormat="1" ht="25.5">
      <c r="A38" s="20">
        <v>2</v>
      </c>
      <c r="B38" s="9" t="s">
        <v>80</v>
      </c>
      <c r="C38" s="112"/>
      <c r="D38" s="119"/>
      <c r="E38" s="119"/>
    </row>
    <row r="39" spans="1:5" ht="12.75">
      <c r="A39" s="14">
        <v>3</v>
      </c>
      <c r="B39" s="1" t="s">
        <v>81</v>
      </c>
      <c r="C39" s="108"/>
      <c r="D39" s="115">
        <v>11000000</v>
      </c>
      <c r="E39" s="115">
        <v>11000000</v>
      </c>
    </row>
    <row r="40" spans="1:5" ht="12.75">
      <c r="A40" s="14">
        <v>4</v>
      </c>
      <c r="B40" s="1" t="s">
        <v>82</v>
      </c>
      <c r="C40" s="108"/>
      <c r="D40" s="115"/>
      <c r="E40" s="115"/>
    </row>
    <row r="41" spans="1:5" ht="12.75">
      <c r="A41" s="14">
        <v>5</v>
      </c>
      <c r="B41" s="1" t="s">
        <v>83</v>
      </c>
      <c r="C41" s="108"/>
      <c r="D41" s="115"/>
      <c r="E41" s="115"/>
    </row>
    <row r="42" spans="1:5" ht="12.75">
      <c r="A42" s="14">
        <v>6</v>
      </c>
      <c r="B42" s="1" t="s">
        <v>84</v>
      </c>
      <c r="C42" s="108"/>
      <c r="D42" s="115"/>
      <c r="E42" s="115"/>
    </row>
    <row r="43" spans="1:5" ht="12.75">
      <c r="A43" s="14">
        <v>7</v>
      </c>
      <c r="B43" s="1" t="s">
        <v>85</v>
      </c>
      <c r="C43" s="108"/>
      <c r="D43" s="115">
        <v>526850</v>
      </c>
      <c r="E43" s="115">
        <v>123988</v>
      </c>
    </row>
    <row r="44" spans="1:5" ht="12.75">
      <c r="A44" s="14">
        <v>8</v>
      </c>
      <c r="B44" s="1" t="s">
        <v>86</v>
      </c>
      <c r="C44" s="108"/>
      <c r="D44" s="115">
        <v>7654381</v>
      </c>
      <c r="E44" s="115"/>
    </row>
    <row r="45" spans="1:5" ht="12.75">
      <c r="A45" s="14">
        <v>9</v>
      </c>
      <c r="B45" s="1" t="s">
        <v>87</v>
      </c>
      <c r="C45" s="108"/>
      <c r="D45" s="115"/>
      <c r="E45" s="115"/>
    </row>
    <row r="46" spans="1:5" ht="13.5" thickBot="1">
      <c r="A46" s="63">
        <v>10</v>
      </c>
      <c r="B46" s="64" t="s">
        <v>88</v>
      </c>
      <c r="C46" s="109"/>
      <c r="D46" s="116">
        <v>8780523</v>
      </c>
      <c r="E46" s="116">
        <v>8057244</v>
      </c>
    </row>
    <row r="47" spans="1:5" s="6" customFormat="1" ht="13.5" thickBot="1">
      <c r="A47" s="72"/>
      <c r="B47" s="62" t="s">
        <v>89</v>
      </c>
      <c r="C47" s="93"/>
      <c r="D47" s="103">
        <f>D37+D38+D39+D40+D41+D42+D43+D44+D45+D10+D46</f>
        <v>27961754</v>
      </c>
      <c r="E47" s="103">
        <f>E37+E38+E39+E40+E41+E42+E43+E44+E45+E10+E46</f>
        <v>19181232</v>
      </c>
    </row>
    <row r="48" spans="1:5" ht="13.5" thickBot="1">
      <c r="A48" s="81"/>
      <c r="B48" s="82"/>
      <c r="C48" s="120"/>
      <c r="D48" s="121"/>
      <c r="E48" s="121"/>
    </row>
    <row r="49" spans="1:5" s="6" customFormat="1" ht="13.5" thickBot="1">
      <c r="A49" s="72"/>
      <c r="B49" s="62" t="s">
        <v>90</v>
      </c>
      <c r="C49" s="93"/>
      <c r="D49" s="103">
        <f>D23+D33+D47</f>
        <v>96296985</v>
      </c>
      <c r="E49" s="103">
        <f>E23+E33+E47</f>
        <v>86986978</v>
      </c>
    </row>
    <row r="51" ht="12.75">
      <c r="D51" s="17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2"/>
  <sheetViews>
    <sheetView tabSelected="1" workbookViewId="0" topLeftCell="A1">
      <selection activeCell="A1" sqref="A1:E32"/>
    </sheetView>
  </sheetViews>
  <sheetFormatPr defaultColWidth="9.140625" defaultRowHeight="12.75"/>
  <cols>
    <col min="1" max="1" width="7.421875" style="0" customWidth="1"/>
    <col min="2" max="2" width="46.140625" style="0" customWidth="1"/>
    <col min="3" max="3" width="4.7109375" style="0" customWidth="1"/>
    <col min="4" max="5" width="15.28125" style="0" customWidth="1"/>
    <col min="7" max="7" width="10.00390625" style="0" bestFit="1" customWidth="1"/>
  </cols>
  <sheetData>
    <row r="1" spans="1:255" s="6" customFormat="1" ht="12.75">
      <c r="A1" s="331" t="s">
        <v>382</v>
      </c>
      <c r="B1" s="331"/>
      <c r="C1" s="22"/>
      <c r="E1" s="22"/>
      <c r="G1" s="22"/>
      <c r="I1" s="22"/>
      <c r="K1" s="22"/>
      <c r="M1" s="22" t="s">
        <v>188</v>
      </c>
      <c r="O1" s="22" t="s">
        <v>188</v>
      </c>
      <c r="Q1" s="22" t="s">
        <v>188</v>
      </c>
      <c r="S1" s="22" t="s">
        <v>188</v>
      </c>
      <c r="U1" s="22" t="s">
        <v>188</v>
      </c>
      <c r="W1" s="22" t="s">
        <v>188</v>
      </c>
      <c r="Y1" s="22" t="s">
        <v>188</v>
      </c>
      <c r="AA1" s="22" t="s">
        <v>188</v>
      </c>
      <c r="AC1" s="22" t="s">
        <v>188</v>
      </c>
      <c r="AE1" s="22" t="s">
        <v>188</v>
      </c>
      <c r="AG1" s="22" t="s">
        <v>188</v>
      </c>
      <c r="AI1" s="22" t="s">
        <v>188</v>
      </c>
      <c r="AK1" s="22" t="s">
        <v>188</v>
      </c>
      <c r="AM1" s="22" t="s">
        <v>188</v>
      </c>
      <c r="AO1" s="22" t="s">
        <v>188</v>
      </c>
      <c r="AQ1" s="22" t="s">
        <v>188</v>
      </c>
      <c r="AS1" s="22" t="s">
        <v>188</v>
      </c>
      <c r="AU1" s="22" t="s">
        <v>188</v>
      </c>
      <c r="AW1" s="22" t="s">
        <v>188</v>
      </c>
      <c r="AY1" s="22" t="s">
        <v>188</v>
      </c>
      <c r="BA1" s="22" t="s">
        <v>188</v>
      </c>
      <c r="BC1" s="22" t="s">
        <v>188</v>
      </c>
      <c r="BE1" s="22" t="s">
        <v>188</v>
      </c>
      <c r="BG1" s="22" t="s">
        <v>188</v>
      </c>
      <c r="BI1" s="22" t="s">
        <v>188</v>
      </c>
      <c r="BK1" s="22" t="s">
        <v>188</v>
      </c>
      <c r="BM1" s="22" t="s">
        <v>188</v>
      </c>
      <c r="BO1" s="22" t="s">
        <v>188</v>
      </c>
      <c r="BQ1" s="22" t="s">
        <v>188</v>
      </c>
      <c r="BS1" s="22" t="s">
        <v>188</v>
      </c>
      <c r="BU1" s="22" t="s">
        <v>188</v>
      </c>
      <c r="BW1" s="22" t="s">
        <v>188</v>
      </c>
      <c r="BY1" s="22" t="s">
        <v>188</v>
      </c>
      <c r="CA1" s="22" t="s">
        <v>188</v>
      </c>
      <c r="CC1" s="22" t="s">
        <v>188</v>
      </c>
      <c r="CE1" s="22" t="s">
        <v>188</v>
      </c>
      <c r="CG1" s="22" t="s">
        <v>188</v>
      </c>
      <c r="CI1" s="22" t="s">
        <v>188</v>
      </c>
      <c r="CK1" s="22" t="s">
        <v>188</v>
      </c>
      <c r="CM1" s="22" t="s">
        <v>188</v>
      </c>
      <c r="CO1" s="22" t="s">
        <v>188</v>
      </c>
      <c r="CQ1" s="22" t="s">
        <v>188</v>
      </c>
      <c r="CS1" s="22" t="s">
        <v>188</v>
      </c>
      <c r="CU1" s="22" t="s">
        <v>188</v>
      </c>
      <c r="CW1" s="22" t="s">
        <v>188</v>
      </c>
      <c r="CY1" s="22" t="s">
        <v>188</v>
      </c>
      <c r="DA1" s="22" t="s">
        <v>188</v>
      </c>
      <c r="DC1" s="22" t="s">
        <v>188</v>
      </c>
      <c r="DE1" s="22" t="s">
        <v>188</v>
      </c>
      <c r="DG1" s="22" t="s">
        <v>188</v>
      </c>
      <c r="DI1" s="22" t="s">
        <v>188</v>
      </c>
      <c r="DK1" s="22" t="s">
        <v>188</v>
      </c>
      <c r="DM1" s="22" t="s">
        <v>188</v>
      </c>
      <c r="DO1" s="22" t="s">
        <v>188</v>
      </c>
      <c r="DQ1" s="22" t="s">
        <v>188</v>
      </c>
      <c r="DS1" s="22" t="s">
        <v>188</v>
      </c>
      <c r="DU1" s="22" t="s">
        <v>188</v>
      </c>
      <c r="DW1" s="22" t="s">
        <v>188</v>
      </c>
      <c r="DY1" s="22" t="s">
        <v>188</v>
      </c>
      <c r="EA1" s="22" t="s">
        <v>188</v>
      </c>
      <c r="EC1" s="22" t="s">
        <v>188</v>
      </c>
      <c r="EE1" s="22" t="s">
        <v>188</v>
      </c>
      <c r="EG1" s="22" t="s">
        <v>188</v>
      </c>
      <c r="EI1" s="22" t="s">
        <v>188</v>
      </c>
      <c r="EK1" s="22" t="s">
        <v>188</v>
      </c>
      <c r="EM1" s="22" t="s">
        <v>188</v>
      </c>
      <c r="EO1" s="22" t="s">
        <v>188</v>
      </c>
      <c r="EQ1" s="22" t="s">
        <v>188</v>
      </c>
      <c r="ES1" s="22" t="s">
        <v>188</v>
      </c>
      <c r="EU1" s="22" t="s">
        <v>188</v>
      </c>
      <c r="EW1" s="22" t="s">
        <v>188</v>
      </c>
      <c r="EY1" s="22" t="s">
        <v>188</v>
      </c>
      <c r="FA1" s="22" t="s">
        <v>188</v>
      </c>
      <c r="FC1" s="22" t="s">
        <v>188</v>
      </c>
      <c r="FE1" s="22" t="s">
        <v>188</v>
      </c>
      <c r="FG1" s="22" t="s">
        <v>188</v>
      </c>
      <c r="FI1" s="22" t="s">
        <v>188</v>
      </c>
      <c r="FK1" s="22" t="s">
        <v>188</v>
      </c>
      <c r="FM1" s="22" t="s">
        <v>188</v>
      </c>
      <c r="FO1" s="22" t="s">
        <v>188</v>
      </c>
      <c r="FQ1" s="22" t="s">
        <v>188</v>
      </c>
      <c r="FS1" s="22" t="s">
        <v>188</v>
      </c>
      <c r="FU1" s="22" t="s">
        <v>188</v>
      </c>
      <c r="FW1" s="22" t="s">
        <v>188</v>
      </c>
      <c r="FY1" s="22" t="s">
        <v>188</v>
      </c>
      <c r="GA1" s="22" t="s">
        <v>188</v>
      </c>
      <c r="GC1" s="22" t="s">
        <v>188</v>
      </c>
      <c r="GE1" s="22" t="s">
        <v>188</v>
      </c>
      <c r="GG1" s="22" t="s">
        <v>188</v>
      </c>
      <c r="GI1" s="22" t="s">
        <v>188</v>
      </c>
      <c r="GK1" s="22" t="s">
        <v>188</v>
      </c>
      <c r="GM1" s="22" t="s">
        <v>188</v>
      </c>
      <c r="GO1" s="22" t="s">
        <v>188</v>
      </c>
      <c r="GQ1" s="22" t="s">
        <v>188</v>
      </c>
      <c r="GS1" s="22" t="s">
        <v>188</v>
      </c>
      <c r="GU1" s="22" t="s">
        <v>188</v>
      </c>
      <c r="GW1" s="22" t="s">
        <v>188</v>
      </c>
      <c r="GY1" s="22" t="s">
        <v>188</v>
      </c>
      <c r="HA1" s="22" t="s">
        <v>188</v>
      </c>
      <c r="HC1" s="22" t="s">
        <v>188</v>
      </c>
      <c r="HE1" s="22" t="s">
        <v>188</v>
      </c>
      <c r="HG1" s="22" t="s">
        <v>188</v>
      </c>
      <c r="HI1" s="22" t="s">
        <v>188</v>
      </c>
      <c r="HK1" s="22" t="s">
        <v>188</v>
      </c>
      <c r="HM1" s="22" t="s">
        <v>188</v>
      </c>
      <c r="HO1" s="22" t="s">
        <v>188</v>
      </c>
      <c r="HQ1" s="22" t="s">
        <v>188</v>
      </c>
      <c r="HS1" s="22" t="s">
        <v>188</v>
      </c>
      <c r="HU1" s="22" t="s">
        <v>188</v>
      </c>
      <c r="HW1" s="22" t="s">
        <v>188</v>
      </c>
      <c r="HY1" s="22" t="s">
        <v>188</v>
      </c>
      <c r="IA1" s="22" t="s">
        <v>188</v>
      </c>
      <c r="IC1" s="22" t="s">
        <v>188</v>
      </c>
      <c r="IE1" s="22" t="s">
        <v>188</v>
      </c>
      <c r="IG1" s="22" t="s">
        <v>188</v>
      </c>
      <c r="II1" s="22" t="s">
        <v>188</v>
      </c>
      <c r="IK1" s="22" t="s">
        <v>188</v>
      </c>
      <c r="IM1" s="22" t="s">
        <v>188</v>
      </c>
      <c r="IO1" s="22" t="s">
        <v>188</v>
      </c>
      <c r="IQ1" s="22" t="s">
        <v>188</v>
      </c>
      <c r="IS1" s="22" t="s">
        <v>188</v>
      </c>
      <c r="IU1" s="22" t="s">
        <v>188</v>
      </c>
    </row>
    <row r="3" s="6" customFormat="1" ht="12.75">
      <c r="B3" s="6" t="s">
        <v>93</v>
      </c>
    </row>
    <row r="4" s="6" customFormat="1" ht="12.75">
      <c r="B4" s="6" t="s">
        <v>369</v>
      </c>
    </row>
    <row r="5" s="6" customFormat="1" ht="12.75"/>
    <row r="6" s="6" customFormat="1" ht="13.5" thickBot="1">
      <c r="E6" s="21" t="s">
        <v>117</v>
      </c>
    </row>
    <row r="7" spans="1:5" s="6" customFormat="1" ht="13.5" thickTop="1">
      <c r="A7" s="23" t="s">
        <v>91</v>
      </c>
      <c r="B7" s="12" t="s">
        <v>92</v>
      </c>
      <c r="C7" s="28"/>
      <c r="D7" s="113" t="s">
        <v>370</v>
      </c>
      <c r="E7" s="113" t="s">
        <v>193</v>
      </c>
    </row>
    <row r="8" spans="1:5" ht="13.5" thickBot="1">
      <c r="A8" s="63"/>
      <c r="B8" s="64"/>
      <c r="C8" s="109"/>
      <c r="D8" s="116"/>
      <c r="E8" s="116"/>
    </row>
    <row r="9" spans="1:5" s="6" customFormat="1" ht="13.5" thickBot="1">
      <c r="A9" s="65">
        <v>1</v>
      </c>
      <c r="B9" s="66" t="s">
        <v>94</v>
      </c>
      <c r="C9" s="89"/>
      <c r="D9" s="99">
        <v>161193852</v>
      </c>
      <c r="E9" s="99">
        <v>131133156</v>
      </c>
    </row>
    <row r="10" spans="1:5" s="6" customFormat="1" ht="12.75">
      <c r="A10" s="122">
        <v>2</v>
      </c>
      <c r="B10" s="50" t="s">
        <v>95</v>
      </c>
      <c r="C10" s="129"/>
      <c r="D10" s="134">
        <f>D11</f>
        <v>8735270</v>
      </c>
      <c r="E10" s="134">
        <f>E11</f>
        <v>489811</v>
      </c>
    </row>
    <row r="11" spans="1:5" s="26" customFormat="1" ht="25.5">
      <c r="A11" s="24">
        <v>3</v>
      </c>
      <c r="B11" s="25" t="s">
        <v>96</v>
      </c>
      <c r="C11" s="130"/>
      <c r="D11" s="135">
        <v>8735270</v>
      </c>
      <c r="E11" s="135">
        <v>489811</v>
      </c>
    </row>
    <row r="12" spans="1:7" ht="12.75">
      <c r="A12" s="14">
        <v>4</v>
      </c>
      <c r="B12" s="1" t="s">
        <v>97</v>
      </c>
      <c r="C12" s="108"/>
      <c r="D12" s="115">
        <v>148013973</v>
      </c>
      <c r="E12" s="115">
        <v>112248924</v>
      </c>
      <c r="G12">
        <v>111439552</v>
      </c>
    </row>
    <row r="13" spans="1:7" ht="12.75">
      <c r="A13" s="14">
        <v>5</v>
      </c>
      <c r="B13" s="1" t="s">
        <v>98</v>
      </c>
      <c r="C13" s="108"/>
      <c r="D13" s="115">
        <f>D14+D16</f>
        <v>5185061</v>
      </c>
      <c r="E13" s="115">
        <f>E14+E16</f>
        <v>3947943</v>
      </c>
      <c r="G13">
        <v>809372</v>
      </c>
    </row>
    <row r="14" spans="1:7" ht="12.75">
      <c r="A14" s="14"/>
      <c r="B14" s="1" t="s">
        <v>99</v>
      </c>
      <c r="C14" s="108"/>
      <c r="D14" s="115">
        <v>4443067</v>
      </c>
      <c r="E14" s="115">
        <v>3380120</v>
      </c>
      <c r="G14">
        <f>SUM(G12:G13)</f>
        <v>112248924</v>
      </c>
    </row>
    <row r="15" spans="1:5" ht="12.75">
      <c r="A15" s="14"/>
      <c r="B15" s="1" t="s">
        <v>100</v>
      </c>
      <c r="C15" s="108"/>
      <c r="D15" s="115"/>
      <c r="E15" s="115"/>
    </row>
    <row r="16" spans="1:5" s="26" customFormat="1" ht="25.5">
      <c r="A16" s="24"/>
      <c r="B16" s="25" t="s">
        <v>138</v>
      </c>
      <c r="C16" s="130"/>
      <c r="D16" s="135">
        <v>741994</v>
      </c>
      <c r="E16" s="135">
        <v>567823</v>
      </c>
    </row>
    <row r="17" spans="1:5" ht="12.75">
      <c r="A17" s="14">
        <v>6</v>
      </c>
      <c r="B17" s="1" t="s">
        <v>101</v>
      </c>
      <c r="C17" s="108"/>
      <c r="D17" s="115">
        <v>620000</v>
      </c>
      <c r="E17" s="115">
        <v>600000</v>
      </c>
    </row>
    <row r="18" spans="1:5" ht="12.75">
      <c r="A18" s="14">
        <v>7</v>
      </c>
      <c r="B18" s="1" t="s">
        <v>102</v>
      </c>
      <c r="C18" s="108"/>
      <c r="D18" s="115">
        <f>shpenzime!C36</f>
        <v>5607457</v>
      </c>
      <c r="E18" s="115">
        <v>5873607</v>
      </c>
    </row>
    <row r="19" spans="1:5" ht="13.5" thickBot="1">
      <c r="A19" s="63">
        <v>8</v>
      </c>
      <c r="B19" s="64" t="s">
        <v>103</v>
      </c>
      <c r="C19" s="109"/>
      <c r="D19" s="116">
        <f>D12+D13+D17+D18</f>
        <v>159426491</v>
      </c>
      <c r="E19" s="116">
        <f>SUM(E12:E18)</f>
        <v>126618417</v>
      </c>
    </row>
    <row r="20" spans="1:5" s="27" customFormat="1" ht="26.25" thickBot="1">
      <c r="A20" s="125">
        <v>9</v>
      </c>
      <c r="B20" s="126" t="s">
        <v>104</v>
      </c>
      <c r="C20" s="131"/>
      <c r="D20" s="136">
        <f>D9-D12-D14-D16-D17-D18+D11</f>
        <v>10502631</v>
      </c>
      <c r="E20" s="136">
        <f>E9-E12-E14-E16-E17-E18+E11</f>
        <v>8952493</v>
      </c>
    </row>
    <row r="21" spans="1:5" s="26" customFormat="1" ht="25.5">
      <c r="A21" s="123">
        <v>10</v>
      </c>
      <c r="B21" s="124" t="s">
        <v>105</v>
      </c>
      <c r="C21" s="132"/>
      <c r="D21" s="137"/>
      <c r="E21" s="137"/>
    </row>
    <row r="22" spans="1:5" s="26" customFormat="1" ht="25.5">
      <c r="A22" s="24">
        <v>11</v>
      </c>
      <c r="B22" s="25" t="s">
        <v>106</v>
      </c>
      <c r="C22" s="130"/>
      <c r="D22" s="135"/>
      <c r="E22" s="135"/>
    </row>
    <row r="23" spans="1:5" ht="12.75">
      <c r="A23" s="14">
        <v>12</v>
      </c>
      <c r="B23" s="1" t="s">
        <v>107</v>
      </c>
      <c r="C23" s="108"/>
      <c r="D23" s="115"/>
      <c r="E23" s="115"/>
    </row>
    <row r="24" spans="1:5" ht="25.5">
      <c r="A24" s="14">
        <v>12.1</v>
      </c>
      <c r="B24" s="25" t="s">
        <v>108</v>
      </c>
      <c r="C24" s="108"/>
      <c r="D24" s="115"/>
      <c r="E24" s="115"/>
    </row>
    <row r="25" spans="1:5" ht="12.75">
      <c r="A25" s="14">
        <v>12.2</v>
      </c>
      <c r="B25" s="1" t="s">
        <v>109</v>
      </c>
      <c r="C25" s="108"/>
      <c r="D25" s="115">
        <v>-746495</v>
      </c>
      <c r="E25" s="115"/>
    </row>
    <row r="26" spans="1:5" ht="12.75">
      <c r="A26" s="14">
        <v>12.3</v>
      </c>
      <c r="B26" s="1" t="s">
        <v>110</v>
      </c>
      <c r="C26" s="108"/>
      <c r="D26" s="115"/>
      <c r="E26" s="115"/>
    </row>
    <row r="27" spans="1:5" ht="12.75">
      <c r="A27" s="14">
        <v>12.4</v>
      </c>
      <c r="B27" s="1" t="s">
        <v>111</v>
      </c>
      <c r="C27" s="108"/>
      <c r="D27" s="115"/>
      <c r="E27" s="115"/>
    </row>
    <row r="28" spans="1:5" s="27" customFormat="1" ht="26.25" thickBot="1">
      <c r="A28" s="127">
        <v>13</v>
      </c>
      <c r="B28" s="128" t="s">
        <v>112</v>
      </c>
      <c r="C28" s="133"/>
      <c r="D28" s="138">
        <f>D25</f>
        <v>-746495</v>
      </c>
      <c r="E28" s="138">
        <f>E25</f>
        <v>0</v>
      </c>
    </row>
    <row r="29" spans="1:5" s="6" customFormat="1" ht="13.5" thickBot="1">
      <c r="A29" s="72">
        <v>14</v>
      </c>
      <c r="B29" s="62" t="s">
        <v>113</v>
      </c>
      <c r="C29" s="93"/>
      <c r="D29" s="103">
        <f>D20+D28</f>
        <v>9756136</v>
      </c>
      <c r="E29" s="103">
        <f>E20+E28</f>
        <v>8952493</v>
      </c>
    </row>
    <row r="30" spans="1:5" ht="13.5" thickBot="1">
      <c r="A30" s="81">
        <v>15</v>
      </c>
      <c r="B30" s="82" t="s">
        <v>114</v>
      </c>
      <c r="C30" s="120"/>
      <c r="D30" s="121">
        <f>D29*10%</f>
        <v>975613.6000000001</v>
      </c>
      <c r="E30" s="121">
        <f>E29*10%</f>
        <v>895249.3</v>
      </c>
    </row>
    <row r="31" spans="1:5" s="6" customFormat="1" ht="12.75">
      <c r="A31" s="151">
        <v>16</v>
      </c>
      <c r="B31" s="152" t="s">
        <v>115</v>
      </c>
      <c r="C31" s="153"/>
      <c r="D31" s="154">
        <f>D29-D30</f>
        <v>8780522.4</v>
      </c>
      <c r="E31" s="154">
        <f>E29-E30</f>
        <v>8057243.7</v>
      </c>
    </row>
    <row r="32" spans="1:5" ht="12.75">
      <c r="A32" s="155"/>
      <c r="B32" s="156"/>
      <c r="C32" s="157"/>
      <c r="D32" s="158"/>
      <c r="E32" s="158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27" sqref="I27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5" width="10.8515625" style="0" customWidth="1"/>
    <col min="6" max="6" width="8.57421875" style="0" customWidth="1"/>
    <col min="7" max="7" width="11.421875" style="0" customWidth="1"/>
    <col min="8" max="8" width="11.8515625" style="0" bestFit="1" customWidth="1"/>
    <col min="9" max="9" width="10.28125" style="0" customWidth="1"/>
    <col min="10" max="10" width="11.28125" style="0" customWidth="1"/>
  </cols>
  <sheetData>
    <row r="1" spans="1:10" ht="12.75">
      <c r="A1" s="22" t="s">
        <v>192</v>
      </c>
      <c r="B1" s="6"/>
      <c r="C1" s="6"/>
      <c r="D1" s="21"/>
      <c r="E1" s="21"/>
      <c r="F1" s="6"/>
      <c r="G1" s="6"/>
      <c r="H1" s="6"/>
      <c r="I1" s="6"/>
      <c r="J1" s="6"/>
    </row>
    <row r="3" spans="1:10" ht="12.75">
      <c r="A3" s="6"/>
      <c r="B3" s="6" t="s">
        <v>116</v>
      </c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 t="s">
        <v>373</v>
      </c>
      <c r="C4" s="6"/>
      <c r="D4" s="6"/>
      <c r="E4" s="6"/>
      <c r="F4" s="6"/>
      <c r="G4" s="6"/>
      <c r="H4" s="6"/>
      <c r="I4" s="6"/>
      <c r="J4" s="6"/>
    </row>
    <row r="5" spans="1:10" ht="13.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thickTop="1">
      <c r="A6" s="145"/>
      <c r="B6" s="139" t="s">
        <v>118</v>
      </c>
      <c r="C6" s="140"/>
      <c r="D6" s="140"/>
      <c r="E6" s="140"/>
      <c r="F6" s="140"/>
      <c r="G6" s="140"/>
      <c r="H6" s="140"/>
      <c r="I6" s="140"/>
      <c r="J6" s="141"/>
    </row>
    <row r="7" spans="1:10" ht="63.75">
      <c r="A7" s="142" t="s">
        <v>190</v>
      </c>
      <c r="B7" s="142" t="s">
        <v>81</v>
      </c>
      <c r="C7" s="142" t="s">
        <v>119</v>
      </c>
      <c r="D7" s="142" t="s">
        <v>137</v>
      </c>
      <c r="E7" s="142" t="s">
        <v>120</v>
      </c>
      <c r="F7" s="142" t="s">
        <v>121</v>
      </c>
      <c r="G7" s="142" t="s">
        <v>125</v>
      </c>
      <c r="H7" s="142" t="s">
        <v>86</v>
      </c>
      <c r="I7" s="142" t="s">
        <v>122</v>
      </c>
      <c r="J7" s="142" t="s">
        <v>123</v>
      </c>
    </row>
    <row r="8" spans="1:10" ht="12.75">
      <c r="A8" s="147" t="s">
        <v>332</v>
      </c>
      <c r="B8" s="105">
        <v>100000</v>
      </c>
      <c r="C8" s="105"/>
      <c r="D8" s="105"/>
      <c r="E8" s="105">
        <v>123988</v>
      </c>
      <c r="F8" s="105"/>
      <c r="G8" s="105">
        <v>7748545</v>
      </c>
      <c r="H8" s="105"/>
      <c r="I8" s="105"/>
      <c r="J8" s="105">
        <f>SUM(B8:I8)</f>
        <v>7972533</v>
      </c>
    </row>
    <row r="9" spans="1:10" ht="25.5">
      <c r="A9" s="148" t="s">
        <v>124</v>
      </c>
      <c r="B9" s="143"/>
      <c r="C9" s="143"/>
      <c r="D9" s="143"/>
      <c r="E9" s="143"/>
      <c r="F9" s="143"/>
      <c r="G9" s="143"/>
      <c r="H9" s="143"/>
      <c r="I9" s="143"/>
      <c r="J9" s="143">
        <f>SUM(B9:I9)</f>
        <v>0</v>
      </c>
    </row>
    <row r="10" spans="1:10" ht="12.75">
      <c r="A10" s="149" t="s">
        <v>126</v>
      </c>
      <c r="B10" s="106"/>
      <c r="C10" s="106"/>
      <c r="D10" s="106"/>
      <c r="E10" s="106">
        <v>402862</v>
      </c>
      <c r="F10" s="106"/>
      <c r="G10" s="106">
        <v>-7748545</v>
      </c>
      <c r="H10" s="106"/>
      <c r="I10" s="106"/>
      <c r="J10" s="106">
        <f>SUM(B10:I10)</f>
        <v>-7345683</v>
      </c>
    </row>
    <row r="11" spans="1:10" ht="12.75">
      <c r="A11" s="148"/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12.75">
      <c r="A12" s="149" t="s">
        <v>127</v>
      </c>
      <c r="B12" s="106"/>
      <c r="C12" s="106"/>
      <c r="D12" s="106"/>
      <c r="E12" s="106"/>
      <c r="F12" s="106"/>
      <c r="G12" s="106">
        <v>8780523</v>
      </c>
      <c r="H12" s="106"/>
      <c r="I12" s="106"/>
      <c r="J12" s="106">
        <f>SUM(B12:I12)</f>
        <v>8780523</v>
      </c>
    </row>
    <row r="13" spans="1:10" ht="12.75">
      <c r="A13" s="149" t="s">
        <v>128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25.5">
      <c r="A14" s="150" t="s">
        <v>129</v>
      </c>
      <c r="B14" s="143"/>
      <c r="C14" s="143"/>
      <c r="D14" s="143"/>
      <c r="E14" s="143"/>
      <c r="F14" s="143"/>
      <c r="G14" s="143"/>
      <c r="H14" s="143"/>
      <c r="I14" s="143"/>
      <c r="J14" s="143">
        <f>SUM(B14:I14)</f>
        <v>0</v>
      </c>
    </row>
    <row r="15" spans="1:10" ht="25.5">
      <c r="A15" s="148" t="s">
        <v>130</v>
      </c>
      <c r="B15" s="106"/>
      <c r="C15" s="106"/>
      <c r="D15" s="106"/>
      <c r="E15" s="106"/>
      <c r="F15" s="106"/>
      <c r="G15" s="106"/>
      <c r="H15" s="106"/>
      <c r="I15" s="106"/>
      <c r="J15" s="106">
        <f>SUM(B15:I15)</f>
        <v>0</v>
      </c>
    </row>
    <row r="16" spans="1:10" ht="12.75">
      <c r="A16" s="149" t="s">
        <v>131</v>
      </c>
      <c r="B16" s="143"/>
      <c r="C16" s="143"/>
      <c r="D16" s="143"/>
      <c r="E16" s="143"/>
      <c r="F16" s="143"/>
      <c r="G16" s="143"/>
      <c r="H16" s="143">
        <v>7654381</v>
      </c>
      <c r="I16" s="143"/>
      <c r="J16" s="143">
        <f>SUM(B16:I16)</f>
        <v>7654381</v>
      </c>
    </row>
    <row r="17" spans="1:10" ht="12.75">
      <c r="A17" s="149" t="s">
        <v>132</v>
      </c>
      <c r="B17" s="106">
        <v>10900000</v>
      </c>
      <c r="C17" s="106"/>
      <c r="D17" s="106"/>
      <c r="E17" s="106"/>
      <c r="F17" s="106"/>
      <c r="G17" s="106"/>
      <c r="H17" s="106"/>
      <c r="I17" s="106"/>
      <c r="J17" s="106">
        <f>SUM(B17:I17)</f>
        <v>10900000</v>
      </c>
    </row>
    <row r="18" spans="1:10" ht="12.75">
      <c r="A18" s="149" t="s">
        <v>133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49" t="s">
        <v>134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48" t="s">
        <v>135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2.75">
      <c r="A21" s="148" t="s">
        <v>136</v>
      </c>
      <c r="B21" s="143"/>
      <c r="C21" s="143"/>
      <c r="D21" s="143"/>
      <c r="E21" s="143"/>
      <c r="F21" s="143"/>
      <c r="G21" s="143"/>
      <c r="H21" s="143"/>
      <c r="I21" s="143"/>
      <c r="J21" s="143"/>
    </row>
    <row r="22" spans="1:10" ht="12.75">
      <c r="A22" s="146" t="s">
        <v>374</v>
      </c>
      <c r="B22" s="144">
        <f>SUM(B8:B21)</f>
        <v>11000000</v>
      </c>
      <c r="C22" s="144"/>
      <c r="D22" s="144">
        <f>SUM(D8:D21)</f>
        <v>0</v>
      </c>
      <c r="E22" s="144">
        <f>SUM(E8:E21)</f>
        <v>526850</v>
      </c>
      <c r="F22" s="144"/>
      <c r="G22" s="144">
        <f>SUM(G8:G21)</f>
        <v>8780523</v>
      </c>
      <c r="H22" s="144">
        <f>SUM(H8:H21)</f>
        <v>7654381</v>
      </c>
      <c r="I22" s="144"/>
      <c r="J22" s="144">
        <f>SUM(B22:I22)</f>
        <v>27961754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27" sqref="J27"/>
    </sheetView>
  </sheetViews>
  <sheetFormatPr defaultColWidth="9.140625" defaultRowHeight="12.75"/>
  <cols>
    <col min="1" max="1" width="4.8515625" style="0" customWidth="1"/>
    <col min="2" max="2" width="18.7109375" style="0" customWidth="1"/>
    <col min="4" max="4" width="6.421875" style="0" customWidth="1"/>
    <col min="8" max="8" width="12.421875" style="0" customWidth="1"/>
  </cols>
  <sheetData>
    <row r="1" spans="1:12" ht="12.75">
      <c r="A1" s="276"/>
      <c r="B1" s="277" t="s">
        <v>342</v>
      </c>
      <c r="C1" s="278"/>
      <c r="D1" s="278"/>
      <c r="E1" s="277"/>
      <c r="F1" s="278"/>
      <c r="G1" s="278"/>
      <c r="H1" s="276"/>
      <c r="I1" s="276"/>
      <c r="J1" s="276"/>
      <c r="K1" s="276"/>
      <c r="L1" s="276"/>
    </row>
    <row r="2" spans="1:12" ht="12.75">
      <c r="A2" s="276"/>
      <c r="B2" s="277" t="s">
        <v>343</v>
      </c>
      <c r="C2" s="278"/>
      <c r="D2" s="278"/>
      <c r="E2" s="277"/>
      <c r="F2" s="278"/>
      <c r="G2" s="278"/>
      <c r="H2" s="276"/>
      <c r="I2" s="276"/>
      <c r="J2" s="276"/>
      <c r="K2" s="276"/>
      <c r="L2" s="276"/>
    </row>
    <row r="3" spans="1:12" ht="12.75">
      <c r="A3" s="276"/>
      <c r="B3" s="276"/>
      <c r="C3" s="276"/>
      <c r="D3" s="276"/>
      <c r="E3" s="279" t="s">
        <v>344</v>
      </c>
      <c r="F3" s="279"/>
      <c r="G3" s="279"/>
      <c r="H3" s="276"/>
      <c r="I3" s="276"/>
      <c r="J3" s="276"/>
      <c r="K3" s="276"/>
      <c r="L3" s="276"/>
    </row>
    <row r="4" spans="1:12" ht="12.75">
      <c r="A4" s="276"/>
      <c r="B4" s="276"/>
      <c r="C4" s="276"/>
      <c r="D4" s="276"/>
      <c r="E4" s="279" t="s">
        <v>368</v>
      </c>
      <c r="F4" s="279"/>
      <c r="G4" s="279"/>
      <c r="H4" s="276"/>
      <c r="I4" s="276"/>
      <c r="J4" s="276"/>
      <c r="K4" s="276"/>
      <c r="L4" s="276"/>
    </row>
    <row r="5" spans="1:12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12.75" customHeight="1">
      <c r="A6" s="335" t="s">
        <v>345</v>
      </c>
      <c r="B6" s="335" t="s">
        <v>346</v>
      </c>
      <c r="C6" s="335" t="s">
        <v>356</v>
      </c>
      <c r="D6" s="336" t="s">
        <v>347</v>
      </c>
      <c r="E6" s="332" t="s">
        <v>357</v>
      </c>
      <c r="F6" s="333" t="s">
        <v>358</v>
      </c>
      <c r="G6" s="334" t="s">
        <v>359</v>
      </c>
      <c r="H6" s="333" t="s">
        <v>360</v>
      </c>
      <c r="I6" s="333" t="s">
        <v>361</v>
      </c>
      <c r="J6" s="333" t="s">
        <v>362</v>
      </c>
      <c r="K6" s="333" t="s">
        <v>363</v>
      </c>
      <c r="L6" s="333" t="s">
        <v>364</v>
      </c>
    </row>
    <row r="7" spans="1:12" ht="12.75">
      <c r="A7" s="335"/>
      <c r="B7" s="335"/>
      <c r="C7" s="335"/>
      <c r="D7" s="336"/>
      <c r="E7" s="332"/>
      <c r="F7" s="333"/>
      <c r="G7" s="334"/>
      <c r="H7" s="333"/>
      <c r="I7" s="333"/>
      <c r="J7" s="333"/>
      <c r="K7" s="333"/>
      <c r="L7" s="333"/>
    </row>
    <row r="8" spans="1:12" ht="12.75">
      <c r="A8" s="335"/>
      <c r="B8" s="335"/>
      <c r="C8" s="335"/>
      <c r="D8" s="336"/>
      <c r="E8" s="332"/>
      <c r="F8" s="333"/>
      <c r="G8" s="334"/>
      <c r="H8" s="333"/>
      <c r="I8" s="333"/>
      <c r="J8" s="333"/>
      <c r="K8" s="333"/>
      <c r="L8" s="333"/>
    </row>
    <row r="9" spans="1:12" ht="12.75">
      <c r="A9" s="335"/>
      <c r="B9" s="335"/>
      <c r="C9" s="335"/>
      <c r="D9" s="336"/>
      <c r="E9" s="332"/>
      <c r="F9" s="333"/>
      <c r="G9" s="334"/>
      <c r="H9" s="333"/>
      <c r="I9" s="333"/>
      <c r="J9" s="333"/>
      <c r="K9" s="333"/>
      <c r="L9" s="333"/>
    </row>
    <row r="10" spans="1:12" ht="12.75">
      <c r="A10" s="335"/>
      <c r="B10" s="335"/>
      <c r="C10" s="335"/>
      <c r="D10" s="336"/>
      <c r="E10" s="332"/>
      <c r="F10" s="333"/>
      <c r="G10" s="334"/>
      <c r="H10" s="333"/>
      <c r="I10" s="333"/>
      <c r="J10" s="333"/>
      <c r="K10" s="333"/>
      <c r="L10" s="333"/>
    </row>
    <row r="11" spans="1:12" ht="12.75">
      <c r="A11" s="280">
        <v>1</v>
      </c>
      <c r="B11" s="281" t="s">
        <v>348</v>
      </c>
      <c r="C11" s="282">
        <v>3029240</v>
      </c>
      <c r="D11" s="283">
        <v>0.2</v>
      </c>
      <c r="E11" s="282">
        <v>910000</v>
      </c>
      <c r="F11" s="284">
        <f>C11-E11</f>
        <v>2119240</v>
      </c>
      <c r="G11" s="284">
        <v>0</v>
      </c>
      <c r="H11" s="291">
        <f>C11+G11</f>
        <v>3029240</v>
      </c>
      <c r="I11" s="282">
        <v>150000</v>
      </c>
      <c r="J11" s="284"/>
      <c r="K11" s="284">
        <f>E11+I11</f>
        <v>1060000</v>
      </c>
      <c r="L11" s="284">
        <f>H11-K11</f>
        <v>1969240</v>
      </c>
    </row>
    <row r="12" spans="1:12" ht="12.75">
      <c r="A12" s="280">
        <v>2</v>
      </c>
      <c r="B12" s="281" t="s">
        <v>349</v>
      </c>
      <c r="C12" s="282">
        <v>2760292</v>
      </c>
      <c r="D12" s="283">
        <v>0.2</v>
      </c>
      <c r="E12" s="282">
        <v>120000</v>
      </c>
      <c r="F12" s="284">
        <f aca="true" t="shared" si="0" ref="F12:F20">C12-E12</f>
        <v>2640292</v>
      </c>
      <c r="G12" s="284"/>
      <c r="H12" s="291">
        <f aca="true" t="shared" si="1" ref="H12:H20">C12+G12</f>
        <v>2760292</v>
      </c>
      <c r="I12" s="282">
        <v>170000</v>
      </c>
      <c r="J12" s="284"/>
      <c r="K12" s="284">
        <f aca="true" t="shared" si="2" ref="K12:K21">E12+I12</f>
        <v>290000</v>
      </c>
      <c r="L12" s="284">
        <f aca="true" t="shared" si="3" ref="L12:L21">H12-K12</f>
        <v>2470292</v>
      </c>
    </row>
    <row r="13" spans="1:12" ht="12.75">
      <c r="A13" s="280">
        <v>3</v>
      </c>
      <c r="B13" s="281" t="s">
        <v>350</v>
      </c>
      <c r="C13" s="282">
        <v>331353</v>
      </c>
      <c r="D13" s="283">
        <v>0.2</v>
      </c>
      <c r="E13" s="282">
        <v>50000</v>
      </c>
      <c r="F13" s="284">
        <f t="shared" si="0"/>
        <v>281353</v>
      </c>
      <c r="G13" s="282"/>
      <c r="H13" s="291">
        <f t="shared" si="1"/>
        <v>331353</v>
      </c>
      <c r="I13" s="282">
        <v>60000</v>
      </c>
      <c r="J13" s="284"/>
      <c r="K13" s="284">
        <f t="shared" si="2"/>
        <v>110000</v>
      </c>
      <c r="L13" s="284">
        <f t="shared" si="3"/>
        <v>221353</v>
      </c>
    </row>
    <row r="14" spans="1:12" ht="12.75">
      <c r="A14" s="280">
        <v>4</v>
      </c>
      <c r="B14" s="281" t="s">
        <v>351</v>
      </c>
      <c r="C14" s="282">
        <v>1183333</v>
      </c>
      <c r="D14" s="283">
        <v>0.2</v>
      </c>
      <c r="E14" s="284">
        <v>200000</v>
      </c>
      <c r="F14" s="284">
        <f t="shared" si="0"/>
        <v>983333</v>
      </c>
      <c r="G14" s="282"/>
      <c r="H14" s="291">
        <f t="shared" si="1"/>
        <v>1183333</v>
      </c>
      <c r="I14" s="282">
        <v>80000</v>
      </c>
      <c r="J14" s="284"/>
      <c r="K14" s="284">
        <f t="shared" si="2"/>
        <v>280000</v>
      </c>
      <c r="L14" s="284">
        <f t="shared" si="3"/>
        <v>903333</v>
      </c>
    </row>
    <row r="15" spans="1:12" ht="12.75">
      <c r="A15" s="280">
        <v>5</v>
      </c>
      <c r="B15" s="281" t="s">
        <v>352</v>
      </c>
      <c r="C15" s="282">
        <v>2816594</v>
      </c>
      <c r="D15" s="283">
        <v>0.2</v>
      </c>
      <c r="E15" s="284">
        <v>200000</v>
      </c>
      <c r="F15" s="284">
        <f t="shared" si="0"/>
        <v>2616594</v>
      </c>
      <c r="G15" s="282"/>
      <c r="H15" s="291">
        <f t="shared" si="1"/>
        <v>2816594</v>
      </c>
      <c r="I15" s="282">
        <v>120000</v>
      </c>
      <c r="J15" s="284"/>
      <c r="K15" s="284">
        <f t="shared" si="2"/>
        <v>320000</v>
      </c>
      <c r="L15" s="284">
        <f t="shared" si="3"/>
        <v>2496594</v>
      </c>
    </row>
    <row r="16" spans="1:12" ht="12.75">
      <c r="A16" s="280">
        <v>6</v>
      </c>
      <c r="B16" s="281" t="s">
        <v>353</v>
      </c>
      <c r="C16" s="282">
        <v>96215</v>
      </c>
      <c r="D16" s="283">
        <v>0.2</v>
      </c>
      <c r="E16" s="284">
        <v>0</v>
      </c>
      <c r="F16" s="284">
        <f t="shared" si="0"/>
        <v>96215</v>
      </c>
      <c r="G16" s="282"/>
      <c r="H16" s="291">
        <f t="shared" si="1"/>
        <v>96215</v>
      </c>
      <c r="I16" s="282">
        <v>10000</v>
      </c>
      <c r="J16" s="284"/>
      <c r="K16" s="284">
        <f t="shared" si="2"/>
        <v>10000</v>
      </c>
      <c r="L16" s="284">
        <f t="shared" si="3"/>
        <v>86215</v>
      </c>
    </row>
    <row r="17" spans="1:12" ht="12.75">
      <c r="A17" s="280">
        <v>7</v>
      </c>
      <c r="B17" s="281" t="s">
        <v>354</v>
      </c>
      <c r="C17" s="282">
        <v>1609880</v>
      </c>
      <c r="D17" s="283">
        <v>0.2</v>
      </c>
      <c r="E17" s="284">
        <v>120000</v>
      </c>
      <c r="F17" s="284">
        <f t="shared" si="0"/>
        <v>1489880</v>
      </c>
      <c r="G17" s="282"/>
      <c r="H17" s="291">
        <f t="shared" si="1"/>
        <v>1609880</v>
      </c>
      <c r="I17" s="282">
        <v>10000</v>
      </c>
      <c r="J17" s="284"/>
      <c r="K17" s="284">
        <f t="shared" si="2"/>
        <v>130000</v>
      </c>
      <c r="L17" s="284">
        <f t="shared" si="3"/>
        <v>1479880</v>
      </c>
    </row>
    <row r="18" spans="1:12" ht="12.75">
      <c r="A18" s="280">
        <v>8</v>
      </c>
      <c r="B18" s="281" t="s">
        <v>365</v>
      </c>
      <c r="C18" s="282"/>
      <c r="D18" s="283"/>
      <c r="E18" s="284"/>
      <c r="F18" s="284">
        <f t="shared" si="0"/>
        <v>0</v>
      </c>
      <c r="G18" s="282">
        <v>42000</v>
      </c>
      <c r="H18" s="291">
        <f t="shared" si="1"/>
        <v>42000</v>
      </c>
      <c r="I18" s="282"/>
      <c r="J18" s="284"/>
      <c r="K18" s="284">
        <f t="shared" si="2"/>
        <v>0</v>
      </c>
      <c r="L18" s="284">
        <f t="shared" si="3"/>
        <v>42000</v>
      </c>
    </row>
    <row r="19" spans="1:12" ht="12.75">
      <c r="A19" s="280">
        <v>9</v>
      </c>
      <c r="B19" s="281" t="s">
        <v>366</v>
      </c>
      <c r="C19" s="282"/>
      <c r="D19" s="283"/>
      <c r="E19" s="284"/>
      <c r="F19" s="284">
        <f t="shared" si="0"/>
        <v>0</v>
      </c>
      <c r="G19" s="282">
        <v>1183400</v>
      </c>
      <c r="H19" s="291">
        <f t="shared" si="1"/>
        <v>1183400</v>
      </c>
      <c r="I19" s="282"/>
      <c r="J19" s="284"/>
      <c r="K19" s="284">
        <f t="shared" si="2"/>
        <v>0</v>
      </c>
      <c r="L19" s="284">
        <f t="shared" si="3"/>
        <v>1183400</v>
      </c>
    </row>
    <row r="20" spans="1:12" ht="12.75">
      <c r="A20" s="280">
        <v>10</v>
      </c>
      <c r="B20" s="281" t="s">
        <v>367</v>
      </c>
      <c r="C20" s="282"/>
      <c r="D20" s="283"/>
      <c r="E20" s="284"/>
      <c r="F20" s="284">
        <f t="shared" si="0"/>
        <v>0</v>
      </c>
      <c r="G20" s="282">
        <v>136800</v>
      </c>
      <c r="H20" s="291">
        <f t="shared" si="1"/>
        <v>136800</v>
      </c>
      <c r="I20" s="282"/>
      <c r="J20" s="284"/>
      <c r="K20" s="284">
        <f t="shared" si="2"/>
        <v>0</v>
      </c>
      <c r="L20" s="284">
        <f t="shared" si="3"/>
        <v>136800</v>
      </c>
    </row>
    <row r="21" spans="1:12" ht="12.75">
      <c r="A21" s="280"/>
      <c r="B21" s="281" t="s">
        <v>355</v>
      </c>
      <c r="C21" s="285">
        <f>SUM(C11:C16)</f>
        <v>10217027</v>
      </c>
      <c r="D21" s="285"/>
      <c r="E21" s="285">
        <f>SUM(E11:E20)</f>
        <v>1600000</v>
      </c>
      <c r="F21" s="284">
        <f>SUM(F11:F20)</f>
        <v>10226907</v>
      </c>
      <c r="G21" s="285">
        <f>SUM(G11:G20)</f>
        <v>1362200</v>
      </c>
      <c r="H21" s="282">
        <f>SUM(H11:H20)</f>
        <v>13189107</v>
      </c>
      <c r="I21" s="282">
        <f>SUM(I11:I17)</f>
        <v>600000</v>
      </c>
      <c r="J21" s="285"/>
      <c r="K21" s="284">
        <f t="shared" si="2"/>
        <v>2200000</v>
      </c>
      <c r="L21" s="284">
        <f t="shared" si="3"/>
        <v>10989107</v>
      </c>
    </row>
    <row r="22" spans="1:12" ht="12.75">
      <c r="A22" s="276"/>
      <c r="B22" s="276"/>
      <c r="C22" s="286"/>
      <c r="D22" s="287"/>
      <c r="E22" s="276"/>
      <c r="F22" s="288"/>
      <c r="G22" s="288"/>
      <c r="H22" s="288"/>
      <c r="I22" s="289"/>
      <c r="J22" s="276"/>
      <c r="K22" s="276"/>
      <c r="L22" s="276"/>
    </row>
    <row r="23" spans="1:12" ht="15.75">
      <c r="A23" s="276"/>
      <c r="B23" s="276"/>
      <c r="C23" s="290"/>
      <c r="D23" s="276"/>
      <c r="E23" s="276"/>
      <c r="F23" s="276"/>
      <c r="G23" s="276"/>
      <c r="H23" s="279"/>
      <c r="I23" s="276"/>
      <c r="J23" s="276"/>
      <c r="K23" s="276"/>
      <c r="L23" s="276"/>
    </row>
    <row r="24" spans="1:12" ht="12.75">
      <c r="A24" s="276"/>
      <c r="B24" s="276"/>
      <c r="C24" s="276"/>
      <c r="D24" s="276"/>
      <c r="E24" s="276"/>
      <c r="F24" s="276"/>
      <c r="G24" s="276"/>
      <c r="H24" s="337"/>
      <c r="I24" s="337"/>
      <c r="J24" s="276"/>
      <c r="K24" s="276"/>
      <c r="L24" s="276"/>
    </row>
  </sheetData>
  <mergeCells count="13">
    <mergeCell ref="L6:L10"/>
    <mergeCell ref="H24:I24"/>
    <mergeCell ref="H6:H10"/>
    <mergeCell ref="I6:I10"/>
    <mergeCell ref="J6:J10"/>
    <mergeCell ref="K6:K10"/>
    <mergeCell ref="E6:E10"/>
    <mergeCell ref="F6:F10"/>
    <mergeCell ref="G6:G10"/>
    <mergeCell ref="A6:A10"/>
    <mergeCell ref="B6:B10"/>
    <mergeCell ref="C6:C10"/>
    <mergeCell ref="D6:D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2008-04-25T08:44:07Z</cp:lastPrinted>
  <dcterms:created xsi:type="dcterms:W3CDTF">2008-10-23T11:07:49Z</dcterms:created>
  <dcterms:modified xsi:type="dcterms:W3CDTF">2008-04-25T13:40:40Z</dcterms:modified>
  <cp:category/>
  <cp:version/>
  <cp:contentType/>
  <cp:contentStatus/>
</cp:coreProperties>
</file>