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108" windowWidth="15192" windowHeight="7932" activeTab="1"/>
  </bookViews>
  <sheets>
    <sheet name="BILANCI" sheetId="1" r:id="rId1"/>
    <sheet name="SHPENZIME TE ARDHURA" sheetId="3" r:id="rId2"/>
    <sheet name="CASH FLOW" sheetId="2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3" i="1" l="1"/>
  <c r="B18" i="3"/>
  <c r="C18" i="3"/>
  <c r="D27" i="2"/>
  <c r="C27" i="2"/>
  <c r="D19" i="2"/>
  <c r="C19" i="2"/>
  <c r="D12" i="2"/>
  <c r="D25" i="2"/>
  <c r="C29" i="3"/>
  <c r="C30" i="3" s="1"/>
  <c r="C6" i="3"/>
  <c r="B29" i="3"/>
  <c r="B30" i="3" s="1"/>
  <c r="B6" i="3"/>
  <c r="B20" i="3" s="1"/>
  <c r="D3" i="1"/>
  <c r="C21" i="2"/>
  <c r="C25" i="2" s="1"/>
  <c r="D5" i="1"/>
  <c r="D8" i="1" s="1"/>
  <c r="D14" i="1"/>
  <c r="D16" i="1"/>
  <c r="D18" i="1"/>
  <c r="D19" i="1"/>
  <c r="D20" i="1"/>
  <c r="D32" i="1"/>
  <c r="D34" i="1"/>
  <c r="D35" i="1"/>
  <c r="D39" i="1" s="1"/>
  <c r="D43" i="1"/>
  <c r="D45" i="1" s="1"/>
  <c r="D47" i="1"/>
  <c r="D48" i="1"/>
  <c r="C8" i="1"/>
  <c r="C13" i="1"/>
  <c r="C14" i="1" s="1"/>
  <c r="C16" i="1"/>
  <c r="C21" i="1" s="1"/>
  <c r="C18" i="1"/>
  <c r="C19" i="1"/>
  <c r="C20" i="1"/>
  <c r="C32" i="1"/>
  <c r="C34" i="1"/>
  <c r="C35" i="1"/>
  <c r="C43" i="1"/>
  <c r="C45" i="1"/>
  <c r="C46" i="1"/>
  <c r="C47" i="1"/>
  <c r="C48" i="1"/>
  <c r="I5" i="1"/>
  <c r="I7" i="1" s="1"/>
  <c r="I14" i="1"/>
  <c r="I21" i="1"/>
  <c r="I24" i="1"/>
  <c r="I27" i="1"/>
  <c r="I39" i="1" s="1"/>
  <c r="I33" i="1"/>
  <c r="I34" i="1"/>
  <c r="I35" i="1"/>
  <c r="I36" i="1"/>
  <c r="H5" i="1"/>
  <c r="H7" i="1"/>
  <c r="H21" i="1"/>
  <c r="H25" i="1" s="1"/>
  <c r="H24" i="1"/>
  <c r="H27" i="1"/>
  <c r="H33" i="1"/>
  <c r="H34" i="1"/>
  <c r="H35" i="1"/>
  <c r="H36" i="1"/>
  <c r="H14" i="1"/>
  <c r="H17" i="1" s="1"/>
  <c r="C12" i="2"/>
  <c r="C25" i="1" l="1"/>
  <c r="C2" i="1" s="1"/>
  <c r="C39" i="1"/>
  <c r="D21" i="1"/>
  <c r="D25" i="1" s="1"/>
  <c r="D2" i="1" s="1"/>
  <c r="H39" i="1"/>
  <c r="D49" i="1"/>
  <c r="H26" i="1"/>
  <c r="H40" i="1" s="1"/>
  <c r="I17" i="1"/>
  <c r="I26" i="1" s="1"/>
  <c r="I40" i="1" s="1"/>
  <c r="I25" i="1"/>
  <c r="C49" i="1"/>
  <c r="C50" i="1" s="1"/>
  <c r="B31" i="3"/>
  <c r="B37" i="3" s="1"/>
  <c r="C20" i="3"/>
  <c r="C33" i="3" s="1"/>
  <c r="C37" i="3" s="1"/>
  <c r="D50" i="1" l="1"/>
  <c r="B33" i="3"/>
  <c r="C31" i="3"/>
</calcChain>
</file>

<file path=xl/sharedStrings.xml><?xml version="1.0" encoding="utf-8"?>
<sst xmlns="http://schemas.openxmlformats.org/spreadsheetml/2006/main" count="185" uniqueCount="154">
  <si>
    <t>AKTIVI</t>
  </si>
  <si>
    <t>PASIVI</t>
  </si>
  <si>
    <t>PASQYRA E TE ARDHURAVE DHE SHPENZIMEVE</t>
  </si>
  <si>
    <t>I</t>
  </si>
  <si>
    <t>AKTIVET AFATSHKURTUR</t>
  </si>
  <si>
    <t>DETYRIMET AFATSHKURTER</t>
  </si>
  <si>
    <t xml:space="preserve">Aktive Monetare </t>
  </si>
  <si>
    <t>Derivativet</t>
  </si>
  <si>
    <t>a</t>
  </si>
  <si>
    <t>Mjete monetare në arkë dhe bankë, tjera</t>
  </si>
  <si>
    <t>Huamarrjet</t>
  </si>
  <si>
    <t>Derivative dhe aktive te mabajtura per tregetim</t>
  </si>
  <si>
    <t xml:space="preserve">Huat dhe obligacionet afatshkurtra </t>
  </si>
  <si>
    <t>TOTALI I TE ARDHURAVE NGA VEPRIMTARITE E SHFRYTEZIMIT</t>
  </si>
  <si>
    <t xml:space="preserve">Derivative </t>
  </si>
  <si>
    <t>b</t>
  </si>
  <si>
    <t xml:space="preserve">Kthimet/ripagesat e huave afatgjata </t>
  </si>
  <si>
    <t>Ndryshimet në inventarin e produkteve të gatshme dhe punës në proces</t>
  </si>
  <si>
    <t>Aktivete mbajtura per tregetim</t>
  </si>
  <si>
    <t>Totali  Huamarrjet</t>
  </si>
  <si>
    <t xml:space="preserve">Totali Aktive Monetare </t>
  </si>
  <si>
    <t xml:space="preserve">Huat dhe parapagimet </t>
  </si>
  <si>
    <t>Aktive te tjera financiare afatshkurte</t>
  </si>
  <si>
    <t xml:space="preserve">Të pagueshme ndaj furnitorëve </t>
  </si>
  <si>
    <r>
      <t xml:space="preserve">Kërkesa të arkëtueshme </t>
    </r>
    <r>
      <rPr>
        <sz val="10"/>
        <rFont val="Arial"/>
        <family val="2"/>
      </rPr>
      <t>( klientet )</t>
    </r>
  </si>
  <si>
    <t xml:space="preserve">Të pagueshme ndaj punonjësve              </t>
  </si>
  <si>
    <t>c</t>
  </si>
  <si>
    <t xml:space="preserve">Detyrime tatimore                </t>
  </si>
  <si>
    <t>d</t>
  </si>
  <si>
    <t>e</t>
  </si>
  <si>
    <t xml:space="preserve">Detyrime te tjera (Parapag.e arkëtuara,)             </t>
  </si>
  <si>
    <t>Totali Aktive te tjera financiare afatshkurte</t>
  </si>
  <si>
    <t xml:space="preserve">Totali Huat dhe parapagimet </t>
  </si>
  <si>
    <t>Inventaret</t>
  </si>
  <si>
    <t xml:space="preserve">Grandet dhe të ardhurat e shtyra </t>
  </si>
  <si>
    <t>TOTALI I SHPENZIMEVE PER VEPRIMTARITE E SHFRYTEZIMIT</t>
  </si>
  <si>
    <t xml:space="preserve">Lëndët e para                     </t>
  </si>
  <si>
    <t>Provizionet afatshkurtra</t>
  </si>
  <si>
    <t>TOTALI I DETYRIMEVE AFATSHKURTER</t>
  </si>
  <si>
    <t xml:space="preserve">Fitimi (humbja) nga veprimtaritë e shfrytëzimit  </t>
  </si>
  <si>
    <t xml:space="preserve">Produkte te gatshme </t>
  </si>
  <si>
    <t>II</t>
  </si>
  <si>
    <t>DETYRIMET AFATGJATE</t>
  </si>
  <si>
    <t xml:space="preserve"> Mallra për rishitje                     </t>
  </si>
  <si>
    <t>Hua,bono dhe detyrime nga qerat financiare</t>
  </si>
  <si>
    <t xml:space="preserve">Të ardhurat dhe shpenzimet financiare nga njësitë e kontrolluara </t>
  </si>
  <si>
    <t>Parapagesat dhe furnizimet</t>
  </si>
  <si>
    <t>Bonot e konvertueshme</t>
  </si>
  <si>
    <t>Totali Inventaret</t>
  </si>
  <si>
    <t>Totali 1</t>
  </si>
  <si>
    <t xml:space="preserve">Të ardhurat dhe shpenzimet financiare </t>
  </si>
  <si>
    <t>Aktivet Biologjike afatshkurter</t>
  </si>
  <si>
    <t>Huat te tjera afatgjate</t>
  </si>
  <si>
    <t xml:space="preserve">Të ardhurat dhe shpenzimet financiare nga investime të tjera financiare afatgjata </t>
  </si>
  <si>
    <t>Aktivet afatshkurterte mbajtur per shitje</t>
  </si>
  <si>
    <t>Provizionet afatgjata</t>
  </si>
  <si>
    <t xml:space="preserve">Të ardhurat dhe shpenzimet nga interesi </t>
  </si>
  <si>
    <t>Parapagime shpenzime te shtyra</t>
  </si>
  <si>
    <t xml:space="preserve">Fitimet (humbjet) nga kursi i këmbimi </t>
  </si>
  <si>
    <t>TOTALI I AKTIVEVE AFATSHKURTER</t>
  </si>
  <si>
    <t xml:space="preserve">TOTALI I PASIVE AFATGJATE </t>
  </si>
  <si>
    <t>AKTIVET AFATGJATE</t>
  </si>
  <si>
    <t>TOTALI I DETYRIMEVE</t>
  </si>
  <si>
    <t>Totali i të ardhurave dhe shpenzimeve financiare</t>
  </si>
  <si>
    <t>Investimet financiare afatgjata</t>
  </si>
  <si>
    <t>III</t>
  </si>
  <si>
    <t xml:space="preserve">Kapitali </t>
  </si>
  <si>
    <t>Aksione dhe pjesëmarrje të tjera në njësi të kontrolluara</t>
  </si>
  <si>
    <t xml:space="preserve">Aksionet e pakices </t>
  </si>
  <si>
    <t>Fitimi (humbja) nga veprimtaria financiare</t>
  </si>
  <si>
    <t xml:space="preserve">Aksione dhe investime të tjera në pjesëmarrje  </t>
  </si>
  <si>
    <t>Kapitali që i përket aksionarëve të shoqërisë</t>
  </si>
  <si>
    <t xml:space="preserve">Aksione dhe letra të tjera  me vlerë </t>
  </si>
  <si>
    <t>Kapitali Aksioner</t>
  </si>
  <si>
    <t xml:space="preserve">Fitimi (humbja) para tatimit </t>
  </si>
  <si>
    <t xml:space="preserve">Llogari/Kërkesa të arkëtueshme afatgjata </t>
  </si>
  <si>
    <t>Primi I aksionit</t>
  </si>
  <si>
    <t>Totali Investimet financiare afatgjata</t>
  </si>
  <si>
    <t>Njesit ose aksionet e thesarit (negative)</t>
  </si>
  <si>
    <t xml:space="preserve">Shpenzimet e tatimit mbi fitimin </t>
  </si>
  <si>
    <t>Aktive afatgjata materiale</t>
  </si>
  <si>
    <t xml:space="preserve">Diferenca  nga Rivleresimi I aktiveve </t>
  </si>
  <si>
    <t xml:space="preserve">Toka  </t>
  </si>
  <si>
    <t>Rezerva statusore</t>
  </si>
  <si>
    <t xml:space="preserve">Fitimi (humbja) neto e vitit financiar </t>
  </si>
  <si>
    <t xml:space="preserve">Ndërtesa </t>
  </si>
  <si>
    <t>Rezerva ligjore</t>
  </si>
  <si>
    <t>Përfshin pjesën e fitimit neto për aksionarët e shoqërisë mëmë</t>
  </si>
  <si>
    <t>Makineri dhe pajisje</t>
  </si>
  <si>
    <t xml:space="preserve">Rezerva të tjera </t>
  </si>
  <si>
    <t xml:space="preserve">Pjesa e fitimit neto për aksionarët e pakicës </t>
  </si>
  <si>
    <t xml:space="preserve">Aktive të tjera afatgjata materiale(me vlerë kontabël) </t>
  </si>
  <si>
    <t xml:space="preserve">Fitimet e pashpërndara </t>
  </si>
  <si>
    <t>Fitimi (humbja) e vitit financiar</t>
  </si>
  <si>
    <t>TOTALI Aktive afatgjata materiale</t>
  </si>
  <si>
    <t xml:space="preserve">TOTALI I KAPITALIT VET </t>
  </si>
  <si>
    <t>Aktivet Bilogjike afatgjate</t>
  </si>
  <si>
    <t>TOTALI i PASIVEVE DHE KAPITALIT</t>
  </si>
  <si>
    <t>Aktivet afatgjata jomateriale</t>
  </si>
  <si>
    <t xml:space="preserve">Emri i mirë </t>
  </si>
  <si>
    <t>Shpenzimet e zhvillimit</t>
  </si>
  <si>
    <t>Aktive të tjera afatgjata jomateriale</t>
  </si>
  <si>
    <t>Totali Aktivet afatgjata jomateriale</t>
  </si>
  <si>
    <t>Kapital aksionar i papaguar</t>
  </si>
  <si>
    <t>Aktive të tjera afatgjata materiale  ne proses</t>
  </si>
  <si>
    <t>Aktive të tjera afatgjata jomateriale  ne proses</t>
  </si>
  <si>
    <t>TOTALI I AKTIVEVE AFATGJATE(II)</t>
  </si>
  <si>
    <t>TOTALi i Aktiveve(I+II)</t>
  </si>
  <si>
    <t>Nr.</t>
  </si>
  <si>
    <t>Pasqyra e fluksit të parasë – Metoda direkt</t>
  </si>
  <si>
    <t>Fluksi i parave nga veprimtaritë e shfrytëzimit</t>
  </si>
  <si>
    <t>Paratë e arkëtuara nga klientët</t>
  </si>
  <si>
    <t>Paratë e paguara ndaj furnitorëve dhe punonjësve</t>
  </si>
  <si>
    <t>Paratë e ardhura nga veprimtaritë</t>
  </si>
  <si>
    <t>Interesi i paguar</t>
  </si>
  <si>
    <t>Paraja neto nga veprimtaritë e shfrytëzimit</t>
  </si>
  <si>
    <t>Fluksi i parave nga veprimtaritë investuese</t>
  </si>
  <si>
    <t>Blerja e kompanisë së kontrolluar X minus paratë e arkëtuara</t>
  </si>
  <si>
    <t>Blerja e aktiveve afatgjata materiale</t>
  </si>
  <si>
    <t>Të ardhurat nga shitja e pajisjeve</t>
  </si>
  <si>
    <t>Interesi i arkëtuar</t>
  </si>
  <si>
    <t>Dividendët e arkëtuar</t>
  </si>
  <si>
    <t>Paraja neto e përdorur në veprimtaritë investuese</t>
  </si>
  <si>
    <t>Fluksi i parave nga aktivitetet financiare</t>
  </si>
  <si>
    <t>Të ardhura nga emetimi i kapitalit aksionar</t>
  </si>
  <si>
    <t>Të ardhura nga huamarrje afatgjata</t>
  </si>
  <si>
    <t>Dividendë të paguar</t>
  </si>
  <si>
    <t>Paraja neto e përdorur në veprimtaritë financiare</t>
  </si>
  <si>
    <t xml:space="preserve"> </t>
  </si>
  <si>
    <t>Rritja/rënia neto e mjeteve monetare</t>
  </si>
  <si>
    <t>Mjetet monetare në fillim të periudhës kontabël</t>
  </si>
  <si>
    <t>Mjetet monetare në fund të periudhës kontabël</t>
  </si>
  <si>
    <t>Materiale te konsumuara</t>
  </si>
  <si>
    <t>Kosto e punes</t>
  </si>
  <si>
    <t>Pagat e personelit</t>
  </si>
  <si>
    <t>Shpenzimet e sigurimeve shoqëroredhe shendetesore</t>
  </si>
  <si>
    <t>Amortizimet dhe zhvleresimet</t>
  </si>
  <si>
    <t>Shpenzime te tjera</t>
  </si>
  <si>
    <t>Të ardhura të tjera nga veprimtaritë e shfrytëzimit ( shitje te perjashtuara )</t>
  </si>
  <si>
    <t>Instrumenta  të tjera borxhi ( TVSH )</t>
  </si>
  <si>
    <t>Hua të tjera   ( ortaku )</t>
  </si>
  <si>
    <t>Fitimi (humbja) e ushtrimit</t>
  </si>
  <si>
    <t xml:space="preserve">Të ardhura dhe shpenzime të tjera financiare </t>
  </si>
  <si>
    <r>
      <t xml:space="preserve">Kërkesa të tjera të arkëtueshme </t>
    </r>
    <r>
      <rPr>
        <sz val="10"/>
        <rFont val="Arial"/>
        <family val="2"/>
      </rPr>
      <t>( Te ardhura te llogaritura)</t>
    </r>
  </si>
  <si>
    <t>2010</t>
  </si>
  <si>
    <t xml:space="preserve">Shitjet neto </t>
  </si>
  <si>
    <t>CASH  FLOW 2010</t>
  </si>
  <si>
    <t xml:space="preserve">Pagesat e detyrimeve të ndryshme </t>
  </si>
  <si>
    <t>Detyrime tatimore te paguar</t>
  </si>
  <si>
    <t>Mallrat, lendet e para dhe sherbimet</t>
  </si>
  <si>
    <t>Shpenzime te tjera nga veprimtaria e shfrytezimit</t>
  </si>
  <si>
    <t>Të ardhurat dhe shpenzimet financiare te panjohura</t>
  </si>
  <si>
    <t xml:space="preserve">Investime të tjera financiare afatshkurte </t>
  </si>
  <si>
    <t>Inventar I imet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</si>
</sst>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Bookman Old Style"/>
      <family val="1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u/>
      <sz val="12"/>
      <name val="Bookman Old Style"/>
      <family val="1"/>
    </font>
    <font>
      <sz val="10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b/>
      <i/>
      <sz val="10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b/>
      <sz val="11"/>
      <name val="Bookman Old Style"/>
      <family val="1"/>
    </font>
    <font>
      <b/>
      <i/>
      <sz val="11"/>
      <name val="Bookman Old Style"/>
      <family val="1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/>
    <xf numFmtId="0" fontId="2" fillId="0" borderId="0" xfId="0" applyFont="1" applyFill="1"/>
    <xf numFmtId="0" fontId="1" fillId="0" borderId="0" xfId="0" applyFont="1" applyFill="1"/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vertical="top" wrapText="1"/>
    </xf>
    <xf numFmtId="0" fontId="2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vertical="top" wrapText="1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vertical="top" wrapText="1"/>
    </xf>
    <xf numFmtId="0" fontId="3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vertical="top" wrapText="1"/>
    </xf>
    <xf numFmtId="0" fontId="1" fillId="0" borderId="0" xfId="0" applyFont="1" applyFill="1" applyBorder="1"/>
    <xf numFmtId="0" fontId="3" fillId="0" borderId="21" xfId="0" applyFont="1" applyFill="1" applyBorder="1" applyAlignment="1">
      <alignment horizontal="center" vertical="top" wrapText="1"/>
    </xf>
    <xf numFmtId="0" fontId="1" fillId="0" borderId="22" xfId="0" applyFont="1" applyFill="1" applyBorder="1"/>
    <xf numFmtId="0" fontId="1" fillId="0" borderId="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/>
    </xf>
    <xf numFmtId="0" fontId="2" fillId="0" borderId="12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/>
    <xf numFmtId="0" fontId="5" fillId="0" borderId="0" xfId="0" applyFont="1" applyAlignment="1">
      <alignment horizontal="center"/>
    </xf>
    <xf numFmtId="0" fontId="5" fillId="0" borderId="24" xfId="0" applyFont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26" xfId="0" applyFont="1" applyFill="1" applyBorder="1" applyAlignment="1">
      <alignment vertical="top" wrapText="1"/>
    </xf>
    <xf numFmtId="0" fontId="7" fillId="0" borderId="19" xfId="0" applyFont="1" applyFill="1" applyBorder="1" applyAlignment="1">
      <alignment vertical="top" wrapText="1"/>
    </xf>
    <xf numFmtId="0" fontId="0" fillId="0" borderId="19" xfId="0" applyBorder="1"/>
    <xf numFmtId="0" fontId="4" fillId="0" borderId="13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justify" vertical="top" wrapText="1"/>
    </xf>
    <xf numFmtId="49" fontId="2" fillId="0" borderId="1" xfId="1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justify" vertical="center" wrapText="1"/>
    </xf>
    <xf numFmtId="0" fontId="3" fillId="0" borderId="17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justify"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justify" vertical="top" wrapText="1"/>
    </xf>
    <xf numFmtId="0" fontId="3" fillId="0" borderId="2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center" wrapText="1"/>
    </xf>
    <xf numFmtId="164" fontId="0" fillId="0" borderId="0" xfId="0" applyNumberFormat="1"/>
    <xf numFmtId="43" fontId="1" fillId="0" borderId="0" xfId="0" applyNumberFormat="1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24" xfId="0" applyFont="1" applyBorder="1" applyAlignment="1">
      <alignment horizontal="justify" vertical="top" wrapText="1"/>
    </xf>
    <xf numFmtId="0" fontId="12" fillId="0" borderId="24" xfId="0" applyFont="1" applyBorder="1" applyAlignment="1">
      <alignment horizontal="justify" vertical="top" wrapText="1"/>
    </xf>
    <xf numFmtId="0" fontId="12" fillId="0" borderId="24" xfId="0" applyFont="1" applyFill="1" applyBorder="1" applyAlignment="1">
      <alignment horizontal="justify" vertical="top" wrapText="1"/>
    </xf>
    <xf numFmtId="0" fontId="14" fillId="0" borderId="24" xfId="0" applyFont="1" applyBorder="1" applyAlignment="1">
      <alignment horizontal="justify" vertical="top" wrapText="1"/>
    </xf>
    <xf numFmtId="0" fontId="15" fillId="0" borderId="0" xfId="0" applyFont="1"/>
    <xf numFmtId="0" fontId="16" fillId="0" borderId="0" xfId="0" applyFont="1"/>
    <xf numFmtId="0" fontId="17" fillId="0" borderId="24" xfId="0" applyFont="1" applyBorder="1" applyAlignment="1">
      <alignment horizontal="center" vertical="top" wrapText="1"/>
    </xf>
    <xf numFmtId="164" fontId="17" fillId="0" borderId="24" xfId="1" applyNumberFormat="1" applyFont="1" applyBorder="1" applyAlignment="1">
      <alignment horizontal="center" vertical="top" wrapText="1"/>
    </xf>
    <xf numFmtId="0" fontId="19" fillId="0" borderId="0" xfId="0" applyFont="1"/>
    <xf numFmtId="43" fontId="1" fillId="0" borderId="9" xfId="1" applyNumberFormat="1" applyFont="1" applyFill="1" applyBorder="1"/>
    <xf numFmtId="43" fontId="8" fillId="0" borderId="20" xfId="1" applyNumberFormat="1" applyFont="1" applyFill="1" applyBorder="1"/>
    <xf numFmtId="43" fontId="3" fillId="0" borderId="5" xfId="1" applyNumberFormat="1" applyFont="1" applyFill="1" applyBorder="1"/>
    <xf numFmtId="43" fontId="1" fillId="0" borderId="27" xfId="1" applyNumberFormat="1" applyFont="1" applyFill="1" applyBorder="1"/>
    <xf numFmtId="43" fontId="1" fillId="0" borderId="17" xfId="1" applyNumberFormat="1" applyFont="1" applyFill="1" applyBorder="1"/>
    <xf numFmtId="43" fontId="1" fillId="0" borderId="28" xfId="1" applyNumberFormat="1" applyFont="1" applyFill="1" applyBorder="1"/>
    <xf numFmtId="43" fontId="3" fillId="0" borderId="20" xfId="1" applyNumberFormat="1" applyFont="1" applyFill="1" applyBorder="1"/>
    <xf numFmtId="43" fontId="3" fillId="0" borderId="29" xfId="1" applyNumberFormat="1" applyFont="1" applyFill="1" applyBorder="1"/>
    <xf numFmtId="43" fontId="1" fillId="0" borderId="9" xfId="1" applyNumberFormat="1" applyFont="1" applyFill="1" applyBorder="1" applyAlignment="1">
      <alignment vertical="center" wrapText="1"/>
    </xf>
    <xf numFmtId="43" fontId="1" fillId="0" borderId="15" xfId="1" applyNumberFormat="1" applyFont="1" applyFill="1" applyBorder="1" applyAlignment="1">
      <alignment vertical="center" wrapText="1"/>
    </xf>
    <xf numFmtId="43" fontId="1" fillId="0" borderId="17" xfId="1" applyNumberFormat="1" applyFont="1" applyFill="1" applyBorder="1" applyAlignment="1">
      <alignment vertical="center" wrapText="1"/>
    </xf>
    <xf numFmtId="43" fontId="3" fillId="0" borderId="9" xfId="1" applyNumberFormat="1" applyFont="1" applyFill="1" applyBorder="1"/>
    <xf numFmtId="43" fontId="3" fillId="0" borderId="27" xfId="1" applyNumberFormat="1" applyFont="1" applyFill="1" applyBorder="1"/>
    <xf numFmtId="43" fontId="3" fillId="0" borderId="17" xfId="1" applyNumberFormat="1" applyFont="1" applyFill="1" applyBorder="1"/>
    <xf numFmtId="43" fontId="3" fillId="0" borderId="28" xfId="1" applyNumberFormat="1" applyFont="1" applyFill="1" applyBorder="1"/>
    <xf numFmtId="43" fontId="3" fillId="0" borderId="21" xfId="1" applyNumberFormat="1" applyFont="1" applyFill="1" applyBorder="1"/>
    <xf numFmtId="43" fontId="1" fillId="0" borderId="20" xfId="1" applyNumberFormat="1" applyFont="1" applyFill="1" applyBorder="1"/>
    <xf numFmtId="43" fontId="1" fillId="0" borderId="21" xfId="0" applyNumberFormat="1" applyFont="1" applyFill="1" applyBorder="1"/>
    <xf numFmtId="43" fontId="1" fillId="0" borderId="5" xfId="1" applyNumberFormat="1" applyFont="1" applyFill="1" applyBorder="1"/>
    <xf numFmtId="43" fontId="1" fillId="0" borderId="29" xfId="0" applyNumberFormat="1" applyFont="1" applyFill="1" applyBorder="1"/>
    <xf numFmtId="43" fontId="3" fillId="0" borderId="1" xfId="1" applyNumberFormat="1" applyFont="1" applyFill="1" applyBorder="1"/>
    <xf numFmtId="43" fontId="3" fillId="0" borderId="11" xfId="1" applyNumberFormat="1" applyFont="1" applyFill="1" applyBorder="1"/>
    <xf numFmtId="43" fontId="1" fillId="0" borderId="30" xfId="0" applyNumberFormat="1" applyFont="1" applyFill="1" applyBorder="1"/>
    <xf numFmtId="43" fontId="4" fillId="0" borderId="9" xfId="1" applyNumberFormat="1" applyFont="1" applyFill="1" applyBorder="1"/>
    <xf numFmtId="43" fontId="7" fillId="0" borderId="9" xfId="1" applyNumberFormat="1" applyFont="1" applyFill="1" applyBorder="1"/>
    <xf numFmtId="43" fontId="4" fillId="0" borderId="15" xfId="1" applyNumberFormat="1" applyFont="1" applyFill="1" applyBorder="1"/>
    <xf numFmtId="43" fontId="1" fillId="0" borderId="31" xfId="1" applyNumberFormat="1" applyFont="1" applyFill="1" applyBorder="1"/>
    <xf numFmtId="43" fontId="1" fillId="0" borderId="30" xfId="1" applyNumberFormat="1" applyFont="1" applyFill="1" applyBorder="1"/>
    <xf numFmtId="43" fontId="1" fillId="0" borderId="27" xfId="0" applyNumberFormat="1" applyFont="1" applyFill="1" applyBorder="1"/>
    <xf numFmtId="43" fontId="1" fillId="0" borderId="15" xfId="1" applyNumberFormat="1" applyFont="1" applyFill="1" applyBorder="1"/>
    <xf numFmtId="43" fontId="1" fillId="0" borderId="1" xfId="0" applyNumberFormat="1" applyFont="1" applyFill="1" applyBorder="1"/>
    <xf numFmtId="43" fontId="3" fillId="0" borderId="15" xfId="1" applyNumberFormat="1" applyFont="1" applyFill="1" applyBorder="1"/>
    <xf numFmtId="43" fontId="3" fillId="0" borderId="2" xfId="1" applyNumberFormat="1" applyFont="1" applyFill="1" applyBorder="1"/>
    <xf numFmtId="43" fontId="3" fillId="0" borderId="32" xfId="1" applyNumberFormat="1" applyFont="1" applyFill="1" applyBorder="1"/>
    <xf numFmtId="43" fontId="1" fillId="0" borderId="1" xfId="1" applyNumberFormat="1" applyFont="1" applyFill="1" applyBorder="1"/>
    <xf numFmtId="43" fontId="1" fillId="0" borderId="33" xfId="0" applyNumberFormat="1" applyFont="1" applyFill="1" applyBorder="1"/>
    <xf numFmtId="43" fontId="1" fillId="0" borderId="2" xfId="0" applyNumberFormat="1" applyFont="1" applyFill="1" applyBorder="1"/>
    <xf numFmtId="43" fontId="1" fillId="0" borderId="9" xfId="1" applyNumberFormat="1" applyFont="1" applyFill="1" applyBorder="1" applyAlignment="1"/>
    <xf numFmtId="43" fontId="1" fillId="0" borderId="15" xfId="1" applyNumberFormat="1" applyFont="1" applyFill="1" applyBorder="1" applyAlignment="1"/>
    <xf numFmtId="43" fontId="1" fillId="0" borderId="31" xfId="0" applyNumberFormat="1" applyFont="1" applyFill="1" applyBorder="1"/>
    <xf numFmtId="43" fontId="7" fillId="0" borderId="15" xfId="1" applyNumberFormat="1" applyFont="1" applyFill="1" applyBorder="1"/>
    <xf numFmtId="43" fontId="1" fillId="0" borderId="11" xfId="1" applyNumberFormat="1" applyFont="1" applyFill="1" applyBorder="1"/>
    <xf numFmtId="43" fontId="3" fillId="0" borderId="1" xfId="1" applyNumberFormat="1" applyFont="1" applyFill="1" applyBorder="1" applyAlignment="1"/>
    <xf numFmtId="43" fontId="3" fillId="0" borderId="11" xfId="1" applyNumberFormat="1" applyFont="1" applyFill="1" applyBorder="1" applyAlignment="1"/>
    <xf numFmtId="43" fontId="3" fillId="0" borderId="9" xfId="1" applyNumberFormat="1" applyFont="1" applyFill="1" applyBorder="1" applyAlignment="1">
      <alignment vertical="center" wrapText="1"/>
    </xf>
    <xf numFmtId="43" fontId="3" fillId="0" borderId="17" xfId="1" applyNumberFormat="1" applyFont="1" applyFill="1" applyBorder="1" applyAlignment="1"/>
    <xf numFmtId="43" fontId="16" fillId="0" borderId="24" xfId="1" applyNumberFormat="1" applyFont="1" applyBorder="1" applyAlignment="1">
      <alignment horizontal="center" vertical="top" wrapText="1"/>
    </xf>
    <xf numFmtId="43" fontId="16" fillId="0" borderId="24" xfId="1" applyNumberFormat="1" applyFont="1" applyFill="1" applyBorder="1" applyAlignment="1">
      <alignment horizontal="center" vertical="top" wrapText="1"/>
    </xf>
    <xf numFmtId="43" fontId="18" fillId="0" borderId="24" xfId="1" applyNumberFormat="1" applyFont="1" applyBorder="1" applyAlignment="1">
      <alignment horizontal="center" vertical="top" wrapText="1"/>
    </xf>
    <xf numFmtId="43" fontId="17" fillId="0" borderId="24" xfId="1" applyNumberFormat="1" applyFont="1" applyBorder="1" applyAlignment="1">
      <alignment horizontal="center" vertical="top" wrapText="1"/>
    </xf>
    <xf numFmtId="0" fontId="0" fillId="0" borderId="10" xfId="0" applyFill="1" applyBorder="1" applyAlignment="1">
      <alignment vertical="center" wrapText="1"/>
    </xf>
    <xf numFmtId="0" fontId="0" fillId="0" borderId="8" xfId="0" applyFill="1" applyBorder="1" applyAlignment="1">
      <alignment vertical="top" wrapText="1"/>
    </xf>
    <xf numFmtId="4" fontId="0" fillId="0" borderId="5" xfId="1" applyNumberFormat="1" applyFont="1" applyBorder="1"/>
    <xf numFmtId="4" fontId="0" fillId="0" borderId="15" xfId="1" applyNumberFormat="1" applyFont="1" applyBorder="1"/>
    <xf numFmtId="4" fontId="0" fillId="0" borderId="17" xfId="1" applyNumberFormat="1" applyFont="1" applyBorder="1"/>
    <xf numFmtId="4" fontId="8" fillId="0" borderId="1" xfId="1" applyNumberFormat="1" applyFont="1" applyBorder="1"/>
    <xf numFmtId="4" fontId="8" fillId="0" borderId="2" xfId="1" applyNumberFormat="1" applyFont="1" applyBorder="1"/>
    <xf numFmtId="4" fontId="0" fillId="0" borderId="29" xfId="1" applyNumberFormat="1" applyFont="1" applyBorder="1"/>
    <xf numFmtId="4" fontId="0" fillId="0" borderId="9" xfId="1" applyNumberFormat="1" applyFont="1" applyBorder="1"/>
    <xf numFmtId="4" fontId="0" fillId="0" borderId="27" xfId="1" applyNumberFormat="1" applyFont="1" applyBorder="1"/>
    <xf numFmtId="4" fontId="0" fillId="0" borderId="28" xfId="1" applyNumberFormat="1" applyFont="1" applyBorder="1"/>
    <xf numFmtId="4" fontId="8" fillId="0" borderId="20" xfId="1" applyNumberFormat="1" applyFont="1" applyBorder="1"/>
    <xf numFmtId="4" fontId="0" fillId="0" borderId="11" xfId="1" applyNumberFormat="1" applyFont="1" applyBorder="1"/>
    <xf numFmtId="4" fontId="8" fillId="0" borderId="1" xfId="1" applyNumberFormat="1" applyFont="1" applyFill="1" applyBorder="1"/>
    <xf numFmtId="4" fontId="8" fillId="0" borderId="2" xfId="0" applyNumberFormat="1" applyFont="1" applyBorder="1"/>
    <xf numFmtId="4" fontId="0" fillId="0" borderId="20" xfId="1" applyNumberFormat="1" applyFont="1" applyBorder="1"/>
    <xf numFmtId="4" fontId="0" fillId="0" borderId="30" xfId="1" applyNumberFormat="1" applyFont="1" applyBorder="1"/>
    <xf numFmtId="0" fontId="0" fillId="0" borderId="19" xfId="0" applyFill="1" applyBorder="1" applyAlignment="1">
      <alignment vertical="top" wrapText="1"/>
    </xf>
    <xf numFmtId="0" fontId="0" fillId="0" borderId="23" xfId="0" applyFill="1" applyBorder="1" applyAlignment="1">
      <alignment vertical="center" wrapText="1"/>
    </xf>
    <xf numFmtId="0" fontId="0" fillId="0" borderId="10" xfId="0" applyFill="1" applyBorder="1" applyAlignment="1">
      <alignment vertical="top" wrapText="1"/>
    </xf>
    <xf numFmtId="43" fontId="1" fillId="2" borderId="30" xfId="0" applyNumberFormat="1" applyFont="1" applyFill="1" applyBorder="1"/>
    <xf numFmtId="0" fontId="3" fillId="0" borderId="25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164" fontId="2" fillId="0" borderId="37" xfId="1" applyNumberFormat="1" applyFont="1" applyFill="1" applyBorder="1" applyAlignment="1">
      <alignment horizontal="center" vertical="top" wrapText="1"/>
    </xf>
    <xf numFmtId="164" fontId="2" fillId="0" borderId="38" xfId="1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ILANCI%20GRPI%20I%20ARTE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ci 2008"/>
      <sheetName val="cash flow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workbookViewId="0">
      <selection activeCell="C31" sqref="C31"/>
    </sheetView>
  </sheetViews>
  <sheetFormatPr defaultColWidth="10.33203125" defaultRowHeight="13.2" x14ac:dyDescent="0.25"/>
  <cols>
    <col min="1" max="1" width="2.6640625" bestFit="1" customWidth="1"/>
    <col min="2" max="2" width="55.6640625" customWidth="1"/>
    <col min="3" max="4" width="15" bestFit="1" customWidth="1"/>
    <col min="5" max="5" width="4.44140625" customWidth="1"/>
    <col min="6" max="6" width="3" bestFit="1" customWidth="1"/>
    <col min="7" max="7" width="42.5546875" bestFit="1" customWidth="1"/>
    <col min="8" max="8" width="15.88671875" bestFit="1" customWidth="1"/>
    <col min="9" max="9" width="15.5546875" bestFit="1" customWidth="1"/>
    <col min="10" max="10" width="8.88671875" customWidth="1"/>
    <col min="11" max="11" width="72.33203125" bestFit="1" customWidth="1"/>
    <col min="12" max="12" width="15.6640625" customWidth="1"/>
    <col min="13" max="13" width="12.33203125" bestFit="1" customWidth="1"/>
    <col min="14" max="16" width="11.109375" customWidth="1"/>
  </cols>
  <sheetData>
    <row r="1" spans="1:15" ht="14.4" thickTop="1" thickBot="1" x14ac:dyDescent="0.3">
      <c r="A1" s="184" t="s">
        <v>0</v>
      </c>
      <c r="B1" s="185"/>
      <c r="C1" s="1">
        <v>2010</v>
      </c>
      <c r="D1" s="2">
        <v>2011</v>
      </c>
      <c r="E1" s="3"/>
      <c r="F1" s="186" t="s">
        <v>1</v>
      </c>
      <c r="G1" s="187"/>
      <c r="H1" s="80" t="s">
        <v>144</v>
      </c>
      <c r="I1" s="2">
        <v>2011</v>
      </c>
      <c r="J1" s="4"/>
    </row>
    <row r="2" spans="1:15" ht="14.4" thickTop="1" thickBot="1" x14ac:dyDescent="0.3">
      <c r="A2" s="5" t="s">
        <v>3</v>
      </c>
      <c r="B2" s="6" t="s">
        <v>4</v>
      </c>
      <c r="C2" s="111">
        <f>C25</f>
        <v>28187256.73</v>
      </c>
      <c r="D2" s="111">
        <f>D25</f>
        <v>130024437.84</v>
      </c>
      <c r="E2" s="4"/>
      <c r="F2" s="5" t="s">
        <v>3</v>
      </c>
      <c r="G2" s="7" t="s">
        <v>5</v>
      </c>
      <c r="H2" s="144"/>
      <c r="I2" s="145"/>
      <c r="J2" s="4"/>
    </row>
    <row r="3" spans="1:15" ht="14.4" thickTop="1" thickBot="1" x14ac:dyDescent="0.3">
      <c r="A3" s="8">
        <v>1</v>
      </c>
      <c r="B3" s="9" t="s">
        <v>6</v>
      </c>
      <c r="C3" s="112">
        <f>C4</f>
        <v>17044113.309999999</v>
      </c>
      <c r="D3" s="112">
        <f>D4</f>
        <v>35377382.579999998</v>
      </c>
      <c r="E3" s="4"/>
      <c r="F3" s="10">
        <v>1</v>
      </c>
      <c r="G3" s="11" t="s">
        <v>7</v>
      </c>
      <c r="H3" s="130"/>
      <c r="I3" s="146"/>
      <c r="J3" s="4"/>
    </row>
    <row r="4" spans="1:15" ht="13.8" thickTop="1" x14ac:dyDescent="0.25">
      <c r="A4" s="13" t="s">
        <v>8</v>
      </c>
      <c r="B4" s="14" t="s">
        <v>9</v>
      </c>
      <c r="C4" s="110">
        <v>17044113.309999999</v>
      </c>
      <c r="D4" s="110">
        <v>35377382.579999998</v>
      </c>
      <c r="E4" s="4"/>
      <c r="F4" s="15">
        <v>2</v>
      </c>
      <c r="G4" s="16" t="s">
        <v>10</v>
      </c>
      <c r="H4" s="131"/>
      <c r="I4" s="132"/>
      <c r="J4" s="4"/>
    </row>
    <row r="5" spans="1:15" x14ac:dyDescent="0.25">
      <c r="A5" s="18">
        <v>2</v>
      </c>
      <c r="B5" s="19" t="s">
        <v>11</v>
      </c>
      <c r="C5" s="110"/>
      <c r="D5" s="110">
        <f>D6+D7</f>
        <v>0</v>
      </c>
      <c r="E5" s="4"/>
      <c r="F5" s="13" t="s">
        <v>8</v>
      </c>
      <c r="G5" s="20" t="s">
        <v>12</v>
      </c>
      <c r="H5" s="147">
        <f>H81</f>
        <v>0</v>
      </c>
      <c r="I5" s="147">
        <f>I89</f>
        <v>0</v>
      </c>
      <c r="J5" s="4"/>
    </row>
    <row r="6" spans="1:15" ht="13.8" thickBot="1" x14ac:dyDescent="0.3">
      <c r="A6" s="13" t="s">
        <v>8</v>
      </c>
      <c r="B6" s="14" t="s">
        <v>14</v>
      </c>
      <c r="C6" s="110"/>
      <c r="D6" s="113"/>
      <c r="E6" s="4"/>
      <c r="F6" s="22" t="s">
        <v>15</v>
      </c>
      <c r="G6" s="23" t="s">
        <v>16</v>
      </c>
      <c r="H6" s="148">
        <v>-751639.71</v>
      </c>
      <c r="I6" s="149">
        <v>-2342721.7400000002</v>
      </c>
      <c r="J6" s="4"/>
    </row>
    <row r="7" spans="1:15" ht="14.25" customHeight="1" thickTop="1" thickBot="1" x14ac:dyDescent="0.3">
      <c r="A7" s="24" t="s">
        <v>15</v>
      </c>
      <c r="B7" s="25" t="s">
        <v>18</v>
      </c>
      <c r="C7" s="114"/>
      <c r="D7" s="115"/>
      <c r="E7" s="4"/>
      <c r="F7" s="10"/>
      <c r="G7" s="26" t="s">
        <v>19</v>
      </c>
      <c r="H7" s="130">
        <f>SUM(H5:H6)</f>
        <v>-751639.71</v>
      </c>
      <c r="I7" s="130">
        <f>SUM(I5:I6)</f>
        <v>-2342721.7400000002</v>
      </c>
      <c r="J7" s="4"/>
    </row>
    <row r="8" spans="1:15" ht="14.4" thickTop="1" thickBot="1" x14ac:dyDescent="0.3">
      <c r="A8" s="28"/>
      <c r="B8" s="29" t="s">
        <v>20</v>
      </c>
      <c r="C8" s="116">
        <f>C3+C5</f>
        <v>17044113.309999999</v>
      </c>
      <c r="D8" s="116">
        <f>D3+D5</f>
        <v>35377382.579999998</v>
      </c>
      <c r="E8" s="4"/>
      <c r="F8" s="15">
        <v>3</v>
      </c>
      <c r="G8" s="30" t="s">
        <v>21</v>
      </c>
      <c r="H8" s="131"/>
      <c r="I8" s="132"/>
      <c r="J8" s="4"/>
      <c r="O8" s="96"/>
    </row>
    <row r="9" spans="1:15" ht="13.8" thickTop="1" x14ac:dyDescent="0.25">
      <c r="A9" s="31">
        <v>3</v>
      </c>
      <c r="B9" s="32" t="s">
        <v>22</v>
      </c>
      <c r="C9" s="112"/>
      <c r="D9" s="117"/>
      <c r="E9" s="4"/>
      <c r="F9" s="13" t="s">
        <v>8</v>
      </c>
      <c r="G9" s="81" t="s">
        <v>23</v>
      </c>
      <c r="H9" s="110">
        <v>59489.95</v>
      </c>
      <c r="I9" s="110">
        <v>-15945836.16</v>
      </c>
      <c r="J9" s="4"/>
    </row>
    <row r="10" spans="1:15" x14ac:dyDescent="0.25">
      <c r="A10" s="33" t="s">
        <v>8</v>
      </c>
      <c r="B10" s="34" t="s">
        <v>24</v>
      </c>
      <c r="C10" s="118">
        <v>4501425.32</v>
      </c>
      <c r="D10" s="118">
        <v>37094809.109999999</v>
      </c>
      <c r="E10" s="4"/>
      <c r="F10" s="13" t="s">
        <v>15</v>
      </c>
      <c r="G10" s="81" t="s">
        <v>25</v>
      </c>
      <c r="H10" s="110">
        <v>-176617.27</v>
      </c>
      <c r="I10" s="110">
        <v>-536810</v>
      </c>
      <c r="J10" s="4"/>
    </row>
    <row r="11" spans="1:15" ht="13.5" customHeight="1" x14ac:dyDescent="0.25">
      <c r="A11" s="33" t="s">
        <v>15</v>
      </c>
      <c r="B11" s="160" t="s">
        <v>143</v>
      </c>
      <c r="C11" s="118">
        <v>5492628.4000000004</v>
      </c>
      <c r="D11" s="118">
        <v>5493495.0499999998</v>
      </c>
      <c r="E11" s="4"/>
      <c r="F11" s="13" t="s">
        <v>26</v>
      </c>
      <c r="G11" s="81" t="s">
        <v>27</v>
      </c>
      <c r="H11" s="110">
        <v>-122905.89</v>
      </c>
      <c r="I11" s="110">
        <v>-464757.89</v>
      </c>
      <c r="J11" s="4"/>
    </row>
    <row r="12" spans="1:15" x14ac:dyDescent="0.25">
      <c r="A12" s="33" t="s">
        <v>26</v>
      </c>
      <c r="B12" s="95" t="s">
        <v>139</v>
      </c>
      <c r="C12" s="119">
        <v>291336.83</v>
      </c>
      <c r="D12" s="119">
        <v>7247525.79</v>
      </c>
      <c r="E12" s="4"/>
      <c r="F12" s="13" t="s">
        <v>28</v>
      </c>
      <c r="G12" s="81" t="s">
        <v>140</v>
      </c>
      <c r="H12" s="110">
        <v>-13534336.619999999</v>
      </c>
      <c r="I12" s="110">
        <v>-29312891.539999999</v>
      </c>
      <c r="J12" s="4"/>
    </row>
    <row r="13" spans="1:15" ht="13.8" thickBot="1" x14ac:dyDescent="0.3">
      <c r="A13" s="36" t="s">
        <v>28</v>
      </c>
      <c r="B13" s="178" t="s">
        <v>152</v>
      </c>
      <c r="C13" s="120">
        <f>C93</f>
        <v>0</v>
      </c>
      <c r="D13" s="120">
        <v>12006660</v>
      </c>
      <c r="E13" s="4"/>
      <c r="F13" s="37" t="s">
        <v>29</v>
      </c>
      <c r="G13" s="82" t="s">
        <v>30</v>
      </c>
      <c r="H13" s="150"/>
      <c r="I13" s="150"/>
      <c r="J13" s="4"/>
    </row>
    <row r="14" spans="1:15" ht="14.4" thickTop="1" thickBot="1" x14ac:dyDescent="0.3">
      <c r="A14" s="28"/>
      <c r="B14" s="38" t="s">
        <v>31</v>
      </c>
      <c r="C14" s="116">
        <f>SUM(C10:C13)</f>
        <v>10285390.550000001</v>
      </c>
      <c r="D14" s="116">
        <f>SUM(D10:D13)</f>
        <v>61842489.949999996</v>
      </c>
      <c r="E14" s="4"/>
      <c r="F14" s="39"/>
      <c r="G14" s="29" t="s">
        <v>32</v>
      </c>
      <c r="H14" s="130">
        <f>SUM(H9:H13)</f>
        <v>-13774369.83</v>
      </c>
      <c r="I14" s="130">
        <f>SUM(I9:I13)</f>
        <v>-46260295.590000004</v>
      </c>
      <c r="J14" s="4"/>
    </row>
    <row r="15" spans="1:15" ht="13.8" thickTop="1" x14ac:dyDescent="0.25">
      <c r="A15" s="8">
        <v>4</v>
      </c>
      <c r="B15" s="32" t="s">
        <v>33</v>
      </c>
      <c r="C15" s="112"/>
      <c r="D15" s="117"/>
      <c r="E15" s="4"/>
      <c r="F15" s="41">
        <v>4</v>
      </c>
      <c r="G15" s="83" t="s">
        <v>34</v>
      </c>
      <c r="H15" s="131">
        <v>-992313.98</v>
      </c>
      <c r="I15" s="180">
        <v>-989450.71</v>
      </c>
      <c r="J15" s="4"/>
    </row>
    <row r="16" spans="1:15" ht="13.8" thickBot="1" x14ac:dyDescent="0.3">
      <c r="A16" s="33" t="s">
        <v>8</v>
      </c>
      <c r="B16" s="42" t="s">
        <v>36</v>
      </c>
      <c r="C16" s="110">
        <f t="shared" ref="C16:D20" si="0">C82</f>
        <v>0</v>
      </c>
      <c r="D16" s="110">
        <f t="shared" si="0"/>
        <v>0</v>
      </c>
      <c r="E16" s="4"/>
      <c r="F16" s="43">
        <v>5</v>
      </c>
      <c r="G16" s="84" t="s">
        <v>37</v>
      </c>
      <c r="H16" s="141"/>
      <c r="I16" s="149"/>
      <c r="J16" s="4"/>
    </row>
    <row r="17" spans="1:10" ht="14.4" thickTop="1" thickBot="1" x14ac:dyDescent="0.3">
      <c r="A17" s="33" t="s">
        <v>15</v>
      </c>
      <c r="B17" s="179" t="s">
        <v>153</v>
      </c>
      <c r="C17" s="110"/>
      <c r="D17" s="110">
        <v>358716.65</v>
      </c>
      <c r="E17" s="4"/>
      <c r="F17" s="39"/>
      <c r="G17" s="85" t="s">
        <v>38</v>
      </c>
      <c r="H17" s="130">
        <f>H3+H7+H14+H15+H16</f>
        <v>-15518323.52</v>
      </c>
      <c r="I17" s="130">
        <f>I3+I7+I14+I15+I16</f>
        <v>-49592468.040000007</v>
      </c>
      <c r="J17" s="4"/>
    </row>
    <row r="18" spans="1:10" ht="13.8" thickTop="1" x14ac:dyDescent="0.25">
      <c r="A18" s="33" t="s">
        <v>26</v>
      </c>
      <c r="B18" s="42" t="s">
        <v>40</v>
      </c>
      <c r="C18" s="110">
        <f t="shared" si="0"/>
        <v>0</v>
      </c>
      <c r="D18" s="110">
        <f t="shared" si="0"/>
        <v>0</v>
      </c>
      <c r="E18" s="4"/>
      <c r="F18" s="41" t="s">
        <v>41</v>
      </c>
      <c r="G18" s="79" t="s">
        <v>42</v>
      </c>
      <c r="H18" s="151"/>
      <c r="I18" s="132"/>
      <c r="J18" s="4"/>
    </row>
    <row r="19" spans="1:10" x14ac:dyDescent="0.25">
      <c r="A19" s="33" t="s">
        <v>28</v>
      </c>
      <c r="B19" s="42" t="s">
        <v>43</v>
      </c>
      <c r="C19" s="110">
        <f t="shared" si="0"/>
        <v>0</v>
      </c>
      <c r="D19" s="110">
        <f t="shared" si="0"/>
        <v>0</v>
      </c>
      <c r="E19" s="4"/>
      <c r="F19" s="13" t="s">
        <v>8</v>
      </c>
      <c r="G19" s="86" t="s">
        <v>44</v>
      </c>
      <c r="H19" s="118">
        <v>-1802956.33</v>
      </c>
      <c r="I19" s="118">
        <v>-20494483.66</v>
      </c>
      <c r="J19" s="4"/>
    </row>
    <row r="20" spans="1:10" ht="13.8" thickBot="1" x14ac:dyDescent="0.3">
      <c r="A20" s="24" t="s">
        <v>29</v>
      </c>
      <c r="B20" s="46" t="s">
        <v>46</v>
      </c>
      <c r="C20" s="114">
        <f t="shared" si="0"/>
        <v>0</v>
      </c>
      <c r="D20" s="114">
        <f t="shared" si="0"/>
        <v>0</v>
      </c>
      <c r="E20" s="4"/>
      <c r="F20" s="22" t="s">
        <v>15</v>
      </c>
      <c r="G20" s="87" t="s">
        <v>47</v>
      </c>
      <c r="H20" s="139"/>
      <c r="I20" s="149"/>
      <c r="J20" s="4"/>
    </row>
    <row r="21" spans="1:10" ht="14.4" thickTop="1" thickBot="1" x14ac:dyDescent="0.3">
      <c r="A21" s="47"/>
      <c r="B21" s="48" t="s">
        <v>48</v>
      </c>
      <c r="C21" s="116">
        <f>SUM(C16:C20)</f>
        <v>0</v>
      </c>
      <c r="D21" s="116">
        <f>SUM(D16:D20)</f>
        <v>358716.65</v>
      </c>
      <c r="E21" s="4"/>
      <c r="F21" s="29"/>
      <c r="G21" s="29" t="s">
        <v>49</v>
      </c>
      <c r="H21" s="152">
        <f>SUM(H19:H20)</f>
        <v>-1802956.33</v>
      </c>
      <c r="I21" s="152">
        <f>SUM(I19:I20)</f>
        <v>-20494483.66</v>
      </c>
      <c r="J21" s="4"/>
    </row>
    <row r="22" spans="1:10" ht="13.5" customHeight="1" thickTop="1" x14ac:dyDescent="0.25">
      <c r="A22" s="49">
        <v>5</v>
      </c>
      <c r="B22" s="50" t="s">
        <v>51</v>
      </c>
      <c r="C22" s="112"/>
      <c r="D22" s="117"/>
      <c r="E22" s="4"/>
      <c r="F22" s="41">
        <v>2</v>
      </c>
      <c r="G22" s="83" t="s">
        <v>52</v>
      </c>
      <c r="H22" s="153">
        <v>-8000000</v>
      </c>
      <c r="I22" s="153">
        <v>-36803015.450000003</v>
      </c>
      <c r="J22" s="4"/>
    </row>
    <row r="23" spans="1:10" x14ac:dyDescent="0.25">
      <c r="A23" s="51">
        <v>6</v>
      </c>
      <c r="B23" s="52" t="s">
        <v>54</v>
      </c>
      <c r="C23" s="121"/>
      <c r="D23" s="122"/>
      <c r="E23" s="4"/>
      <c r="F23" s="51">
        <v>3</v>
      </c>
      <c r="G23" s="88" t="s">
        <v>55</v>
      </c>
      <c r="H23" s="154">
        <v>-1030857.75</v>
      </c>
      <c r="I23" s="154">
        <v>-2064345.75</v>
      </c>
      <c r="J23" s="4"/>
    </row>
    <row r="24" spans="1:10" ht="13.8" thickBot="1" x14ac:dyDescent="0.3">
      <c r="A24" s="53">
        <v>7</v>
      </c>
      <c r="B24" s="54" t="s">
        <v>57</v>
      </c>
      <c r="C24" s="123">
        <v>857752.87</v>
      </c>
      <c r="D24" s="124">
        <v>32445848.66</v>
      </c>
      <c r="E24" s="4"/>
      <c r="F24" s="53">
        <v>4</v>
      </c>
      <c r="G24" s="89" t="s">
        <v>34</v>
      </c>
      <c r="H24" s="155">
        <f>H98</f>
        <v>0</v>
      </c>
      <c r="I24" s="155">
        <f>I70+I75</f>
        <v>0</v>
      </c>
      <c r="J24" s="4"/>
    </row>
    <row r="25" spans="1:10" ht="14.4" thickTop="1" thickBot="1" x14ac:dyDescent="0.3">
      <c r="A25" s="181" t="s">
        <v>59</v>
      </c>
      <c r="B25" s="182"/>
      <c r="C25" s="125">
        <f>C8+C14+C21+C22+C23+C24</f>
        <v>28187256.73</v>
      </c>
      <c r="D25" s="125">
        <f>D8+D14+D21+D22+D23+D24</f>
        <v>130024437.84</v>
      </c>
      <c r="E25" s="55"/>
      <c r="F25" s="56"/>
      <c r="G25" s="90" t="s">
        <v>60</v>
      </c>
      <c r="H25" s="116">
        <f>H21+H22+H23+H24</f>
        <v>-10833814.08</v>
      </c>
      <c r="I25" s="116">
        <f>I21+I22+I23+I24</f>
        <v>-59361844.859999999</v>
      </c>
      <c r="J25" s="4"/>
    </row>
    <row r="26" spans="1:10" ht="14.4" thickTop="1" thickBot="1" x14ac:dyDescent="0.3">
      <c r="A26" s="5" t="s">
        <v>41</v>
      </c>
      <c r="B26" s="48" t="s">
        <v>61</v>
      </c>
      <c r="C26" s="126"/>
      <c r="D26" s="127"/>
      <c r="E26" s="57"/>
      <c r="F26" s="58"/>
      <c r="G26" s="78" t="s">
        <v>62</v>
      </c>
      <c r="H26" s="130">
        <f>H17+H25</f>
        <v>-26352137.600000001</v>
      </c>
      <c r="I26" s="130">
        <f>I17+I25</f>
        <v>-108954312.90000001</v>
      </c>
      <c r="J26" s="4"/>
    </row>
    <row r="27" spans="1:10" ht="13.8" thickTop="1" x14ac:dyDescent="0.25">
      <c r="A27" s="8">
        <v>1</v>
      </c>
      <c r="B27" s="32" t="s">
        <v>64</v>
      </c>
      <c r="C27" s="128"/>
      <c r="D27" s="129"/>
      <c r="E27" s="4"/>
      <c r="F27" s="41" t="s">
        <v>65</v>
      </c>
      <c r="G27" s="79" t="s">
        <v>66</v>
      </c>
      <c r="H27" s="151">
        <f>H61</f>
        <v>0</v>
      </c>
      <c r="I27" s="151">
        <f>I61</f>
        <v>0</v>
      </c>
      <c r="J27" s="4"/>
    </row>
    <row r="28" spans="1:10" x14ac:dyDescent="0.25">
      <c r="A28" s="59" t="s">
        <v>8</v>
      </c>
      <c r="B28" s="20" t="s">
        <v>67</v>
      </c>
      <c r="C28" s="110">
        <v>0</v>
      </c>
      <c r="D28" s="110">
        <v>0</v>
      </c>
      <c r="E28" s="4"/>
      <c r="F28" s="51">
        <v>1</v>
      </c>
      <c r="G28" s="88" t="s">
        <v>68</v>
      </c>
      <c r="H28" s="121"/>
      <c r="I28" s="121"/>
      <c r="J28" s="4"/>
    </row>
    <row r="29" spans="1:10" x14ac:dyDescent="0.25">
      <c r="A29" s="59" t="s">
        <v>15</v>
      </c>
      <c r="B29" s="20" t="s">
        <v>70</v>
      </c>
      <c r="C29" s="110">
        <v>0</v>
      </c>
      <c r="D29" s="110">
        <v>0</v>
      </c>
      <c r="E29" s="4"/>
      <c r="F29" s="51">
        <v>2</v>
      </c>
      <c r="G29" s="91" t="s">
        <v>71</v>
      </c>
      <c r="H29" s="134"/>
      <c r="I29" s="134"/>
      <c r="J29" s="4"/>
    </row>
    <row r="30" spans="1:10" x14ac:dyDescent="0.25">
      <c r="A30" s="59" t="s">
        <v>26</v>
      </c>
      <c r="B30" s="20" t="s">
        <v>72</v>
      </c>
      <c r="C30" s="110">
        <v>0</v>
      </c>
      <c r="D30" s="110">
        <v>0</v>
      </c>
      <c r="E30" s="4"/>
      <c r="F30" s="51">
        <v>3</v>
      </c>
      <c r="G30" s="92" t="s">
        <v>73</v>
      </c>
      <c r="H30" s="134">
        <v>-29000000</v>
      </c>
      <c r="I30" s="134">
        <v>-71000000</v>
      </c>
      <c r="J30" s="4"/>
    </row>
    <row r="31" spans="1:10" ht="13.8" thickBot="1" x14ac:dyDescent="0.3">
      <c r="A31" s="61" t="s">
        <v>28</v>
      </c>
      <c r="B31" s="62" t="s">
        <v>75</v>
      </c>
      <c r="C31" s="114">
        <v>0</v>
      </c>
      <c r="D31" s="114">
        <v>0</v>
      </c>
      <c r="E31" s="4"/>
      <c r="F31" s="51">
        <v>4</v>
      </c>
      <c r="G31" s="92" t="s">
        <v>76</v>
      </c>
      <c r="H31" s="134"/>
      <c r="I31" s="134"/>
      <c r="J31" s="4"/>
    </row>
    <row r="32" spans="1:10" ht="14.4" thickTop="1" thickBot="1" x14ac:dyDescent="0.3">
      <c r="A32" s="29"/>
      <c r="B32" s="40" t="s">
        <v>77</v>
      </c>
      <c r="C32" s="130">
        <f>SUM(C28:C31)</f>
        <v>0</v>
      </c>
      <c r="D32" s="130">
        <f>SUM(D28:D31)</f>
        <v>0</v>
      </c>
      <c r="E32" s="4"/>
      <c r="F32" s="51">
        <v>5</v>
      </c>
      <c r="G32" s="92" t="s">
        <v>78</v>
      </c>
      <c r="H32" s="134"/>
      <c r="I32" s="134"/>
      <c r="J32" s="4"/>
    </row>
    <row r="33" spans="1:12" ht="13.8" thickTop="1" x14ac:dyDescent="0.25">
      <c r="A33" s="15">
        <v>2</v>
      </c>
      <c r="B33" s="16" t="s">
        <v>80</v>
      </c>
      <c r="C33" s="131"/>
      <c r="D33" s="132"/>
      <c r="E33" s="4"/>
      <c r="F33" s="51">
        <v>6</v>
      </c>
      <c r="G33" s="92" t="s">
        <v>81</v>
      </c>
      <c r="H33" s="134">
        <f>H63</f>
        <v>0</v>
      </c>
      <c r="I33" s="134">
        <f>I63</f>
        <v>0</v>
      </c>
      <c r="J33" s="4"/>
    </row>
    <row r="34" spans="1:12" x14ac:dyDescent="0.25">
      <c r="A34" s="59" t="s">
        <v>8</v>
      </c>
      <c r="B34" s="20" t="s">
        <v>82</v>
      </c>
      <c r="C34" s="133">
        <f>AF69</f>
        <v>0</v>
      </c>
      <c r="D34" s="113">
        <f>U69</f>
        <v>0</v>
      </c>
      <c r="E34" s="4"/>
      <c r="F34" s="51">
        <v>7</v>
      </c>
      <c r="G34" s="92" t="s">
        <v>83</v>
      </c>
      <c r="H34" s="134">
        <f>H66</f>
        <v>0</v>
      </c>
      <c r="I34" s="134">
        <f>I66</f>
        <v>0</v>
      </c>
      <c r="J34" s="4"/>
    </row>
    <row r="35" spans="1:12" x14ac:dyDescent="0.25">
      <c r="A35" s="59" t="s">
        <v>15</v>
      </c>
      <c r="B35" s="20" t="s">
        <v>85</v>
      </c>
      <c r="C35" s="133">
        <f>AF70</f>
        <v>0</v>
      </c>
      <c r="D35" s="113">
        <f>U70</f>
        <v>0</v>
      </c>
      <c r="E35" s="4"/>
      <c r="F35" s="51">
        <v>8</v>
      </c>
      <c r="G35" s="93" t="s">
        <v>86</v>
      </c>
      <c r="H35" s="134">
        <f>H65</f>
        <v>0</v>
      </c>
      <c r="I35" s="134">
        <f>I65</f>
        <v>0</v>
      </c>
      <c r="J35" s="4"/>
    </row>
    <row r="36" spans="1:12" x14ac:dyDescent="0.25">
      <c r="A36" s="59" t="s">
        <v>26</v>
      </c>
      <c r="B36" s="20" t="s">
        <v>88</v>
      </c>
      <c r="C36" s="134">
        <v>1049606.6000000001</v>
      </c>
      <c r="D36" s="113">
        <v>1049422.68</v>
      </c>
      <c r="E36" s="4"/>
      <c r="F36" s="51">
        <v>9</v>
      </c>
      <c r="G36" s="92" t="s">
        <v>89</v>
      </c>
      <c r="H36" s="134">
        <f>H67</f>
        <v>0</v>
      </c>
      <c r="I36" s="134">
        <f>I67</f>
        <v>0</v>
      </c>
      <c r="J36" s="4"/>
    </row>
    <row r="37" spans="1:12" x14ac:dyDescent="0.25">
      <c r="A37" s="59" t="s">
        <v>28</v>
      </c>
      <c r="B37" s="20" t="s">
        <v>91</v>
      </c>
      <c r="C37" s="133">
        <v>1137301.9099999999</v>
      </c>
      <c r="D37" s="133">
        <v>2386035.67</v>
      </c>
      <c r="E37" s="4"/>
      <c r="F37" s="65">
        <v>10</v>
      </c>
      <c r="G37" s="91" t="s">
        <v>92</v>
      </c>
      <c r="H37" s="134"/>
      <c r="I37" s="134">
        <v>24953401.829999998</v>
      </c>
      <c r="J37" s="4"/>
      <c r="K37" s="4"/>
    </row>
    <row r="38" spans="1:12" ht="13.8" thickBot="1" x14ac:dyDescent="0.3">
      <c r="A38" s="37" t="s">
        <v>29</v>
      </c>
      <c r="B38" s="23"/>
      <c r="C38" s="135"/>
      <c r="D38" s="136"/>
      <c r="E38" s="4"/>
      <c r="F38" s="53"/>
      <c r="G38" s="89" t="s">
        <v>93</v>
      </c>
      <c r="H38" s="114">
        <v>24953401.829999998</v>
      </c>
      <c r="I38" s="114">
        <v>21420444.350000001</v>
      </c>
      <c r="J38" s="4"/>
      <c r="K38" s="4"/>
    </row>
    <row r="39" spans="1:12" ht="14.4" thickTop="1" thickBot="1" x14ac:dyDescent="0.3">
      <c r="A39" s="29"/>
      <c r="B39" s="26" t="s">
        <v>94</v>
      </c>
      <c r="C39" s="130">
        <f>SUM(C34:C38)</f>
        <v>2186908.5099999998</v>
      </c>
      <c r="D39" s="130">
        <f>SUM(D34:D38)</f>
        <v>3435458.3499999996</v>
      </c>
      <c r="E39" s="4"/>
      <c r="F39" s="66"/>
      <c r="G39" s="94" t="s">
        <v>95</v>
      </c>
      <c r="H39" s="125">
        <f>SUM(H27:H38)</f>
        <v>-4046598.1700000018</v>
      </c>
      <c r="I39" s="125">
        <f>SUM(I27:I38)</f>
        <v>-24626153.82</v>
      </c>
      <c r="J39" s="4"/>
      <c r="K39" s="4"/>
      <c r="L39" s="96"/>
    </row>
    <row r="40" spans="1:12" ht="14.4" thickTop="1" thickBot="1" x14ac:dyDescent="0.3">
      <c r="A40" s="41">
        <v>3</v>
      </c>
      <c r="B40" s="67" t="s">
        <v>96</v>
      </c>
      <c r="C40" s="131">
        <v>0</v>
      </c>
      <c r="D40" s="137">
        <v>0</v>
      </c>
      <c r="E40" s="4"/>
      <c r="F40" s="181" t="s">
        <v>97</v>
      </c>
      <c r="G40" s="182"/>
      <c r="H40" s="125">
        <f>H26+H39</f>
        <v>-30398735.770000003</v>
      </c>
      <c r="I40" s="125">
        <f>I26+I39</f>
        <v>-133580466.72</v>
      </c>
      <c r="J40" s="4"/>
      <c r="K40" s="4"/>
    </row>
    <row r="41" spans="1:12" ht="13.8" thickTop="1" x14ac:dyDescent="0.25">
      <c r="A41" s="51">
        <v>4</v>
      </c>
      <c r="B41" s="52" t="s">
        <v>98</v>
      </c>
      <c r="C41" s="121"/>
      <c r="D41" s="138"/>
      <c r="E41" s="4"/>
      <c r="F41" s="68"/>
      <c r="G41" s="4"/>
      <c r="H41" s="4"/>
      <c r="I41" s="4"/>
      <c r="J41" s="4"/>
      <c r="K41" s="4"/>
    </row>
    <row r="42" spans="1:12" x14ac:dyDescent="0.25">
      <c r="A42" s="59" t="s">
        <v>8</v>
      </c>
      <c r="B42" s="20" t="s">
        <v>99</v>
      </c>
      <c r="C42" s="110">
        <v>0</v>
      </c>
      <c r="D42" s="110">
        <v>0</v>
      </c>
      <c r="E42" s="4"/>
      <c r="F42" s="68"/>
      <c r="G42" s="4"/>
      <c r="H42" s="4"/>
      <c r="I42" s="4"/>
      <c r="J42" s="4"/>
      <c r="K42" s="4"/>
    </row>
    <row r="43" spans="1:12" x14ac:dyDescent="0.25">
      <c r="A43" s="59" t="s">
        <v>15</v>
      </c>
      <c r="B43" s="20" t="s">
        <v>100</v>
      </c>
      <c r="C43" s="110">
        <f>C62</f>
        <v>0</v>
      </c>
      <c r="D43" s="110">
        <f>D62</f>
        <v>0</v>
      </c>
      <c r="E43" s="4"/>
      <c r="F43" s="68"/>
      <c r="G43" s="4"/>
      <c r="H43" s="4"/>
      <c r="I43" s="4"/>
      <c r="J43" s="4"/>
      <c r="K43" s="4"/>
    </row>
    <row r="44" spans="1:12" ht="13.8" thickBot="1" x14ac:dyDescent="0.3">
      <c r="A44" s="37" t="s">
        <v>26</v>
      </c>
      <c r="B44" s="23" t="s">
        <v>101</v>
      </c>
      <c r="C44" s="139">
        <v>24570.52</v>
      </c>
      <c r="D44" s="139">
        <v>120570.52</v>
      </c>
      <c r="E44" s="4"/>
      <c r="F44" s="68"/>
      <c r="G44" s="4"/>
      <c r="H44" s="4"/>
    </row>
    <row r="45" spans="1:12" ht="14.4" thickTop="1" thickBot="1" x14ac:dyDescent="0.3">
      <c r="A45" s="29"/>
      <c r="B45" s="40" t="s">
        <v>102</v>
      </c>
      <c r="C45" s="130">
        <f>SUM(C42:C44)</f>
        <v>24570.52</v>
      </c>
      <c r="D45" s="140">
        <f>SUM(D42:D44)</f>
        <v>120570.52</v>
      </c>
      <c r="E45" s="4"/>
      <c r="F45" s="68"/>
      <c r="G45" s="4"/>
      <c r="H45" s="4"/>
      <c r="I45" s="4"/>
      <c r="J45" s="4"/>
      <c r="K45" s="4"/>
    </row>
    <row r="46" spans="1:12" ht="13.8" thickTop="1" x14ac:dyDescent="0.25">
      <c r="A46" s="41">
        <v>5</v>
      </c>
      <c r="B46" s="16" t="s">
        <v>103</v>
      </c>
      <c r="C46" s="131">
        <f>C90</f>
        <v>0</v>
      </c>
      <c r="D46" s="131"/>
      <c r="E46" s="4"/>
      <c r="F46" s="68"/>
      <c r="G46" s="4"/>
      <c r="H46" s="4"/>
      <c r="I46" s="4"/>
      <c r="J46" s="4"/>
      <c r="K46" s="4"/>
    </row>
    <row r="47" spans="1:12" x14ac:dyDescent="0.25">
      <c r="A47" s="51">
        <v>6</v>
      </c>
      <c r="B47" s="60" t="s">
        <v>104</v>
      </c>
      <c r="C47" s="121">
        <f>C72</f>
        <v>0</v>
      </c>
      <c r="D47" s="121">
        <f>D72</f>
        <v>0</v>
      </c>
      <c r="E47" s="4"/>
      <c r="F47" s="68"/>
      <c r="G47" s="4"/>
      <c r="H47" s="4"/>
      <c r="I47" s="4"/>
      <c r="J47" s="4"/>
      <c r="K47" s="4"/>
    </row>
    <row r="48" spans="1:12" ht="13.8" thickBot="1" x14ac:dyDescent="0.3">
      <c r="A48" s="37">
        <v>7</v>
      </c>
      <c r="B48" s="44" t="s">
        <v>105</v>
      </c>
      <c r="C48" s="141">
        <f>C104</f>
        <v>0</v>
      </c>
      <c r="D48" s="141">
        <f>D104</f>
        <v>0</v>
      </c>
      <c r="E48" s="4"/>
      <c r="F48" s="68"/>
      <c r="G48" s="4"/>
      <c r="H48" s="4"/>
      <c r="I48" s="4"/>
      <c r="J48" s="4"/>
      <c r="K48" s="4"/>
    </row>
    <row r="49" spans="1:11" ht="14.4" thickTop="1" thickBot="1" x14ac:dyDescent="0.3">
      <c r="A49" s="39"/>
      <c r="B49" s="11" t="s">
        <v>106</v>
      </c>
      <c r="C49" s="130">
        <f>C32+C39+C40+C45+C46+C47+C48</f>
        <v>2211479.0299999998</v>
      </c>
      <c r="D49" s="142">
        <f>D32+D39+D45+D46+D47+D48</f>
        <v>3556028.8699999996</v>
      </c>
      <c r="E49" s="4"/>
      <c r="F49" s="68"/>
      <c r="G49" s="4"/>
      <c r="H49" s="4"/>
      <c r="I49" s="4"/>
      <c r="J49" s="4"/>
      <c r="K49" s="4"/>
    </row>
    <row r="50" spans="1:11" ht="14.4" thickTop="1" thickBot="1" x14ac:dyDescent="0.3">
      <c r="A50" s="181" t="s">
        <v>107</v>
      </c>
      <c r="B50" s="183"/>
      <c r="C50" s="125">
        <f>C25+C49</f>
        <v>30398735.760000002</v>
      </c>
      <c r="D50" s="143">
        <f>D25+D49</f>
        <v>133580466.71000001</v>
      </c>
      <c r="F50" s="68"/>
      <c r="G50" s="4"/>
      <c r="H50" s="4"/>
      <c r="I50" s="4"/>
      <c r="J50" s="4"/>
      <c r="K50" s="4"/>
    </row>
    <row r="51" spans="1:11" ht="13.8" thickTop="1" x14ac:dyDescent="0.25">
      <c r="A51" s="4"/>
      <c r="B51" s="4"/>
      <c r="C51" s="4"/>
      <c r="D51" s="4"/>
      <c r="E51" s="4"/>
      <c r="F51" s="68"/>
      <c r="G51" s="4"/>
      <c r="H51" s="4"/>
      <c r="I51" s="4"/>
      <c r="J51" s="4"/>
      <c r="K51" s="4"/>
    </row>
    <row r="52" spans="1:11" x14ac:dyDescent="0.25">
      <c r="A52" s="4"/>
      <c r="B52" s="4"/>
      <c r="C52" s="4"/>
      <c r="D52" s="69"/>
      <c r="E52" s="4"/>
      <c r="F52" s="68"/>
      <c r="G52" s="4"/>
      <c r="H52" s="4"/>
      <c r="I52" s="4"/>
      <c r="J52" s="4"/>
      <c r="K52" s="4"/>
    </row>
    <row r="53" spans="1:11" x14ac:dyDescent="0.25">
      <c r="A53" s="4"/>
      <c r="B53" s="4"/>
      <c r="C53" s="4"/>
      <c r="D53" s="97"/>
      <c r="E53" s="4"/>
      <c r="F53" s="68"/>
      <c r="G53" s="4"/>
      <c r="H53" s="4"/>
      <c r="I53" s="4"/>
      <c r="J53" s="4"/>
      <c r="K53" s="4"/>
    </row>
    <row r="54" spans="1:11" x14ac:dyDescent="0.25">
      <c r="A54" s="4"/>
      <c r="B54" s="4"/>
      <c r="C54" s="4"/>
      <c r="D54" s="4"/>
      <c r="E54" s="4"/>
      <c r="F54" s="68"/>
      <c r="G54" s="4"/>
      <c r="H54" s="4"/>
      <c r="I54" s="4"/>
      <c r="J54" s="4"/>
      <c r="K54" s="4"/>
    </row>
    <row r="55" spans="1:11" x14ac:dyDescent="0.25">
      <c r="A55" s="4"/>
      <c r="B55" s="4"/>
      <c r="C55" s="4"/>
      <c r="D55" s="4"/>
      <c r="E55" s="4"/>
      <c r="F55" s="68"/>
      <c r="G55" s="4"/>
      <c r="H55" s="4"/>
      <c r="I55" s="4"/>
      <c r="J55" s="4"/>
      <c r="K55" s="4"/>
    </row>
    <row r="97" spans="4:4" x14ac:dyDescent="0.25">
      <c r="D97">
        <v>125</v>
      </c>
    </row>
  </sheetData>
  <mergeCells count="5">
    <mergeCell ref="F40:G40"/>
    <mergeCell ref="A50:B50"/>
    <mergeCell ref="A1:B1"/>
    <mergeCell ref="F1:G1"/>
    <mergeCell ref="A25:B25"/>
  </mergeCells>
  <phoneticPr fontId="6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topLeftCell="A30" workbookViewId="0">
      <selection activeCell="B33" sqref="B33"/>
    </sheetView>
  </sheetViews>
  <sheetFormatPr defaultRowHeight="13.2" x14ac:dyDescent="0.25"/>
  <cols>
    <col min="1" max="1" width="61.6640625" bestFit="1" customWidth="1"/>
    <col min="2" max="2" width="14.5546875" bestFit="1" customWidth="1"/>
    <col min="3" max="3" width="13.88671875" customWidth="1"/>
  </cols>
  <sheetData>
    <row r="1" spans="1:3" ht="13.8" thickBot="1" x14ac:dyDescent="0.3"/>
    <row r="2" spans="1:3" ht="13.8" thickTop="1" x14ac:dyDescent="0.25">
      <c r="A2" s="192" t="s">
        <v>2</v>
      </c>
      <c r="B2" s="188">
        <v>2010</v>
      </c>
      <c r="C2" s="190">
        <v>2011</v>
      </c>
    </row>
    <row r="3" spans="1:3" ht="13.8" thickBot="1" x14ac:dyDescent="0.3">
      <c r="A3" s="193"/>
      <c r="B3" s="189"/>
      <c r="C3" s="191"/>
    </row>
    <row r="4" spans="1:3" ht="13.8" thickTop="1" x14ac:dyDescent="0.25">
      <c r="A4" s="161" t="s">
        <v>145</v>
      </c>
      <c r="B4" s="162"/>
      <c r="C4" s="162"/>
    </row>
    <row r="5" spans="1:3" ht="13.8" thickBot="1" x14ac:dyDescent="0.3">
      <c r="A5" s="17" t="s">
        <v>138</v>
      </c>
      <c r="B5" s="163">
        <v>-166500</v>
      </c>
      <c r="C5" s="164">
        <v>-24003.7</v>
      </c>
    </row>
    <row r="6" spans="1:3" ht="14.4" thickTop="1" thickBot="1" x14ac:dyDescent="0.3">
      <c r="A6" s="21" t="s">
        <v>13</v>
      </c>
      <c r="B6" s="165">
        <f>SUM(B4:B5)</f>
        <v>-166500</v>
      </c>
      <c r="C6" s="166">
        <f>SUM(C4:C5)</f>
        <v>-24003.7</v>
      </c>
    </row>
    <row r="7" spans="1:3" ht="13.8" thickTop="1" x14ac:dyDescent="0.25">
      <c r="A7" s="74" t="s">
        <v>17</v>
      </c>
      <c r="B7" s="162"/>
      <c r="C7" s="167"/>
    </row>
    <row r="8" spans="1:3" x14ac:dyDescent="0.25">
      <c r="A8" s="161" t="s">
        <v>149</v>
      </c>
      <c r="B8" s="172">
        <v>55500</v>
      </c>
      <c r="C8" s="176">
        <v>17219.75</v>
      </c>
    </row>
    <row r="9" spans="1:3" x14ac:dyDescent="0.25">
      <c r="A9" s="161" t="s">
        <v>150</v>
      </c>
      <c r="B9" s="172">
        <v>4340266.96</v>
      </c>
      <c r="C9" s="172">
        <v>14792533.300000001</v>
      </c>
    </row>
    <row r="10" spans="1:3" x14ac:dyDescent="0.25">
      <c r="A10" s="27" t="s">
        <v>132</v>
      </c>
      <c r="B10" s="168"/>
      <c r="C10" s="169"/>
    </row>
    <row r="11" spans="1:3" x14ac:dyDescent="0.25">
      <c r="A11" s="27" t="s">
        <v>133</v>
      </c>
      <c r="B11" s="168"/>
      <c r="C11" s="169"/>
    </row>
    <row r="12" spans="1:3" x14ac:dyDescent="0.25">
      <c r="A12" s="35" t="s">
        <v>134</v>
      </c>
      <c r="B12" s="168">
        <v>5057305</v>
      </c>
      <c r="C12" s="169">
        <v>9027553</v>
      </c>
    </row>
    <row r="13" spans="1:3" x14ac:dyDescent="0.25">
      <c r="A13" s="35" t="s">
        <v>135</v>
      </c>
      <c r="B13" s="168">
        <v>690066.5</v>
      </c>
      <c r="C13" s="169">
        <v>1190028.5</v>
      </c>
    </row>
    <row r="14" spans="1:3" x14ac:dyDescent="0.25">
      <c r="A14" s="75" t="s">
        <v>136</v>
      </c>
      <c r="B14" s="168">
        <v>124021</v>
      </c>
      <c r="C14" s="169">
        <v>1033699.68</v>
      </c>
    </row>
    <row r="15" spans="1:3" x14ac:dyDescent="0.25">
      <c r="A15" s="76" t="s">
        <v>137</v>
      </c>
      <c r="B15" s="168"/>
      <c r="C15" s="169"/>
    </row>
    <row r="16" spans="1:3" x14ac:dyDescent="0.25">
      <c r="A16" s="76"/>
      <c r="B16" s="168"/>
      <c r="C16" s="169"/>
    </row>
    <row r="17" spans="1:3" ht="13.8" thickBot="1" x14ac:dyDescent="0.3">
      <c r="A17" s="64"/>
      <c r="B17" s="164"/>
      <c r="C17" s="170"/>
    </row>
    <row r="18" spans="1:3" ht="14.4" thickTop="1" thickBot="1" x14ac:dyDescent="0.3">
      <c r="A18" s="72" t="s">
        <v>35</v>
      </c>
      <c r="B18" s="171">
        <f>SUM(B8:B17)</f>
        <v>10267159.460000001</v>
      </c>
      <c r="C18" s="171">
        <f>SUM(C7:C17)</f>
        <v>26061034.23</v>
      </c>
    </row>
    <row r="19" spans="1:3" ht="14.4" thickTop="1" thickBot="1" x14ac:dyDescent="0.3">
      <c r="A19" s="73"/>
      <c r="B19" s="165"/>
      <c r="C19" s="165"/>
    </row>
    <row r="20" spans="1:3" ht="14.4" thickTop="1" thickBot="1" x14ac:dyDescent="0.3">
      <c r="A20" s="10" t="s">
        <v>39</v>
      </c>
      <c r="B20" s="165">
        <f>B6+B18</f>
        <v>10100659.460000001</v>
      </c>
      <c r="C20" s="165">
        <f>C6+C18</f>
        <v>26037030.530000001</v>
      </c>
    </row>
    <row r="21" spans="1:3" ht="13.8" thickTop="1" x14ac:dyDescent="0.25">
      <c r="A21" s="12"/>
      <c r="B21" s="172"/>
      <c r="C21" s="172"/>
    </row>
    <row r="22" spans="1:3" x14ac:dyDescent="0.25">
      <c r="A22" s="27" t="s">
        <v>45</v>
      </c>
      <c r="B22" s="168">
        <v>-4800</v>
      </c>
      <c r="C22" s="168"/>
    </row>
    <row r="23" spans="1:3" x14ac:dyDescent="0.25">
      <c r="A23" s="177" t="s">
        <v>50</v>
      </c>
      <c r="B23" s="168">
        <v>179025.03</v>
      </c>
      <c r="C23" s="168">
        <v>295677.5</v>
      </c>
    </row>
    <row r="24" spans="1:3" x14ac:dyDescent="0.25">
      <c r="A24" s="177" t="s">
        <v>151</v>
      </c>
      <c r="B24" s="168">
        <v>8700970.2599999998</v>
      </c>
      <c r="C24" s="168"/>
    </row>
    <row r="25" spans="1:3" ht="26.4" x14ac:dyDescent="0.25">
      <c r="A25" s="35" t="s">
        <v>53</v>
      </c>
      <c r="B25" s="168"/>
      <c r="C25" s="168"/>
    </row>
    <row r="26" spans="1:3" x14ac:dyDescent="0.25">
      <c r="A26" s="35" t="s">
        <v>56</v>
      </c>
      <c r="B26" s="168">
        <v>-6632212.1500000004</v>
      </c>
      <c r="C26" s="168">
        <v>-5058515.41</v>
      </c>
    </row>
    <row r="27" spans="1:3" x14ac:dyDescent="0.25">
      <c r="A27" s="35" t="s">
        <v>58</v>
      </c>
      <c r="B27" s="168">
        <v>221808.81</v>
      </c>
      <c r="C27" s="168">
        <v>-10054.23</v>
      </c>
    </row>
    <row r="28" spans="1:3" ht="13.8" thickBot="1" x14ac:dyDescent="0.3">
      <c r="A28" s="77" t="s">
        <v>142</v>
      </c>
      <c r="B28" s="163"/>
      <c r="C28" s="163">
        <v>156305.96</v>
      </c>
    </row>
    <row r="29" spans="1:3" ht="14.4" thickTop="1" thickBot="1" x14ac:dyDescent="0.3">
      <c r="A29" s="29" t="s">
        <v>63</v>
      </c>
      <c r="B29" s="165">
        <f>SUM(B22:B28)</f>
        <v>2464791.9499999988</v>
      </c>
      <c r="C29" s="165">
        <f>SUM(C22:C28)</f>
        <v>-4616586.1800000006</v>
      </c>
    </row>
    <row r="30" spans="1:3" ht="14.4" thickTop="1" thickBot="1" x14ac:dyDescent="0.3">
      <c r="A30" s="45" t="s">
        <v>69</v>
      </c>
      <c r="B30" s="165">
        <f>B29</f>
        <v>2464791.9499999988</v>
      </c>
      <c r="C30" s="165">
        <f>C29</f>
        <v>-4616586.1800000006</v>
      </c>
    </row>
    <row r="31" spans="1:3" ht="14.4" thickTop="1" thickBot="1" x14ac:dyDescent="0.3">
      <c r="A31" s="45" t="s">
        <v>141</v>
      </c>
      <c r="B31" s="173">
        <f>B20+B30</f>
        <v>12565451.41</v>
      </c>
      <c r="C31" s="174">
        <f>C20-C30</f>
        <v>30653616.710000001</v>
      </c>
    </row>
    <row r="32" spans="1:3" ht="14.4" thickTop="1" thickBot="1" x14ac:dyDescent="0.3">
      <c r="A32" s="45"/>
      <c r="B32" s="175"/>
      <c r="C32" s="175"/>
    </row>
    <row r="33" spans="1:3" ht="14.4" thickTop="1" thickBot="1" x14ac:dyDescent="0.3">
      <c r="A33" s="45" t="s">
        <v>74</v>
      </c>
      <c r="B33" s="165">
        <f>B31</f>
        <v>12565451.41</v>
      </c>
      <c r="C33" s="165">
        <f>C20+C30</f>
        <v>21420444.350000001</v>
      </c>
    </row>
    <row r="34" spans="1:3" ht="13.8" thickTop="1" x14ac:dyDescent="0.25">
      <c r="A34" s="12"/>
      <c r="B34" s="172"/>
      <c r="C34" s="172"/>
    </row>
    <row r="35" spans="1:3" x14ac:dyDescent="0.25">
      <c r="A35" s="27" t="s">
        <v>79</v>
      </c>
      <c r="B35" s="168"/>
      <c r="C35" s="168"/>
    </row>
    <row r="36" spans="1:3" ht="13.8" thickBot="1" x14ac:dyDescent="0.3">
      <c r="A36" s="17"/>
      <c r="B36" s="163"/>
      <c r="C36" s="163"/>
    </row>
    <row r="37" spans="1:3" ht="14.4" thickTop="1" thickBot="1" x14ac:dyDescent="0.3">
      <c r="A37" s="63" t="s">
        <v>84</v>
      </c>
      <c r="B37" s="165">
        <f>B31-B35</f>
        <v>12565451.41</v>
      </c>
      <c r="C37" s="165">
        <f>C33-C35</f>
        <v>21420444.350000001</v>
      </c>
    </row>
    <row r="38" spans="1:3" ht="13.8" thickTop="1" x14ac:dyDescent="0.25">
      <c r="A38" s="12" t="s">
        <v>87</v>
      </c>
      <c r="B38" s="172"/>
      <c r="C38" s="172"/>
    </row>
    <row r="39" spans="1:3" ht="13.8" thickBot="1" x14ac:dyDescent="0.3">
      <c r="A39" s="64" t="s">
        <v>90</v>
      </c>
      <c r="B39" s="164"/>
      <c r="C39" s="164"/>
    </row>
    <row r="40" spans="1:3" ht="13.8" thickTop="1" x14ac:dyDescent="0.25"/>
  </sheetData>
  <mergeCells count="3">
    <mergeCell ref="B2:B3"/>
    <mergeCell ref="C2:C3"/>
    <mergeCell ref="A2:A3"/>
  </mergeCells>
  <phoneticPr fontId="6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"/>
  <sheetViews>
    <sheetView workbookViewId="0">
      <selection activeCell="B31" sqref="B31"/>
    </sheetView>
  </sheetViews>
  <sheetFormatPr defaultColWidth="9.109375" defaultRowHeight="13.8" x14ac:dyDescent="0.25"/>
  <cols>
    <col min="1" max="1" width="4.6640625" style="98" bestFit="1" customWidth="1"/>
    <col min="2" max="2" width="61.88671875" style="105" bestFit="1" customWidth="1"/>
    <col min="3" max="3" width="22" style="109" customWidth="1"/>
    <col min="4" max="4" width="21.6640625" style="109" customWidth="1"/>
    <col min="5" max="16384" width="9.109375" style="98"/>
  </cols>
  <sheetData>
    <row r="2" spans="1:4" ht="15.6" x14ac:dyDescent="0.3">
      <c r="A2" s="194" t="s">
        <v>146</v>
      </c>
      <c r="B2" s="194"/>
      <c r="C2" s="194"/>
      <c r="D2" s="194"/>
    </row>
    <row r="3" spans="1:4" ht="15.6" x14ac:dyDescent="0.3">
      <c r="A3" s="70"/>
      <c r="B3" s="100"/>
      <c r="C3" s="106"/>
      <c r="D3" s="106"/>
    </row>
    <row r="4" spans="1:4" ht="15.6" x14ac:dyDescent="0.3">
      <c r="A4" s="71" t="s">
        <v>108</v>
      </c>
      <c r="B4" s="101" t="s">
        <v>109</v>
      </c>
      <c r="C4" s="107">
        <v>2010</v>
      </c>
      <c r="D4" s="107">
        <v>2011</v>
      </c>
    </row>
    <row r="5" spans="1:4" ht="15.6" x14ac:dyDescent="0.3">
      <c r="A5" s="71">
        <v>1</v>
      </c>
      <c r="B5" s="101"/>
      <c r="C5" s="107"/>
      <c r="D5" s="107"/>
    </row>
    <row r="6" spans="1:4" ht="15.6" x14ac:dyDescent="0.3">
      <c r="A6" s="71">
        <v>2</v>
      </c>
      <c r="B6" s="101" t="s">
        <v>110</v>
      </c>
      <c r="C6" s="108"/>
      <c r="D6" s="108"/>
    </row>
    <row r="7" spans="1:4" ht="15.6" x14ac:dyDescent="0.3">
      <c r="A7" s="71">
        <v>3</v>
      </c>
      <c r="B7" s="102" t="s">
        <v>111</v>
      </c>
      <c r="C7" s="156">
        <v>-8041708.2199999997</v>
      </c>
      <c r="D7" s="156">
        <v>-23819396.489999998</v>
      </c>
    </row>
    <row r="8" spans="1:4" ht="15.6" x14ac:dyDescent="0.3">
      <c r="A8" s="71">
        <v>4</v>
      </c>
      <c r="B8" s="102" t="s">
        <v>112</v>
      </c>
      <c r="C8" s="156">
        <v>-133942.82</v>
      </c>
      <c r="D8" s="156">
        <v>-16736885.66</v>
      </c>
    </row>
    <row r="9" spans="1:4" ht="15.6" x14ac:dyDescent="0.3">
      <c r="A9" s="71">
        <v>5</v>
      </c>
      <c r="B9" s="102" t="s">
        <v>113</v>
      </c>
      <c r="C9" s="156"/>
      <c r="D9" s="156"/>
    </row>
    <row r="10" spans="1:4" ht="15.6" x14ac:dyDescent="0.3">
      <c r="A10" s="71">
        <v>6</v>
      </c>
      <c r="B10" s="102" t="s">
        <v>114</v>
      </c>
      <c r="C10" s="156"/>
      <c r="D10" s="156">
        <v>2245222.98</v>
      </c>
    </row>
    <row r="11" spans="1:4" ht="15.6" x14ac:dyDescent="0.3">
      <c r="A11" s="71">
        <v>7</v>
      </c>
      <c r="B11" s="103" t="s">
        <v>148</v>
      </c>
      <c r="C11" s="157">
        <v>247692.94</v>
      </c>
      <c r="D11" s="157">
        <v>7099525.9000000004</v>
      </c>
    </row>
    <row r="12" spans="1:4" s="99" customFormat="1" ht="15.6" x14ac:dyDescent="0.3">
      <c r="A12" s="71">
        <v>8</v>
      </c>
      <c r="B12" s="104" t="s">
        <v>115</v>
      </c>
      <c r="C12" s="158">
        <f>SUM(C7:C11)</f>
        <v>-7927958.0999999996</v>
      </c>
      <c r="D12" s="158">
        <f>SUM(D7:D11)</f>
        <v>-31211533.270000003</v>
      </c>
    </row>
    <row r="13" spans="1:4" ht="15.6" x14ac:dyDescent="0.3">
      <c r="A13" s="71">
        <v>9</v>
      </c>
      <c r="B13" s="101" t="s">
        <v>116</v>
      </c>
      <c r="C13" s="159"/>
      <c r="D13" s="159"/>
    </row>
    <row r="14" spans="1:4" ht="16.5" customHeight="1" x14ac:dyDescent="0.3">
      <c r="A14" s="71">
        <v>10</v>
      </c>
      <c r="B14" s="102" t="s">
        <v>117</v>
      </c>
      <c r="C14" s="156"/>
      <c r="D14" s="156"/>
    </row>
    <row r="15" spans="1:4" ht="15.6" x14ac:dyDescent="0.3">
      <c r="A15" s="71">
        <v>11</v>
      </c>
      <c r="B15" s="102" t="s">
        <v>118</v>
      </c>
      <c r="C15" s="156">
        <v>3288510.75</v>
      </c>
      <c r="D15" s="156">
        <v>4538055.24</v>
      </c>
    </row>
    <row r="16" spans="1:4" ht="15.6" x14ac:dyDescent="0.3">
      <c r="A16" s="71">
        <v>12</v>
      </c>
      <c r="B16" s="102" t="s">
        <v>119</v>
      </c>
      <c r="C16" s="156"/>
      <c r="D16" s="156"/>
    </row>
    <row r="17" spans="1:5" ht="15.6" x14ac:dyDescent="0.3">
      <c r="A17" s="71">
        <v>13</v>
      </c>
      <c r="B17" s="102" t="s">
        <v>120</v>
      </c>
      <c r="C17" s="156"/>
      <c r="D17" s="156">
        <v>-6994477.5599999996</v>
      </c>
    </row>
    <row r="18" spans="1:5" ht="15.6" x14ac:dyDescent="0.3">
      <c r="A18" s="71">
        <v>14</v>
      </c>
      <c r="B18" s="102" t="s">
        <v>121</v>
      </c>
      <c r="C18" s="156"/>
      <c r="D18" s="156"/>
    </row>
    <row r="19" spans="1:5" s="99" customFormat="1" ht="18" customHeight="1" x14ac:dyDescent="0.3">
      <c r="A19" s="71">
        <v>15</v>
      </c>
      <c r="B19" s="104" t="s">
        <v>122</v>
      </c>
      <c r="C19" s="158">
        <f>C17-C15</f>
        <v>-3288510.75</v>
      </c>
      <c r="D19" s="158">
        <f>D17+D15</f>
        <v>-2456422.3199999994</v>
      </c>
      <c r="E19" s="158"/>
    </row>
    <row r="20" spans="1:5" ht="15.6" x14ac:dyDescent="0.3">
      <c r="A20" s="71">
        <v>16</v>
      </c>
      <c r="B20" s="101" t="s">
        <v>123</v>
      </c>
      <c r="C20" s="159"/>
      <c r="D20" s="159"/>
    </row>
    <row r="21" spans="1:5" ht="15.6" x14ac:dyDescent="0.3">
      <c r="A21" s="71">
        <v>17</v>
      </c>
      <c r="B21" s="102" t="s">
        <v>124</v>
      </c>
      <c r="C21" s="156">
        <f>-'[1]bilanci 2008'!T87</f>
        <v>0</v>
      </c>
      <c r="D21" s="156">
        <v>0</v>
      </c>
    </row>
    <row r="22" spans="1:5" ht="15.6" x14ac:dyDescent="0.3">
      <c r="A22" s="71">
        <v>18</v>
      </c>
      <c r="B22" s="102" t="s">
        <v>125</v>
      </c>
      <c r="C22" s="156">
        <v>-21534336.620000001</v>
      </c>
      <c r="D22" s="156">
        <v>-66115906.990000002</v>
      </c>
    </row>
    <row r="23" spans="1:5" ht="15.6" x14ac:dyDescent="0.3">
      <c r="A23" s="71">
        <v>19</v>
      </c>
      <c r="B23" s="102" t="s">
        <v>147</v>
      </c>
      <c r="C23" s="156">
        <v>857752.87</v>
      </c>
      <c r="D23" s="156">
        <v>32445848.670000002</v>
      </c>
    </row>
    <row r="24" spans="1:5" ht="15.6" x14ac:dyDescent="0.3">
      <c r="A24" s="71">
        <v>20</v>
      </c>
      <c r="B24" s="102" t="s">
        <v>126</v>
      </c>
      <c r="C24" s="156"/>
      <c r="D24" s="156"/>
    </row>
    <row r="25" spans="1:5" ht="15.75" customHeight="1" x14ac:dyDescent="0.3">
      <c r="A25" s="71">
        <v>21</v>
      </c>
      <c r="B25" s="104" t="s">
        <v>127</v>
      </c>
      <c r="C25" s="158">
        <f>SUM(C21:C24)</f>
        <v>-20676583.75</v>
      </c>
      <c r="D25" s="158">
        <f>SUM(D21:D24)</f>
        <v>-33670058.32</v>
      </c>
    </row>
    <row r="26" spans="1:5" ht="15.6" x14ac:dyDescent="0.3">
      <c r="A26" s="71">
        <v>22</v>
      </c>
      <c r="B26" s="102" t="s">
        <v>128</v>
      </c>
      <c r="C26" s="156"/>
      <c r="D26" s="156"/>
    </row>
    <row r="27" spans="1:5" ht="15.6" x14ac:dyDescent="0.3">
      <c r="A27" s="71">
        <v>23</v>
      </c>
      <c r="B27" s="101" t="s">
        <v>129</v>
      </c>
      <c r="C27" s="159">
        <f>C29-C28</f>
        <v>-25316031.109999999</v>
      </c>
      <c r="D27" s="159">
        <f>D29-D28</f>
        <v>-67338013.909999996</v>
      </c>
    </row>
    <row r="28" spans="1:5" ht="15.6" x14ac:dyDescent="0.3">
      <c r="A28" s="71">
        <v>24</v>
      </c>
      <c r="B28" s="101" t="s">
        <v>130</v>
      </c>
      <c r="C28" s="159">
        <v>17044113.309999999</v>
      </c>
      <c r="D28" s="159">
        <v>35377382.579999998</v>
      </c>
    </row>
    <row r="29" spans="1:5" ht="15.6" x14ac:dyDescent="0.3">
      <c r="A29" s="71">
        <v>25</v>
      </c>
      <c r="B29" s="101" t="s">
        <v>131</v>
      </c>
      <c r="C29" s="159">
        <v>-8271917.7999999998</v>
      </c>
      <c r="D29" s="159">
        <v>-31960631.329999998</v>
      </c>
    </row>
  </sheetData>
  <mergeCells count="1">
    <mergeCell ref="A2:D2"/>
  </mergeCells>
  <phoneticPr fontId="6" type="noConversion"/>
  <pageMargins left="0.45" right="0.37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BILANCI</vt:lpstr>
      <vt:lpstr>SHPENZIME TE ARDHURA</vt:lpstr>
      <vt:lpstr>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2010-02-24T09:30:34Z</cp:lastPrinted>
  <dcterms:created xsi:type="dcterms:W3CDTF">2009-03-23T11:43:00Z</dcterms:created>
  <dcterms:modified xsi:type="dcterms:W3CDTF">2024-07-22T13:17:54Z</dcterms:modified>
</cp:coreProperties>
</file>