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ta qkr\"/>
    </mc:Choice>
  </mc:AlternateContent>
  <bookViews>
    <workbookView xWindow="0" yWindow="0" windowWidth="21600" windowHeight="9735"/>
  </bookViews>
  <sheets>
    <sheet name="Aktivet" sheetId="3" r:id="rId1"/>
    <sheet name="Pasivet" sheetId="4" r:id="rId2"/>
    <sheet name="Rez.1" sheetId="2" r:id="rId3"/>
    <sheet name="Kapitali 2" sheetId="1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I44" i="4" l="1"/>
  <c r="H43" i="4"/>
  <c r="G43" i="4"/>
  <c r="H42" i="4"/>
  <c r="J43" i="4" s="1"/>
  <c r="H36" i="4"/>
  <c r="H44" i="4" s="1"/>
  <c r="G36" i="4"/>
  <c r="H31" i="4"/>
  <c r="I19" i="4"/>
  <c r="I32" i="4" s="1"/>
  <c r="H16" i="4"/>
  <c r="G16" i="4"/>
  <c r="H15" i="4"/>
  <c r="H19" i="4" s="1"/>
  <c r="H32" i="4" s="1"/>
  <c r="H14" i="4"/>
  <c r="G14" i="4"/>
  <c r="G19" i="4" s="1"/>
  <c r="G32" i="4" s="1"/>
  <c r="H13" i="4"/>
  <c r="H33" i="3"/>
  <c r="H31" i="3" s="1"/>
  <c r="H50" i="3" s="1"/>
  <c r="G33" i="3"/>
  <c r="H15" i="3"/>
  <c r="H18" i="3" s="1"/>
  <c r="G15" i="3"/>
  <c r="G14" i="3"/>
  <c r="G8" i="3"/>
  <c r="H7" i="3"/>
  <c r="G7" i="3"/>
  <c r="G6" i="3" s="1"/>
  <c r="I6" i="3"/>
  <c r="I29" i="3" s="1"/>
  <c r="I53" i="3" s="1"/>
  <c r="H6" i="3"/>
  <c r="G18" i="3" l="1"/>
  <c r="G29" i="3" s="1"/>
  <c r="H29" i="3"/>
  <c r="H53" i="3" s="1"/>
  <c r="G44" i="4"/>
  <c r="G45" i="4" s="1"/>
  <c r="H45" i="4"/>
  <c r="I45" i="4"/>
  <c r="G31" i="3"/>
  <c r="G50" i="3" s="1"/>
  <c r="G53" i="3" s="1"/>
  <c r="H23" i="2" l="1"/>
  <c r="F22" i="2"/>
  <c r="G21" i="2"/>
  <c r="G23" i="2" s="1"/>
  <c r="F21" i="2"/>
  <c r="F23" i="2" s="1"/>
  <c r="H14" i="2"/>
  <c r="H15" i="2" s="1"/>
  <c r="H24" i="2" s="1"/>
  <c r="H26" i="2" s="1"/>
  <c r="G13" i="2"/>
  <c r="F13" i="2"/>
  <c r="F14" i="2" s="1"/>
  <c r="F15" i="2" s="1"/>
  <c r="F24" i="2" s="1"/>
  <c r="F26" i="2" s="1"/>
  <c r="G10" i="2"/>
  <c r="F10" i="2"/>
  <c r="G14" i="2" l="1"/>
  <c r="G15" i="2" s="1"/>
  <c r="G24" i="2" s="1"/>
  <c r="G26" i="2" s="1"/>
  <c r="G20" i="1"/>
  <c r="E20" i="1"/>
  <c r="D20" i="1"/>
  <c r="C20" i="1"/>
  <c r="H18" i="1"/>
  <c r="H17" i="1"/>
  <c r="G15" i="1"/>
  <c r="H11" i="1"/>
  <c r="G10" i="1"/>
  <c r="F15" i="1" s="1"/>
  <c r="C10" i="1"/>
  <c r="H10" i="1" s="1"/>
  <c r="H8" i="1"/>
  <c r="F20" i="1" l="1"/>
  <c r="H15" i="1"/>
  <c r="H20" i="1"/>
</calcChain>
</file>

<file path=xl/sharedStrings.xml><?xml version="1.0" encoding="utf-8"?>
<sst xmlns="http://schemas.openxmlformats.org/spreadsheetml/2006/main" count="209" uniqueCount="141">
  <si>
    <t>Pasqyra  e  Ndryshim  ne  Kapital  2013</t>
  </si>
  <si>
    <t>Nje pasqyre e pa Konsoliduar</t>
  </si>
  <si>
    <t>Kapitali aksionar</t>
  </si>
  <si>
    <t>Primi aksionit</t>
  </si>
  <si>
    <t>Rezerva stat.ligjore</t>
  </si>
  <si>
    <t xml:space="preserve">Fitimi pashperndare </t>
  </si>
  <si>
    <t>Fitimi USHTRIMIT</t>
  </si>
  <si>
    <t>TOTALI</t>
  </si>
  <si>
    <t>I</t>
  </si>
  <si>
    <t>Pozicioni me 31 dhjetor 2011</t>
  </si>
  <si>
    <t>A</t>
  </si>
  <si>
    <t>Efekti ndryshim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</si>
  <si>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</si>
  <si>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</si>
  <si>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</si>
  <si>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</si>
  <si>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</si>
  <si>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</si>
  <si>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II</t>
  </si>
  <si>
    <t>Pozicioni me 31 dhjetor 2012</t>
  </si>
  <si>
    <t>Emetimi kapitali aksionar</t>
  </si>
  <si>
    <t>Aksione te thesari te riblera</t>
  </si>
  <si>
    <t>III</t>
  </si>
  <si>
    <t>Pozicioni me 31 dhjetor 2013</t>
  </si>
  <si>
    <t>Pasqyra   e   te   Ardhurave   dhe   Shpenzimeve     2013</t>
  </si>
  <si>
    <t xml:space="preserve"> </t>
  </si>
  <si>
    <t>(  Bazuar ne klasifikimin e Shpenzimeve sipas Natyres  )</t>
  </si>
  <si>
    <t>Nr</t>
  </si>
  <si>
    <t>Pershkrimi  i  Elementeve</t>
  </si>
  <si>
    <t>Viti</t>
  </si>
  <si>
    <t>Ushtrimor 2013</t>
  </si>
  <si>
    <t>Paraardhes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</si>
  <si>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</si>
  <si>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</si>
  <si>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</si>
  <si>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</si>
  <si>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</si>
  <si>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</si>
  <si>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</si>
  <si>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</si>
  <si>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</si>
  <si>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</si>
  <si>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</si>
  <si>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</si>
  <si>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</si>
  <si>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</si>
  <si>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</si>
  <si>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</si>
  <si>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</si>
  <si>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</si>
  <si>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</si>
  <si>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</si>
  <si>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</si>
  <si>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</si>
  <si>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</si>
  <si>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Pasqyrat    Financiare    te    Vitit   2013</t>
  </si>
  <si>
    <t>A   K   T   I   V   E   T</t>
  </si>
  <si>
    <t>Shenime</t>
  </si>
  <si>
    <t>Raportues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</si>
  <si>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</si>
  <si>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</si>
  <si>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</si>
  <si>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</si>
  <si>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</si>
  <si>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</si>
  <si>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Derivativet</t>
  </si>
  <si>
    <t>Aktivet e mbajtura per tregetim</t>
  </si>
  <si>
    <t>Totali 2</t>
  </si>
  <si>
    <t>Aktive te tjera financiare afatshkurtra</t>
  </si>
  <si>
    <t>Llogari/Kerkesa te arketueshme-kapital i paderdhur</t>
  </si>
  <si>
    <t>Llogari/Kerkesa te tjera te arketueshme Tvsh e kreditushme</t>
  </si>
  <si>
    <t>Instrumenta te tjera borxhi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</si>
  <si>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</si>
  <si>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</si>
  <si>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</si>
  <si>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</si>
  <si>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</si>
  <si>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</si>
  <si>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rishitje</t>
  </si>
  <si>
    <t>Parapagesa per furnizime</t>
  </si>
  <si>
    <t>Totali 4</t>
  </si>
  <si>
    <t>Aktive biologjike afatshkurtra</t>
  </si>
  <si>
    <t>Aktive afatshkurtra te mbajtura per rishitje</t>
  </si>
  <si>
    <t>Parapagime dhe shpenzime te shtyra</t>
  </si>
  <si>
    <t>TOTALI I AKTIVEVE AFATSHKURTRA ( I )</t>
  </si>
  <si>
    <t>A K T I V E T    A F A T G J A T A</t>
  </si>
  <si>
    <t>Investimet  financiare afatgjata</t>
  </si>
  <si>
    <t>Pjesmarrje te tjera ne njesi te kontrolluara</t>
  </si>
  <si>
    <t>Aksione dhe investime te tjera ne pjesmarrje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</si>
  <si>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</si>
  <si>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</si>
  <si>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</si>
  <si>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</si>
  <si>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</si>
  <si>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</si>
  <si>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paisje</t>
  </si>
  <si>
    <t xml:space="preserve">Aktive tjera afat gjata materiale </t>
  </si>
  <si>
    <t>Ativet biologjike afatgjata</t>
  </si>
  <si>
    <t>Aktive afatgjata jo materiale</t>
  </si>
  <si>
    <t>Emri I mire</t>
  </si>
  <si>
    <t>Shpenzimet e zhvillimit</t>
  </si>
  <si>
    <t>Aktive te tjera afategjata jomateriale</t>
  </si>
  <si>
    <t>Kapitali aksioner i pa paguar</t>
  </si>
  <si>
    <t>Aktive te tjera afatgjata</t>
  </si>
  <si>
    <t>TOTALI I AKTIVEVE AFATGJATA ( II )</t>
  </si>
  <si>
    <t>T O T A L I     A K T I V E V E   ( I + II )</t>
  </si>
  <si>
    <t>DETYRIMET DHE  KAPITALI</t>
  </si>
  <si>
    <t>Paraardhese</t>
  </si>
  <si>
    <t>D E T Y R I M E T   A F A T S H K U R T R A</t>
  </si>
  <si>
    <t>Huamarjet</t>
  </si>
  <si>
    <t>Huate dhe obligacionet afatshkurtra</t>
  </si>
  <si>
    <t>Kthimet/ripagesat e huave afategjate</t>
  </si>
  <si>
    <t>Bono te konvertueshme</t>
  </si>
  <si>
    <t>Huat  dhe  parapagimet</t>
  </si>
  <si>
    <t>Te pagueshme ndaj furnitoreve</t>
  </si>
  <si>
    <t>Te pagueshme ndaj punonjesve</t>
  </si>
  <si>
    <t>Detyrimet tatimore</t>
  </si>
  <si>
    <t>Hua te tjera- ortaku derdhur teper</t>
  </si>
  <si>
    <t>Dividente per tu paguar</t>
  </si>
  <si>
    <t>Parapagime te arketuara</t>
  </si>
  <si>
    <t>Grantet dhe te ardhurat e shtyra</t>
  </si>
  <si>
    <t>Provizionet afatshkurtra</t>
  </si>
  <si>
    <t>TOTALI I DETYRIMEVE AFATSHKURTRA ( I )</t>
  </si>
  <si>
    <t>D E T Y R I M E T      A F A T G J A T A</t>
  </si>
  <si>
    <t>Huate  afatgjata</t>
  </si>
  <si>
    <t>Hua,bono dhe detyrime nga qeraja financiare</t>
  </si>
  <si>
    <t>Huamarje te tjera afatgjata</t>
  </si>
  <si>
    <t>Provizionet afatgjata</t>
  </si>
  <si>
    <t>TOTALI I DETYRIMEVE AFATGJATA ( II )</t>
  </si>
  <si>
    <t>TOTALI I DETYRIMEVE      ( I+II )</t>
  </si>
  <si>
    <t xml:space="preserve">K A P I T A L I </t>
  </si>
  <si>
    <t>Aksionet e pakices (PF te konsoliduara)</t>
  </si>
  <si>
    <t>Kapitali aksionereve te shoq.meme (PF te kons.)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</si>
  <si>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</si>
  <si>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</si>
  <si>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</si>
  <si>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</si>
  <si>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</si>
  <si>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</si>
  <si>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KAPITALIT  (III)</t>
  </si>
  <si>
    <t>TOTALI I DETYRIMEVE E  KAPITALIT  (I+II+III)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</si>
</sst>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charset val="1"/>
    </font>
    <font>
      <sz val="10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0" fontId="9" fillId="0" borderId="0"/>
    <xf numFmtId="0" fontId="11" fillId="0" borderId="0">
      <alignment vertical="top"/>
    </xf>
    <xf numFmtId="0" fontId="6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3" fontId="12" fillId="0" borderId="4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3" fontId="12" fillId="0" borderId="5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64" fontId="16" fillId="0" borderId="7" xfId="0" applyNumberFormat="1" applyFont="1" applyBorder="1" applyAlignment="1">
      <alignment horizontal="left" vertical="center"/>
    </xf>
    <xf numFmtId="164" fontId="12" fillId="0" borderId="7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167" fontId="12" fillId="0" borderId="11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0" fontId="6" fillId="0" borderId="0" xfId="0" applyFont="1" applyFill="1"/>
    <xf numFmtId="0" fontId="12" fillId="0" borderId="0" xfId="0" applyFont="1" applyFill="1" applyBorder="1" applyAlignment="1">
      <alignment vertical="center"/>
    </xf>
    <xf numFmtId="3" fontId="6" fillId="0" borderId="0" xfId="0" applyNumberFormat="1" applyFont="1" applyFill="1"/>
    <xf numFmtId="3" fontId="6" fillId="0" borderId="0" xfId="0" applyNumberFormat="1" applyFont="1"/>
    <xf numFmtId="0" fontId="6" fillId="0" borderId="0" xfId="0" applyFont="1"/>
    <xf numFmtId="0" fontId="17" fillId="0" borderId="0" xfId="0" applyFont="1" applyAlignment="1">
      <alignment horizontal="center"/>
    </xf>
    <xf numFmtId="3" fontId="12" fillId="0" borderId="7" xfId="0" applyNumberFormat="1" applyFont="1" applyBorder="1" applyAlignment="1">
      <alignment horizontal="center" vertical="center"/>
    </xf>
    <xf numFmtId="0" fontId="12" fillId="0" borderId="0" xfId="0" applyFont="1"/>
    <xf numFmtId="3" fontId="12" fillId="0" borderId="10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12" xfId="0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3" fontId="6" fillId="0" borderId="0" xfId="0" applyNumberFormat="1" applyFont="1" applyBorder="1"/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2">
    <cellStyle name="Comma 2" xfId="1"/>
    <cellStyle name="Comma 3" xfId="2"/>
    <cellStyle name="Comma 4" xfId="3"/>
    <cellStyle name="Comma 5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Normal 5" xfId="10"/>
    <cellStyle name="Normal 6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eta%202013/bil%202013/Pasqyrat_Financiare_2011,12,13_SKK_Beta_inv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 2012"/>
      <sheetName val="Pasq.1,2"/>
      <sheetName val="Pasq.3"/>
      <sheetName val="AAM"/>
      <sheetName val="Kop 2013"/>
      <sheetName val="SINT2013"/>
      <sheetName val="Aktivet"/>
      <sheetName val="Pasivet"/>
      <sheetName val="Rez.1"/>
      <sheetName val="Fluksi 2"/>
      <sheetName val="Kapitali 2"/>
    </sheetNames>
    <sheetDataSet>
      <sheetData sheetId="0">
        <row r="8">
          <cell r="G8">
            <v>-1400000</v>
          </cell>
        </row>
        <row r="9">
          <cell r="G9">
            <v>232301</v>
          </cell>
        </row>
        <row r="10">
          <cell r="G10">
            <v>36851760</v>
          </cell>
        </row>
        <row r="11">
          <cell r="G11">
            <v>36000</v>
          </cell>
        </row>
        <row r="13">
          <cell r="G13">
            <v>-1070182</v>
          </cell>
        </row>
        <row r="14">
          <cell r="G14">
            <v>-8000</v>
          </cell>
        </row>
        <row r="16">
          <cell r="G16">
            <v>-36851760</v>
          </cell>
        </row>
        <row r="17">
          <cell r="G17">
            <v>-357440</v>
          </cell>
        </row>
        <row r="19">
          <cell r="G19">
            <v>-113350.8</v>
          </cell>
        </row>
        <row r="21">
          <cell r="G21">
            <v>59441</v>
          </cell>
        </row>
        <row r="22">
          <cell r="G22">
            <v>1506625.8759999999</v>
          </cell>
        </row>
        <row r="24">
          <cell r="G24">
            <v>113754</v>
          </cell>
        </row>
        <row r="25">
          <cell r="G25">
            <v>960000</v>
          </cell>
        </row>
        <row r="26">
          <cell r="G26">
            <v>1814.67</v>
          </cell>
        </row>
        <row r="27">
          <cell r="G27">
            <v>4400</v>
          </cell>
        </row>
        <row r="28">
          <cell r="G28">
            <v>39439.449999999997</v>
          </cell>
        </row>
        <row r="30">
          <cell r="G30">
            <v>-4803.2</v>
          </cell>
        </row>
      </sheetData>
      <sheetData sheetId="1"/>
      <sheetData sheetId="2"/>
      <sheetData sheetId="3"/>
      <sheetData sheetId="4"/>
      <sheetData sheetId="5">
        <row r="8">
          <cell r="F8">
            <v>-43400000</v>
          </cell>
        </row>
        <row r="10">
          <cell r="F10">
            <v>36851760</v>
          </cell>
        </row>
        <row r="13">
          <cell r="F13">
            <v>-491400</v>
          </cell>
        </row>
        <row r="15">
          <cell r="F15">
            <v>6000</v>
          </cell>
        </row>
        <row r="17">
          <cell r="F17">
            <v>-174240</v>
          </cell>
        </row>
        <row r="18">
          <cell r="F18">
            <v>3786990</v>
          </cell>
        </row>
        <row r="19">
          <cell r="F19">
            <v>343.19999999999709</v>
          </cell>
        </row>
        <row r="20">
          <cell r="F20">
            <v>61759</v>
          </cell>
        </row>
        <row r="21">
          <cell r="F21">
            <v>1383810.6760000002</v>
          </cell>
        </row>
        <row r="23">
          <cell r="G23">
            <v>30000</v>
          </cell>
        </row>
        <row r="24">
          <cell r="G24">
            <v>546000</v>
          </cell>
        </row>
        <row r="25">
          <cell r="G25">
            <v>22738.800000000003</v>
          </cell>
        </row>
        <row r="26">
          <cell r="G26">
            <v>658.39</v>
          </cell>
        </row>
        <row r="27">
          <cell r="G27">
            <v>28774.010000000002</v>
          </cell>
        </row>
        <row r="33">
          <cell r="G33">
            <v>100</v>
          </cell>
        </row>
        <row r="35">
          <cell r="G35">
            <v>-628071.20000000007</v>
          </cell>
        </row>
      </sheetData>
      <sheetData sheetId="6"/>
      <sheetData sheetId="7">
        <row r="43">
          <cell r="G43">
            <v>-628071.20000000007</v>
          </cell>
          <cell r="H43">
            <v>-1114604.92</v>
          </cell>
        </row>
      </sheetData>
      <sheetData sheetId="8">
        <row r="26">
          <cell r="G26">
            <v>-1114604.92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5"/>
  <sheetViews>
    <sheetView tabSelected="1" topLeftCell="B13" workbookViewId="0">
      <selection activeCell="E55" sqref="E55"/>
    </sheetView>
  </sheetViews>
  <sheetFormatPr defaultRowHeight="12.75" x14ac:dyDescent="0.2"/>
  <cols>
    <col min="1" max="1" width="10.5703125" style="57" customWidth="1"/>
    <col min="2" max="2" width="3" style="9" customWidth="1"/>
    <col min="3" max="3" width="2.7109375" style="9" customWidth="1"/>
    <col min="4" max="4" width="4" style="9" customWidth="1"/>
    <col min="5" max="5" width="46" style="57" customWidth="1"/>
    <col min="6" max="6" width="5.5703125" style="57" customWidth="1"/>
    <col min="7" max="7" width="15.7109375" style="57" customWidth="1"/>
    <col min="8" max="8" width="13.7109375" style="56" customWidth="1"/>
    <col min="9" max="9" width="14.140625" style="56" customWidth="1"/>
    <col min="10" max="10" width="1.42578125" style="57" customWidth="1"/>
    <col min="11" max="16384" width="9.140625" style="57"/>
  </cols>
  <sheetData>
    <row r="2" spans="2:12" s="20" customFormat="1" ht="18" customHeight="1" x14ac:dyDescent="0.2">
      <c r="B2" s="97" t="s">
        <v>55</v>
      </c>
      <c r="C2" s="97"/>
      <c r="D2" s="97"/>
      <c r="E2" s="97"/>
      <c r="F2" s="97"/>
      <c r="G2" s="97"/>
      <c r="H2" s="97"/>
      <c r="I2" s="97"/>
    </row>
    <row r="3" spans="2:12" s="60" customFormat="1" ht="12" customHeight="1" x14ac:dyDescent="0.2">
      <c r="B3" s="98" t="s">
        <v>27</v>
      </c>
      <c r="C3" s="100" t="s">
        <v>56</v>
      </c>
      <c r="D3" s="101"/>
      <c r="E3" s="102"/>
      <c r="F3" s="98" t="s">
        <v>57</v>
      </c>
      <c r="G3" s="59" t="s">
        <v>29</v>
      </c>
      <c r="H3" s="59" t="s">
        <v>29</v>
      </c>
      <c r="I3" s="59" t="s">
        <v>29</v>
      </c>
    </row>
    <row r="4" spans="2:12" s="60" customFormat="1" ht="10.5" customHeight="1" x14ac:dyDescent="0.2">
      <c r="B4" s="99"/>
      <c r="C4" s="103"/>
      <c r="D4" s="104"/>
      <c r="E4" s="105"/>
      <c r="F4" s="99"/>
      <c r="G4" s="61" t="s">
        <v>58</v>
      </c>
      <c r="H4" s="62" t="s">
        <v>31</v>
      </c>
      <c r="I4" s="62" t="s">
        <v>31</v>
      </c>
    </row>
    <row r="5" spans="2:12" s="20" customFormat="1" ht="14.25" customHeight="1" x14ac:dyDescent="0.2">
      <c r="B5" s="27" t="s">
        <v>8</v>
      </c>
      <c r="C5" s="94" t="s">
        <v>59</v>
      </c>
      <c r="D5" s="95"/>
      <c r="E5" s="96"/>
      <c r="F5" s="63"/>
      <c r="G5" s="63"/>
      <c r="H5" s="34"/>
      <c r="I5" s="34"/>
    </row>
    <row r="6" spans="2:12" s="20" customFormat="1" ht="14.25" customHeight="1" x14ac:dyDescent="0.2">
      <c r="B6" s="31"/>
      <c r="C6" s="43">
        <v>1</v>
      </c>
      <c r="D6" s="64" t="s">
        <v>60</v>
      </c>
      <c r="E6" s="65"/>
      <c r="F6" s="66"/>
      <c r="G6" s="67">
        <f>SUM(G7:G9)</f>
        <v>1445569.6760000002</v>
      </c>
      <c r="H6" s="67">
        <f>SUM(H7:H9)</f>
        <v>1566066.8759999999</v>
      </c>
      <c r="I6" s="67">
        <f>I7</f>
        <v>23831</v>
      </c>
      <c r="K6" s="68"/>
    </row>
    <row r="7" spans="2:12" s="20" customFormat="1" ht="13.5" customHeight="1" x14ac:dyDescent="0.2">
      <c r="B7" s="31"/>
      <c r="C7" s="43"/>
      <c r="D7" s="69" t="s">
        <v>61</v>
      </c>
      <c r="E7" s="70" t="s">
        <v>62</v>
      </c>
      <c r="F7" s="66"/>
      <c r="G7" s="71">
        <f>[1]SINT2013!F21</f>
        <v>1383810.6760000002</v>
      </c>
      <c r="H7" s="34">
        <f>'[1]SINT 2012'!G22+'[1]SINT 2012'!G21</f>
        <v>1566066.8759999999</v>
      </c>
      <c r="I7" s="34">
        <v>23831</v>
      </c>
    </row>
    <row r="8" spans="2:12" s="20" customFormat="1" ht="13.5" customHeight="1" x14ac:dyDescent="0.2">
      <c r="B8" s="31"/>
      <c r="C8" s="43"/>
      <c r="D8" s="69" t="s">
        <v>61</v>
      </c>
      <c r="E8" s="70" t="s">
        <v>63</v>
      </c>
      <c r="F8" s="66"/>
      <c r="G8" s="71">
        <f>[1]SINT2013!F20</f>
        <v>61759</v>
      </c>
      <c r="H8" s="34">
        <v>0</v>
      </c>
      <c r="I8" s="34">
        <v>0</v>
      </c>
    </row>
    <row r="9" spans="2:12" s="20" customFormat="1" ht="13.5" customHeight="1" x14ac:dyDescent="0.2">
      <c r="B9" s="31"/>
      <c r="C9" s="43">
        <v>2</v>
      </c>
      <c r="D9" s="64" t="s">
        <v>64</v>
      </c>
      <c r="E9" s="65"/>
      <c r="F9" s="66"/>
      <c r="G9" s="66"/>
      <c r="H9" s="34">
        <v>0</v>
      </c>
      <c r="I9" s="34">
        <v>0</v>
      </c>
    </row>
    <row r="10" spans="2:12" s="20" customFormat="1" ht="14.25" customHeight="1" x14ac:dyDescent="0.2">
      <c r="B10" s="31"/>
      <c r="C10" s="43"/>
      <c r="D10" s="69" t="s">
        <v>61</v>
      </c>
      <c r="E10" s="70" t="s">
        <v>65</v>
      </c>
      <c r="F10" s="66"/>
      <c r="G10" s="66"/>
      <c r="H10" s="34">
        <v>0</v>
      </c>
      <c r="I10" s="34">
        <v>0</v>
      </c>
    </row>
    <row r="11" spans="2:12" s="20" customFormat="1" ht="13.5" customHeight="1" x14ac:dyDescent="0.2">
      <c r="B11" s="31"/>
      <c r="C11" s="43"/>
      <c r="D11" s="69" t="s">
        <v>61</v>
      </c>
      <c r="E11" s="70" t="s">
        <v>66</v>
      </c>
      <c r="F11" s="66"/>
      <c r="G11" s="66"/>
      <c r="H11" s="34">
        <v>0</v>
      </c>
      <c r="I11" s="34">
        <v>0</v>
      </c>
    </row>
    <row r="12" spans="2:12" s="20" customFormat="1" ht="12.75" customHeight="1" x14ac:dyDescent="0.2">
      <c r="B12" s="31"/>
      <c r="C12" s="43"/>
      <c r="D12" s="69"/>
      <c r="E12" s="72" t="s">
        <v>67</v>
      </c>
      <c r="F12" s="66"/>
      <c r="G12" s="66"/>
      <c r="H12" s="34">
        <v>0</v>
      </c>
      <c r="I12" s="34">
        <v>0</v>
      </c>
    </row>
    <row r="13" spans="2:12" s="20" customFormat="1" ht="15" customHeight="1" x14ac:dyDescent="0.2">
      <c r="B13" s="31"/>
      <c r="C13" s="43">
        <v>3</v>
      </c>
      <c r="D13" s="64" t="s">
        <v>68</v>
      </c>
      <c r="E13" s="65"/>
      <c r="F13" s="66"/>
      <c r="G13" s="66"/>
      <c r="H13" s="34">
        <v>0</v>
      </c>
      <c r="I13" s="34">
        <v>0</v>
      </c>
    </row>
    <row r="14" spans="2:12" s="20" customFormat="1" ht="15" customHeight="1" x14ac:dyDescent="0.2">
      <c r="B14" s="31"/>
      <c r="C14" s="73"/>
      <c r="D14" s="69" t="s">
        <v>61</v>
      </c>
      <c r="E14" s="70" t="s">
        <v>69</v>
      </c>
      <c r="F14" s="66"/>
      <c r="G14" s="71">
        <f>[1]SINT2013!F19+[1]SINT2013!F18</f>
        <v>3787333.2</v>
      </c>
      <c r="H14" s="34">
        <v>0</v>
      </c>
      <c r="I14" s="34">
        <v>0</v>
      </c>
      <c r="K14" s="74"/>
      <c r="L14" s="68"/>
    </row>
    <row r="15" spans="2:12" s="20" customFormat="1" ht="12" customHeight="1" x14ac:dyDescent="0.2">
      <c r="B15" s="31"/>
      <c r="C15" s="73"/>
      <c r="D15" s="69" t="s">
        <v>61</v>
      </c>
      <c r="E15" s="70" t="s">
        <v>70</v>
      </c>
      <c r="F15" s="66"/>
      <c r="G15" s="71">
        <f>[1]SINT2013!F15</f>
        <v>6000</v>
      </c>
      <c r="H15" s="34">
        <f>'[1]SINT 2012'!G11</f>
        <v>36000</v>
      </c>
      <c r="I15" s="34">
        <v>1358050</v>
      </c>
    </row>
    <row r="16" spans="2:12" s="20" customFormat="1" ht="13.5" customHeight="1" x14ac:dyDescent="0.2">
      <c r="B16" s="31"/>
      <c r="C16" s="73"/>
      <c r="D16" s="69" t="s">
        <v>61</v>
      </c>
      <c r="E16" s="70" t="s">
        <v>71</v>
      </c>
      <c r="F16" s="66"/>
      <c r="G16" s="66"/>
      <c r="H16" s="34">
        <v>0</v>
      </c>
      <c r="I16" s="34">
        <v>0</v>
      </c>
    </row>
    <row r="17" spans="2:11" s="20" customFormat="1" ht="12.75" customHeight="1" x14ac:dyDescent="0.2">
      <c r="B17" s="31"/>
      <c r="C17" s="73"/>
      <c r="D17" s="69" t="s">
        <v>61</v>
      </c>
      <c r="E17" s="70" t="s">
        <v>72</v>
      </c>
      <c r="F17" s="66"/>
      <c r="G17" s="66"/>
      <c r="H17" s="34">
        <v>0</v>
      </c>
      <c r="I17" s="34">
        <v>0</v>
      </c>
    </row>
    <row r="18" spans="2:11" s="20" customFormat="1" ht="13.5" customHeight="1" x14ac:dyDescent="0.2">
      <c r="B18" s="31"/>
      <c r="C18" s="73"/>
      <c r="D18" s="69"/>
      <c r="E18" s="72" t="s">
        <v>73</v>
      </c>
      <c r="F18" s="66"/>
      <c r="G18" s="67">
        <f>SUM(G14:G17)</f>
        <v>3793333.2</v>
      </c>
      <c r="H18" s="67">
        <f>SUM(H14:H17)</f>
        <v>36000</v>
      </c>
      <c r="I18" s="67">
        <v>1358050</v>
      </c>
      <c r="K18" s="68"/>
    </row>
    <row r="19" spans="2:11" s="20" customFormat="1" ht="12.75" customHeight="1" x14ac:dyDescent="0.2">
      <c r="B19" s="31"/>
      <c r="C19" s="43">
        <v>4</v>
      </c>
      <c r="D19" s="64" t="s">
        <v>74</v>
      </c>
      <c r="E19" s="65"/>
      <c r="F19" s="66"/>
      <c r="G19" s="66"/>
      <c r="H19" s="34">
        <v>0</v>
      </c>
      <c r="I19" s="34">
        <v>0</v>
      </c>
    </row>
    <row r="20" spans="2:11" s="20" customFormat="1" ht="12.75" customHeight="1" x14ac:dyDescent="0.2">
      <c r="B20" s="31"/>
      <c r="C20" s="73"/>
      <c r="D20" s="69" t="s">
        <v>61</v>
      </c>
      <c r="E20" s="70" t="s">
        <v>75</v>
      </c>
      <c r="F20" s="66"/>
      <c r="G20" s="66"/>
      <c r="H20" s="34">
        <v>0</v>
      </c>
      <c r="I20" s="34">
        <v>0</v>
      </c>
    </row>
    <row r="21" spans="2:11" s="20" customFormat="1" ht="12.75" customHeight="1" x14ac:dyDescent="0.2">
      <c r="B21" s="31"/>
      <c r="C21" s="73"/>
      <c r="D21" s="69" t="s">
        <v>61</v>
      </c>
      <c r="E21" s="70" t="s">
        <v>76</v>
      </c>
      <c r="F21" s="66"/>
      <c r="G21" s="66"/>
      <c r="H21" s="34">
        <v>0</v>
      </c>
      <c r="I21" s="34">
        <v>0</v>
      </c>
    </row>
    <row r="22" spans="2:11" s="20" customFormat="1" ht="12" customHeight="1" x14ac:dyDescent="0.2">
      <c r="B22" s="31"/>
      <c r="C22" s="73"/>
      <c r="D22" s="69" t="s">
        <v>61</v>
      </c>
      <c r="E22" s="70" t="s">
        <v>77</v>
      </c>
      <c r="F22" s="66"/>
      <c r="G22" s="66"/>
      <c r="H22" s="34">
        <v>0</v>
      </c>
      <c r="I22" s="34">
        <v>0</v>
      </c>
    </row>
    <row r="23" spans="2:11" s="20" customFormat="1" ht="12" customHeight="1" x14ac:dyDescent="0.2">
      <c r="B23" s="31"/>
      <c r="C23" s="73"/>
      <c r="D23" s="69" t="s">
        <v>61</v>
      </c>
      <c r="E23" s="70" t="s">
        <v>78</v>
      </c>
      <c r="F23" s="66"/>
      <c r="G23" s="66"/>
      <c r="H23" s="34">
        <v>0</v>
      </c>
      <c r="I23" s="34">
        <v>0</v>
      </c>
    </row>
    <row r="24" spans="2:11" s="20" customFormat="1" ht="12.75" customHeight="1" x14ac:dyDescent="0.2">
      <c r="B24" s="31"/>
      <c r="C24" s="73"/>
      <c r="D24" s="69" t="s">
        <v>61</v>
      </c>
      <c r="E24" s="70" t="s">
        <v>79</v>
      </c>
      <c r="F24" s="66"/>
      <c r="G24" s="66"/>
      <c r="H24" s="34">
        <v>0</v>
      </c>
      <c r="I24" s="34"/>
    </row>
    <row r="25" spans="2:11" s="20" customFormat="1" ht="13.5" customHeight="1" x14ac:dyDescent="0.2">
      <c r="B25" s="31"/>
      <c r="C25" s="73"/>
      <c r="D25" s="69"/>
      <c r="E25" s="72" t="s">
        <v>80</v>
      </c>
      <c r="F25" s="66"/>
      <c r="G25" s="66"/>
      <c r="H25" s="67">
        <v>0</v>
      </c>
      <c r="I25" s="67">
        <v>0</v>
      </c>
    </row>
    <row r="26" spans="2:11" s="20" customFormat="1" ht="12" customHeight="1" x14ac:dyDescent="0.2">
      <c r="B26" s="31"/>
      <c r="C26" s="43">
        <v>5</v>
      </c>
      <c r="D26" s="64" t="s">
        <v>81</v>
      </c>
      <c r="E26" s="65"/>
      <c r="F26" s="66"/>
      <c r="G26" s="66"/>
      <c r="H26" s="34">
        <v>0</v>
      </c>
      <c r="I26" s="34">
        <v>0</v>
      </c>
    </row>
    <row r="27" spans="2:11" s="20" customFormat="1" ht="13.5" customHeight="1" x14ac:dyDescent="0.2">
      <c r="B27" s="31"/>
      <c r="C27" s="43">
        <v>6</v>
      </c>
      <c r="D27" s="64" t="s">
        <v>82</v>
      </c>
      <c r="E27" s="65"/>
      <c r="F27" s="66"/>
      <c r="G27" s="66"/>
      <c r="H27" s="34">
        <v>0</v>
      </c>
      <c r="I27" s="34">
        <v>0</v>
      </c>
    </row>
    <row r="28" spans="2:11" s="20" customFormat="1" ht="13.5" customHeight="1" x14ac:dyDescent="0.2">
      <c r="B28" s="31"/>
      <c r="C28" s="43">
        <v>7</v>
      </c>
      <c r="D28" s="64" t="s">
        <v>83</v>
      </c>
      <c r="E28" s="65"/>
      <c r="F28" s="66"/>
      <c r="G28" s="66"/>
      <c r="H28" s="67">
        <v>0</v>
      </c>
      <c r="I28" s="67">
        <v>0</v>
      </c>
    </row>
    <row r="29" spans="2:11" s="20" customFormat="1" ht="14.25" customHeight="1" x14ac:dyDescent="0.2">
      <c r="B29" s="31"/>
      <c r="C29" s="43"/>
      <c r="D29" s="69"/>
      <c r="E29" s="72" t="s">
        <v>84</v>
      </c>
      <c r="F29" s="66"/>
      <c r="G29" s="67">
        <f>G28+G25+G18+G6</f>
        <v>5238902.8760000002</v>
      </c>
      <c r="H29" s="67">
        <f>H28+H25+H18+H6</f>
        <v>1602066.8759999999</v>
      </c>
      <c r="I29" s="67">
        <f>I18+I6</f>
        <v>1381881</v>
      </c>
    </row>
    <row r="30" spans="2:11" s="20" customFormat="1" ht="12" customHeight="1" x14ac:dyDescent="0.2">
      <c r="B30" s="75" t="s">
        <v>18</v>
      </c>
      <c r="C30" s="94" t="s">
        <v>85</v>
      </c>
      <c r="D30" s="95"/>
      <c r="E30" s="96"/>
      <c r="F30" s="66"/>
      <c r="G30" s="66"/>
      <c r="H30" s="34">
        <v>0</v>
      </c>
      <c r="I30" s="34">
        <v>0</v>
      </c>
    </row>
    <row r="31" spans="2:11" s="20" customFormat="1" ht="15" customHeight="1" x14ac:dyDescent="0.2">
      <c r="B31" s="31"/>
      <c r="C31" s="43">
        <v>1</v>
      </c>
      <c r="D31" s="64" t="s">
        <v>86</v>
      </c>
      <c r="E31" s="65"/>
      <c r="F31" s="66"/>
      <c r="G31" s="67">
        <f>H31</f>
        <v>36851760</v>
      </c>
      <c r="H31" s="67">
        <f>H33</f>
        <v>36851760</v>
      </c>
      <c r="I31" s="34">
        <v>0</v>
      </c>
    </row>
    <row r="32" spans="2:11" s="20" customFormat="1" ht="13.5" customHeight="1" x14ac:dyDescent="0.2">
      <c r="B32" s="31"/>
      <c r="C32" s="43"/>
      <c r="D32" s="76" t="s">
        <v>61</v>
      </c>
      <c r="E32" s="70" t="s">
        <v>87</v>
      </c>
      <c r="F32" s="66"/>
      <c r="G32" s="66"/>
      <c r="H32" s="34">
        <v>0</v>
      </c>
      <c r="I32" s="34">
        <v>0</v>
      </c>
    </row>
    <row r="33" spans="2:12" s="20" customFormat="1" ht="14.25" customHeight="1" x14ac:dyDescent="0.2">
      <c r="B33" s="31"/>
      <c r="C33" s="43"/>
      <c r="D33" s="76" t="s">
        <v>61</v>
      </c>
      <c r="E33" s="70" t="s">
        <v>88</v>
      </c>
      <c r="F33" s="66"/>
      <c r="G33" s="71">
        <f>[1]SINT2013!F10</f>
        <v>36851760</v>
      </c>
      <c r="H33" s="34">
        <f>'[1]SINT 2012'!G10</f>
        <v>36851760</v>
      </c>
      <c r="I33" s="34">
        <v>0</v>
      </c>
    </row>
    <row r="34" spans="2:12" s="20" customFormat="1" ht="13.5" customHeight="1" x14ac:dyDescent="0.2">
      <c r="B34" s="31"/>
      <c r="C34" s="43"/>
      <c r="D34" s="76" t="s">
        <v>61</v>
      </c>
      <c r="E34" s="70" t="s">
        <v>89</v>
      </c>
      <c r="F34" s="66"/>
      <c r="G34" s="66"/>
      <c r="H34" s="34">
        <v>0</v>
      </c>
      <c r="I34" s="34">
        <v>0</v>
      </c>
    </row>
    <row r="35" spans="2:12" s="20" customFormat="1" ht="12.75" customHeight="1" x14ac:dyDescent="0.2">
      <c r="B35" s="31"/>
      <c r="C35" s="43"/>
      <c r="D35" s="76" t="s">
        <v>61</v>
      </c>
      <c r="E35" s="70" t="s">
        <v>90</v>
      </c>
      <c r="F35" s="66"/>
      <c r="G35" s="66"/>
      <c r="H35" s="34">
        <v>0</v>
      </c>
      <c r="I35" s="34">
        <v>0</v>
      </c>
    </row>
    <row r="36" spans="2:12" s="20" customFormat="1" ht="12.75" customHeight="1" x14ac:dyDescent="0.2">
      <c r="B36" s="31"/>
      <c r="C36" s="43"/>
      <c r="D36" s="76"/>
      <c r="E36" s="72" t="s">
        <v>91</v>
      </c>
      <c r="F36" s="66"/>
      <c r="G36" s="66"/>
      <c r="H36" s="34">
        <v>0</v>
      </c>
      <c r="I36" s="34">
        <v>0</v>
      </c>
    </row>
    <row r="37" spans="2:12" s="20" customFormat="1" ht="13.5" customHeight="1" x14ac:dyDescent="0.2">
      <c r="B37" s="31"/>
      <c r="C37" s="43">
        <v>2</v>
      </c>
      <c r="D37" s="64" t="s">
        <v>92</v>
      </c>
      <c r="E37" s="72"/>
      <c r="F37" s="66"/>
      <c r="G37" s="66"/>
      <c r="H37" s="34">
        <v>0</v>
      </c>
      <c r="I37" s="34">
        <v>0</v>
      </c>
    </row>
    <row r="38" spans="2:12" s="20" customFormat="1" ht="12.75" customHeight="1" x14ac:dyDescent="0.2">
      <c r="B38" s="31"/>
      <c r="C38" s="73"/>
      <c r="D38" s="69" t="s">
        <v>61</v>
      </c>
      <c r="E38" s="70" t="s">
        <v>93</v>
      </c>
      <c r="F38" s="66"/>
      <c r="G38" s="66"/>
      <c r="H38" s="34">
        <v>0</v>
      </c>
      <c r="I38" s="34">
        <v>0</v>
      </c>
    </row>
    <row r="39" spans="2:12" s="20" customFormat="1" ht="12.75" customHeight="1" x14ac:dyDescent="0.2">
      <c r="B39" s="31"/>
      <c r="C39" s="73"/>
      <c r="D39" s="69" t="s">
        <v>61</v>
      </c>
      <c r="E39" s="70" t="s">
        <v>94</v>
      </c>
      <c r="F39" s="66"/>
      <c r="G39" s="66"/>
      <c r="H39" s="34">
        <v>0</v>
      </c>
      <c r="I39" s="34">
        <v>0</v>
      </c>
    </row>
    <row r="40" spans="2:12" s="20" customFormat="1" ht="12" customHeight="1" x14ac:dyDescent="0.2">
      <c r="B40" s="31"/>
      <c r="C40" s="73"/>
      <c r="D40" s="69" t="s">
        <v>61</v>
      </c>
      <c r="E40" s="70" t="s">
        <v>95</v>
      </c>
      <c r="F40" s="66"/>
      <c r="G40" s="66"/>
      <c r="H40" s="34">
        <v>0</v>
      </c>
      <c r="I40" s="34">
        <v>0</v>
      </c>
      <c r="L40" s="68"/>
    </row>
    <row r="41" spans="2:12" s="20" customFormat="1" ht="12.75" customHeight="1" x14ac:dyDescent="0.2">
      <c r="B41" s="31"/>
      <c r="C41" s="73"/>
      <c r="D41" s="69" t="s">
        <v>61</v>
      </c>
      <c r="E41" s="70" t="s">
        <v>96</v>
      </c>
      <c r="F41" s="66"/>
      <c r="G41" s="66"/>
      <c r="H41" s="34">
        <v>0</v>
      </c>
      <c r="I41" s="34">
        <v>0</v>
      </c>
    </row>
    <row r="42" spans="2:12" s="20" customFormat="1" ht="12.75" customHeight="1" x14ac:dyDescent="0.2">
      <c r="B42" s="31"/>
      <c r="C42" s="73"/>
      <c r="D42" s="69"/>
      <c r="E42" s="72" t="s">
        <v>67</v>
      </c>
      <c r="F42" s="66"/>
      <c r="G42" s="66"/>
      <c r="H42" s="67">
        <v>0</v>
      </c>
      <c r="I42" s="67">
        <v>0</v>
      </c>
      <c r="L42" s="68"/>
    </row>
    <row r="43" spans="2:12" s="20" customFormat="1" ht="13.5" customHeight="1" x14ac:dyDescent="0.2">
      <c r="B43" s="31"/>
      <c r="C43" s="43">
        <v>3</v>
      </c>
      <c r="D43" s="64" t="s">
        <v>97</v>
      </c>
      <c r="E43" s="65"/>
      <c r="F43" s="66"/>
      <c r="G43" s="66"/>
      <c r="H43" s="34">
        <v>0</v>
      </c>
      <c r="I43" s="34">
        <v>0</v>
      </c>
    </row>
    <row r="44" spans="2:12" s="20" customFormat="1" ht="13.5" customHeight="1" x14ac:dyDescent="0.2">
      <c r="B44" s="31"/>
      <c r="C44" s="43">
        <v>4</v>
      </c>
      <c r="D44" s="64" t="s">
        <v>98</v>
      </c>
      <c r="E44" s="65"/>
      <c r="F44" s="66"/>
      <c r="G44" s="66"/>
      <c r="H44" s="34">
        <v>0</v>
      </c>
      <c r="I44" s="34">
        <v>0</v>
      </c>
    </row>
    <row r="45" spans="2:12" s="20" customFormat="1" ht="13.5" customHeight="1" x14ac:dyDescent="0.2">
      <c r="B45" s="31"/>
      <c r="C45" s="43"/>
      <c r="D45" s="69" t="s">
        <v>61</v>
      </c>
      <c r="E45" s="70" t="s">
        <v>99</v>
      </c>
      <c r="F45" s="66"/>
      <c r="G45" s="66"/>
      <c r="H45" s="34">
        <v>0</v>
      </c>
      <c r="I45" s="34">
        <v>0</v>
      </c>
    </row>
    <row r="46" spans="2:12" s="20" customFormat="1" ht="13.5" customHeight="1" x14ac:dyDescent="0.2">
      <c r="B46" s="31"/>
      <c r="C46" s="43"/>
      <c r="D46" s="69" t="s">
        <v>61</v>
      </c>
      <c r="E46" s="70" t="s">
        <v>100</v>
      </c>
      <c r="F46" s="66"/>
      <c r="G46" s="66"/>
      <c r="H46" s="34">
        <v>0</v>
      </c>
      <c r="I46" s="34">
        <v>0</v>
      </c>
    </row>
    <row r="47" spans="2:12" s="20" customFormat="1" ht="13.5" customHeight="1" x14ac:dyDescent="0.2">
      <c r="B47" s="31"/>
      <c r="C47" s="43"/>
      <c r="D47" s="69" t="s">
        <v>61</v>
      </c>
      <c r="E47" s="70" t="s">
        <v>101</v>
      </c>
      <c r="F47" s="66"/>
      <c r="G47" s="66"/>
      <c r="H47" s="34">
        <v>0</v>
      </c>
      <c r="I47" s="34">
        <v>0</v>
      </c>
    </row>
    <row r="48" spans="2:12" s="20" customFormat="1" ht="13.5" customHeight="1" x14ac:dyDescent="0.2">
      <c r="B48" s="31"/>
      <c r="C48" s="43"/>
      <c r="D48" s="69"/>
      <c r="E48" s="72" t="s">
        <v>80</v>
      </c>
      <c r="F48" s="66"/>
      <c r="G48" s="66"/>
      <c r="H48" s="34">
        <v>0</v>
      </c>
      <c r="I48" s="34">
        <v>0</v>
      </c>
    </row>
    <row r="49" spans="2:9" s="20" customFormat="1" ht="12.75" customHeight="1" x14ac:dyDescent="0.2">
      <c r="B49" s="31"/>
      <c r="C49" s="43">
        <v>5</v>
      </c>
      <c r="D49" s="64" t="s">
        <v>102</v>
      </c>
      <c r="E49" s="65"/>
      <c r="F49" s="66"/>
      <c r="G49" s="66"/>
      <c r="H49" s="34">
        <v>0</v>
      </c>
      <c r="I49" s="34">
        <v>0</v>
      </c>
    </row>
    <row r="50" spans="2:9" s="20" customFormat="1" ht="12.75" customHeight="1" x14ac:dyDescent="0.2">
      <c r="B50" s="31"/>
      <c r="C50" s="43">
        <v>6</v>
      </c>
      <c r="D50" s="64" t="s">
        <v>103</v>
      </c>
      <c r="E50" s="65"/>
      <c r="F50" s="66"/>
      <c r="G50" s="67">
        <f>G31</f>
        <v>36851760</v>
      </c>
      <c r="H50" s="67">
        <f>H31</f>
        <v>36851760</v>
      </c>
      <c r="I50" s="34">
        <v>0</v>
      </c>
    </row>
    <row r="51" spans="2:9" s="20" customFormat="1" ht="12.75" customHeight="1" x14ac:dyDescent="0.2">
      <c r="B51" s="31"/>
      <c r="C51" s="43"/>
      <c r="D51" s="64"/>
      <c r="E51" s="65"/>
      <c r="F51" s="66"/>
      <c r="G51" s="66"/>
      <c r="H51" s="34">
        <v>0</v>
      </c>
      <c r="I51" s="34">
        <v>0</v>
      </c>
    </row>
    <row r="52" spans="2:9" s="20" customFormat="1" ht="13.5" customHeight="1" x14ac:dyDescent="0.2">
      <c r="B52" s="31"/>
      <c r="C52" s="43"/>
      <c r="D52" s="64"/>
      <c r="E52" s="72" t="s">
        <v>104</v>
      </c>
      <c r="F52" s="66"/>
      <c r="G52" s="66"/>
      <c r="H52" s="67">
        <v>0</v>
      </c>
      <c r="I52" s="67">
        <v>0</v>
      </c>
    </row>
    <row r="53" spans="2:9" s="20" customFormat="1" ht="20.25" customHeight="1" x14ac:dyDescent="0.2">
      <c r="B53" s="66"/>
      <c r="C53" s="94" t="s">
        <v>105</v>
      </c>
      <c r="D53" s="95"/>
      <c r="E53" s="96"/>
      <c r="F53" s="66"/>
      <c r="G53" s="67">
        <f>G52+G29+G50</f>
        <v>42090662.876000002</v>
      </c>
      <c r="H53" s="67">
        <f>H52+H29+H50</f>
        <v>38453826.876000002</v>
      </c>
      <c r="I53" s="67">
        <f>I29</f>
        <v>1381881</v>
      </c>
    </row>
    <row r="54" spans="2:9" s="20" customFormat="1" ht="13.5" customHeight="1" x14ac:dyDescent="0.2">
      <c r="B54" s="49"/>
      <c r="C54" s="49"/>
      <c r="D54" s="49"/>
      <c r="E54" s="49"/>
      <c r="F54" s="50"/>
      <c r="G54" s="50"/>
      <c r="H54" s="51"/>
      <c r="I54" s="51"/>
    </row>
    <row r="55" spans="2:9" s="80" customFormat="1" ht="15.95" customHeight="1" x14ac:dyDescent="0.2">
      <c r="B55" s="77"/>
      <c r="C55" s="77"/>
      <c r="D55" s="77"/>
      <c r="E55" s="77"/>
      <c r="F55" s="78"/>
      <c r="G55" s="79"/>
      <c r="H55" s="79"/>
      <c r="I55" s="79"/>
    </row>
  </sheetData>
  <mergeCells count="7">
    <mergeCell ref="C53:E53"/>
    <mergeCell ref="B2:I2"/>
    <mergeCell ref="B3:B4"/>
    <mergeCell ref="C3:E4"/>
    <mergeCell ref="F3:F4"/>
    <mergeCell ref="C5:E5"/>
    <mergeCell ref="C30:E30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opLeftCell="B13" workbookViewId="0">
      <selection activeCell="G48" sqref="G48"/>
    </sheetView>
  </sheetViews>
  <sheetFormatPr defaultRowHeight="12.75" x14ac:dyDescent="0.2"/>
  <cols>
    <col min="1" max="1" width="13.28515625" style="57" customWidth="1"/>
    <col min="2" max="2" width="2.28515625" style="9" customWidth="1"/>
    <col min="3" max="3" width="2.7109375" style="9" customWidth="1"/>
    <col min="4" max="4" width="4" style="9" customWidth="1"/>
    <col min="5" max="5" width="40.5703125" style="57" customWidth="1"/>
    <col min="6" max="6" width="6.7109375" style="57" customWidth="1"/>
    <col min="7" max="7" width="14" style="57" customWidth="1"/>
    <col min="8" max="9" width="15.7109375" style="56" customWidth="1"/>
    <col min="10" max="10" width="9.5703125" style="57" bestFit="1" customWidth="1"/>
    <col min="11" max="16384" width="9.140625" style="57"/>
  </cols>
  <sheetData>
    <row r="2" spans="2:9" s="20" customFormat="1" ht="21" customHeight="1" x14ac:dyDescent="0.2">
      <c r="B2" s="97" t="s">
        <v>55</v>
      </c>
      <c r="C2" s="97"/>
      <c r="D2" s="97"/>
      <c r="E2" s="97"/>
      <c r="F2" s="97"/>
      <c r="G2" s="97"/>
      <c r="H2" s="97"/>
      <c r="I2" s="97"/>
    </row>
    <row r="3" spans="2:9" s="20" customFormat="1" ht="11.25" customHeight="1" x14ac:dyDescent="0.2">
      <c r="B3" s="98" t="s">
        <v>27</v>
      </c>
      <c r="C3" s="106" t="s">
        <v>106</v>
      </c>
      <c r="D3" s="107"/>
      <c r="E3" s="108"/>
      <c r="F3" s="98" t="s">
        <v>57</v>
      </c>
      <c r="G3" s="59" t="s">
        <v>29</v>
      </c>
      <c r="H3" s="59" t="s">
        <v>29</v>
      </c>
      <c r="I3" s="59" t="s">
        <v>29</v>
      </c>
    </row>
    <row r="4" spans="2:9" s="20" customFormat="1" ht="12" customHeight="1" x14ac:dyDescent="0.2">
      <c r="B4" s="99"/>
      <c r="C4" s="109"/>
      <c r="D4" s="110"/>
      <c r="E4" s="111"/>
      <c r="F4" s="99"/>
      <c r="G4" s="61" t="s">
        <v>58</v>
      </c>
      <c r="H4" s="62" t="s">
        <v>107</v>
      </c>
      <c r="I4" s="62" t="s">
        <v>107</v>
      </c>
    </row>
    <row r="5" spans="2:9" s="20" customFormat="1" ht="18" customHeight="1" x14ac:dyDescent="0.2">
      <c r="B5" s="75" t="s">
        <v>8</v>
      </c>
      <c r="C5" s="94" t="s">
        <v>108</v>
      </c>
      <c r="D5" s="95"/>
      <c r="E5" s="96"/>
      <c r="F5" s="66"/>
      <c r="G5" s="66"/>
      <c r="H5" s="34"/>
      <c r="I5" s="34"/>
    </row>
    <row r="6" spans="2:9" s="20" customFormat="1" ht="14.25" customHeight="1" x14ac:dyDescent="0.2">
      <c r="B6" s="31"/>
      <c r="C6" s="43">
        <v>1</v>
      </c>
      <c r="D6" s="64" t="s">
        <v>65</v>
      </c>
      <c r="E6" s="65"/>
      <c r="F6" s="66"/>
      <c r="G6" s="66"/>
      <c r="H6" s="34">
        <v>0</v>
      </c>
      <c r="I6" s="34">
        <v>0</v>
      </c>
    </row>
    <row r="7" spans="2:9" s="20" customFormat="1" ht="14.25" customHeight="1" x14ac:dyDescent="0.2">
      <c r="B7" s="31"/>
      <c r="C7" s="43">
        <v>2</v>
      </c>
      <c r="D7" s="64" t="s">
        <v>109</v>
      </c>
      <c r="E7" s="65"/>
      <c r="F7" s="66"/>
      <c r="G7" s="66"/>
      <c r="H7" s="34">
        <v>0</v>
      </c>
      <c r="I7" s="34">
        <v>0</v>
      </c>
    </row>
    <row r="8" spans="2:9" s="20" customFormat="1" ht="13.5" customHeight="1" x14ac:dyDescent="0.2">
      <c r="B8" s="31"/>
      <c r="C8" s="73"/>
      <c r="D8" s="69" t="s">
        <v>61</v>
      </c>
      <c r="E8" s="70" t="s">
        <v>110</v>
      </c>
      <c r="F8" s="66"/>
      <c r="G8" s="66"/>
      <c r="H8" s="34">
        <v>0</v>
      </c>
      <c r="I8" s="34">
        <v>0</v>
      </c>
    </row>
    <row r="9" spans="2:9" s="20" customFormat="1" ht="13.5" customHeight="1" x14ac:dyDescent="0.2">
      <c r="B9" s="31"/>
      <c r="C9" s="73"/>
      <c r="D9" s="69" t="s">
        <v>61</v>
      </c>
      <c r="E9" s="70" t="s">
        <v>111</v>
      </c>
      <c r="F9" s="66"/>
      <c r="G9" s="66"/>
      <c r="H9" s="34">
        <v>0</v>
      </c>
      <c r="I9" s="34">
        <v>0</v>
      </c>
    </row>
    <row r="10" spans="2:9" s="20" customFormat="1" ht="13.5" customHeight="1" x14ac:dyDescent="0.2">
      <c r="B10" s="31"/>
      <c r="C10" s="73"/>
      <c r="D10" s="69" t="s">
        <v>61</v>
      </c>
      <c r="E10" s="70" t="s">
        <v>112</v>
      </c>
      <c r="F10" s="66"/>
      <c r="G10" s="66"/>
      <c r="H10" s="34">
        <v>0</v>
      </c>
      <c r="I10" s="34">
        <v>0</v>
      </c>
    </row>
    <row r="11" spans="2:9" s="20" customFormat="1" ht="13.5" customHeight="1" x14ac:dyDescent="0.2">
      <c r="B11" s="31"/>
      <c r="C11" s="73"/>
      <c r="D11" s="69"/>
      <c r="E11" s="81" t="s">
        <v>67</v>
      </c>
      <c r="F11" s="66"/>
      <c r="G11" s="66"/>
      <c r="H11" s="34">
        <v>0</v>
      </c>
      <c r="I11" s="34">
        <v>0</v>
      </c>
    </row>
    <row r="12" spans="2:9" s="20" customFormat="1" ht="14.25" customHeight="1" x14ac:dyDescent="0.2">
      <c r="B12" s="31"/>
      <c r="C12" s="43">
        <v>3</v>
      </c>
      <c r="D12" s="64" t="s">
        <v>113</v>
      </c>
      <c r="E12" s="65"/>
      <c r="F12" s="66"/>
      <c r="G12" s="66"/>
      <c r="H12" s="34">
        <v>0</v>
      </c>
      <c r="I12" s="34">
        <v>0</v>
      </c>
    </row>
    <row r="13" spans="2:9" s="20" customFormat="1" ht="13.5" customHeight="1" x14ac:dyDescent="0.2">
      <c r="B13" s="31"/>
      <c r="C13" s="73"/>
      <c r="D13" s="69" t="s">
        <v>61</v>
      </c>
      <c r="E13" s="70" t="s">
        <v>114</v>
      </c>
      <c r="F13" s="66"/>
      <c r="G13" s="66"/>
      <c r="H13" s="34">
        <f>-'[1]SINT 2012'!G19</f>
        <v>113350.8</v>
      </c>
      <c r="I13" s="34">
        <v>0</v>
      </c>
    </row>
    <row r="14" spans="2:9" s="20" customFormat="1" ht="14.25" customHeight="1" x14ac:dyDescent="0.2">
      <c r="B14" s="31"/>
      <c r="C14" s="73"/>
      <c r="D14" s="69" t="s">
        <v>61</v>
      </c>
      <c r="E14" s="70" t="s">
        <v>115</v>
      </c>
      <c r="F14" s="66"/>
      <c r="G14" s="71">
        <f>-[1]SINT2013!F13</f>
        <v>491400</v>
      </c>
      <c r="H14" s="34">
        <f xml:space="preserve"> -('[1]SINT 2012'!G13)</f>
        <v>1070182</v>
      </c>
      <c r="I14" s="34">
        <v>206181.9</v>
      </c>
    </row>
    <row r="15" spans="2:9" s="20" customFormat="1" ht="14.25" customHeight="1" x14ac:dyDescent="0.2">
      <c r="B15" s="31"/>
      <c r="C15" s="73"/>
      <c r="D15" s="69" t="s">
        <v>61</v>
      </c>
      <c r="E15" s="70" t="s">
        <v>116</v>
      </c>
      <c r="F15" s="66"/>
      <c r="G15" s="66"/>
      <c r="H15" s="34">
        <f>-'[1]SINT 2012'!G14</f>
        <v>8000</v>
      </c>
      <c r="I15" s="34">
        <v>8000.0999999999985</v>
      </c>
    </row>
    <row r="16" spans="2:9" s="20" customFormat="1" ht="13.5" customHeight="1" x14ac:dyDescent="0.2">
      <c r="B16" s="31"/>
      <c r="C16" s="73"/>
      <c r="D16" s="69" t="s">
        <v>61</v>
      </c>
      <c r="E16" s="70" t="s">
        <v>117</v>
      </c>
      <c r="F16" s="66"/>
      <c r="G16" s="71">
        <f>-[1]SINT2013!F17</f>
        <v>174240</v>
      </c>
      <c r="H16" s="34">
        <f xml:space="preserve"> -('[1]SINT 2012'!G16+'[1]SINT 2012'!G17)</f>
        <v>37209200</v>
      </c>
      <c r="I16" s="34">
        <v>0</v>
      </c>
    </row>
    <row r="17" spans="2:11" s="20" customFormat="1" ht="14.25" customHeight="1" x14ac:dyDescent="0.2">
      <c r="B17" s="31"/>
      <c r="C17" s="73"/>
      <c r="D17" s="69" t="s">
        <v>61</v>
      </c>
      <c r="E17" s="70" t="s">
        <v>118</v>
      </c>
      <c r="F17" s="66"/>
      <c r="G17" s="66"/>
      <c r="H17" s="34">
        <v>0</v>
      </c>
      <c r="I17" s="34">
        <v>0</v>
      </c>
    </row>
    <row r="18" spans="2:11" s="20" customFormat="1" ht="14.25" customHeight="1" x14ac:dyDescent="0.2">
      <c r="B18" s="31"/>
      <c r="C18" s="73"/>
      <c r="D18" s="69" t="s">
        <v>61</v>
      </c>
      <c r="E18" s="70" t="s">
        <v>119</v>
      </c>
      <c r="F18" s="66"/>
      <c r="G18" s="66"/>
      <c r="H18" s="34">
        <v>0</v>
      </c>
      <c r="I18" s="34">
        <v>0</v>
      </c>
    </row>
    <row r="19" spans="2:11" s="20" customFormat="1" ht="14.25" customHeight="1" x14ac:dyDescent="0.2">
      <c r="B19" s="31"/>
      <c r="C19" s="73"/>
      <c r="D19" s="69"/>
      <c r="E19" s="81" t="s">
        <v>73</v>
      </c>
      <c r="F19" s="66"/>
      <c r="G19" s="67">
        <f>SUM(G13:G16)</f>
        <v>665640</v>
      </c>
      <c r="H19" s="67">
        <f>SUM(H13:H16)</f>
        <v>38400732.799999997</v>
      </c>
      <c r="I19" s="67">
        <f>I14+I15</f>
        <v>214182</v>
      </c>
    </row>
    <row r="20" spans="2:11" s="20" customFormat="1" ht="15.75" customHeight="1" x14ac:dyDescent="0.2">
      <c r="B20" s="31"/>
      <c r="C20" s="43">
        <v>4</v>
      </c>
      <c r="D20" s="64" t="s">
        <v>120</v>
      </c>
      <c r="E20" s="65"/>
      <c r="F20" s="66"/>
      <c r="G20" s="66"/>
      <c r="H20" s="34">
        <v>0</v>
      </c>
      <c r="I20" s="34">
        <v>0</v>
      </c>
    </row>
    <row r="21" spans="2:11" s="20" customFormat="1" ht="15.95" customHeight="1" x14ac:dyDescent="0.2">
      <c r="B21" s="31"/>
      <c r="C21" s="43">
        <v>5</v>
      </c>
      <c r="D21" s="64" t="s">
        <v>121</v>
      </c>
      <c r="E21" s="65"/>
      <c r="F21" s="66"/>
      <c r="G21" s="66"/>
      <c r="H21" s="34">
        <v>0</v>
      </c>
      <c r="I21" s="34">
        <v>0</v>
      </c>
    </row>
    <row r="22" spans="2:11" s="20" customFormat="1" ht="15.95" customHeight="1" x14ac:dyDescent="0.2">
      <c r="B22" s="31"/>
      <c r="C22" s="43"/>
      <c r="D22" s="64"/>
      <c r="E22" s="72" t="s">
        <v>122</v>
      </c>
      <c r="F22" s="66"/>
      <c r="G22" s="66"/>
      <c r="H22" s="34">
        <v>0</v>
      </c>
      <c r="I22" s="34">
        <v>0</v>
      </c>
    </row>
    <row r="23" spans="2:11" s="20" customFormat="1" ht="14.25" customHeight="1" x14ac:dyDescent="0.2">
      <c r="B23" s="75" t="s">
        <v>18</v>
      </c>
      <c r="C23" s="94" t="s">
        <v>123</v>
      </c>
      <c r="D23" s="95"/>
      <c r="E23" s="96"/>
      <c r="F23" s="66"/>
      <c r="G23" s="66"/>
      <c r="H23" s="34">
        <v>0</v>
      </c>
      <c r="I23" s="34">
        <v>0</v>
      </c>
    </row>
    <row r="24" spans="2:11" s="20" customFormat="1" ht="15" customHeight="1" x14ac:dyDescent="0.2">
      <c r="B24" s="31"/>
      <c r="C24" s="43">
        <v>1</v>
      </c>
      <c r="D24" s="64" t="s">
        <v>124</v>
      </c>
      <c r="E24" s="72"/>
      <c r="F24" s="66"/>
      <c r="G24" s="66"/>
      <c r="H24" s="34">
        <v>0</v>
      </c>
      <c r="I24" s="34">
        <v>0</v>
      </c>
    </row>
    <row r="25" spans="2:11" s="20" customFormat="1" ht="14.25" customHeight="1" x14ac:dyDescent="0.2">
      <c r="B25" s="31"/>
      <c r="C25" s="73"/>
      <c r="D25" s="69" t="s">
        <v>61</v>
      </c>
      <c r="E25" s="70" t="s">
        <v>125</v>
      </c>
      <c r="F25" s="66"/>
      <c r="G25" s="66"/>
      <c r="H25" s="34">
        <v>0</v>
      </c>
      <c r="I25" s="34">
        <v>0</v>
      </c>
    </row>
    <row r="26" spans="2:11" s="20" customFormat="1" ht="13.5" customHeight="1" x14ac:dyDescent="0.2">
      <c r="B26" s="31"/>
      <c r="C26" s="73"/>
      <c r="D26" s="69" t="s">
        <v>61</v>
      </c>
      <c r="E26" s="70" t="s">
        <v>112</v>
      </c>
      <c r="F26" s="66"/>
      <c r="G26" s="66"/>
      <c r="H26" s="34">
        <v>0</v>
      </c>
      <c r="I26" s="34">
        <v>0</v>
      </c>
    </row>
    <row r="27" spans="2:11" s="20" customFormat="1" ht="13.5" customHeight="1" x14ac:dyDescent="0.2">
      <c r="B27" s="31"/>
      <c r="C27" s="73"/>
      <c r="D27" s="69"/>
      <c r="E27" s="81" t="s">
        <v>91</v>
      </c>
      <c r="F27" s="66"/>
      <c r="G27" s="66"/>
      <c r="H27" s="34">
        <v>0</v>
      </c>
      <c r="I27" s="34">
        <v>0</v>
      </c>
    </row>
    <row r="28" spans="2:11" s="20" customFormat="1" ht="15" customHeight="1" x14ac:dyDescent="0.2">
      <c r="B28" s="31"/>
      <c r="C28" s="43">
        <v>2</v>
      </c>
      <c r="D28" s="64" t="s">
        <v>126</v>
      </c>
      <c r="E28" s="65"/>
      <c r="F28" s="66"/>
      <c r="G28" s="66"/>
      <c r="H28" s="67">
        <v>0</v>
      </c>
      <c r="I28" s="67">
        <v>0</v>
      </c>
    </row>
    <row r="29" spans="2:11" s="20" customFormat="1" ht="13.5" customHeight="1" x14ac:dyDescent="0.2">
      <c r="B29" s="31"/>
      <c r="C29" s="43">
        <v>3</v>
      </c>
      <c r="D29" s="64" t="s">
        <v>127</v>
      </c>
      <c r="E29" s="65"/>
      <c r="F29" s="66"/>
      <c r="G29" s="66"/>
      <c r="H29" s="34">
        <v>0</v>
      </c>
      <c r="I29" s="34">
        <v>0</v>
      </c>
    </row>
    <row r="30" spans="2:11" s="20" customFormat="1" ht="15.95" customHeight="1" x14ac:dyDescent="0.2">
      <c r="B30" s="31"/>
      <c r="C30" s="43">
        <v>4</v>
      </c>
      <c r="D30" s="64" t="s">
        <v>120</v>
      </c>
      <c r="E30" s="65"/>
      <c r="F30" s="66"/>
      <c r="G30" s="66"/>
      <c r="H30" s="34">
        <v>0</v>
      </c>
      <c r="I30" s="34">
        <v>0</v>
      </c>
    </row>
    <row r="31" spans="2:11" s="20" customFormat="1" ht="15.95" customHeight="1" x14ac:dyDescent="0.2">
      <c r="B31" s="31"/>
      <c r="C31" s="43"/>
      <c r="D31" s="64"/>
      <c r="E31" s="72" t="s">
        <v>128</v>
      </c>
      <c r="F31" s="66"/>
      <c r="G31" s="66"/>
      <c r="H31" s="67">
        <f>H28</f>
        <v>0</v>
      </c>
      <c r="I31" s="67">
        <v>0</v>
      </c>
    </row>
    <row r="32" spans="2:11" s="20" customFormat="1" ht="16.5" customHeight="1" x14ac:dyDescent="0.2">
      <c r="B32" s="31"/>
      <c r="C32" s="94" t="s">
        <v>129</v>
      </c>
      <c r="D32" s="95"/>
      <c r="E32" s="96"/>
      <c r="F32" s="66"/>
      <c r="G32" s="67">
        <f>G28+G19</f>
        <v>665640</v>
      </c>
      <c r="H32" s="67">
        <f>H28+H19</f>
        <v>38400732.799999997</v>
      </c>
      <c r="I32" s="67">
        <f>I19</f>
        <v>214182</v>
      </c>
      <c r="K32" s="68"/>
    </row>
    <row r="33" spans="2:11" s="20" customFormat="1" ht="18" customHeight="1" x14ac:dyDescent="0.2">
      <c r="B33" s="75" t="s">
        <v>22</v>
      </c>
      <c r="C33" s="94" t="s">
        <v>130</v>
      </c>
      <c r="D33" s="95"/>
      <c r="E33" s="96"/>
      <c r="F33" s="66"/>
      <c r="G33" s="66"/>
      <c r="H33" s="34">
        <v>0</v>
      </c>
      <c r="I33" s="34">
        <v>0</v>
      </c>
    </row>
    <row r="34" spans="2:11" s="20" customFormat="1" ht="15" customHeight="1" x14ac:dyDescent="0.2">
      <c r="B34" s="31"/>
      <c r="C34" s="43">
        <v>1</v>
      </c>
      <c r="D34" s="64" t="s">
        <v>131</v>
      </c>
      <c r="E34" s="65"/>
      <c r="F34" s="66"/>
      <c r="G34" s="66"/>
      <c r="H34" s="34">
        <v>0</v>
      </c>
      <c r="I34" s="34">
        <v>0</v>
      </c>
    </row>
    <row r="35" spans="2:11" s="20" customFormat="1" ht="13.5" customHeight="1" x14ac:dyDescent="0.2">
      <c r="B35" s="31"/>
      <c r="C35" s="28">
        <v>2</v>
      </c>
      <c r="D35" s="64" t="s">
        <v>132</v>
      </c>
      <c r="E35" s="65"/>
      <c r="F35" s="66"/>
      <c r="G35" s="66"/>
      <c r="H35" s="34">
        <v>0</v>
      </c>
      <c r="I35" s="34">
        <v>0</v>
      </c>
    </row>
    <row r="36" spans="2:11" s="20" customFormat="1" ht="15.95" customHeight="1" x14ac:dyDescent="0.2">
      <c r="B36" s="31"/>
      <c r="C36" s="43">
        <v>3</v>
      </c>
      <c r="D36" s="64" t="s">
        <v>2</v>
      </c>
      <c r="E36" s="65"/>
      <c r="F36" s="66"/>
      <c r="G36" s="71">
        <f>-[1]SINT2013!F8</f>
        <v>43400000</v>
      </c>
      <c r="H36" s="34">
        <f>-'[1]SINT 2012'!G8</f>
        <v>1400000</v>
      </c>
      <c r="I36" s="34">
        <v>1400000</v>
      </c>
    </row>
    <row r="37" spans="2:11" s="20" customFormat="1" ht="14.25" customHeight="1" x14ac:dyDescent="0.2">
      <c r="B37" s="31"/>
      <c r="C37" s="28">
        <v>4</v>
      </c>
      <c r="D37" s="64" t="s">
        <v>3</v>
      </c>
      <c r="E37" s="65"/>
      <c r="F37" s="66"/>
      <c r="G37" s="66"/>
      <c r="H37" s="34">
        <v>0</v>
      </c>
      <c r="I37" s="34">
        <v>0</v>
      </c>
    </row>
    <row r="38" spans="2:11" s="20" customFormat="1" ht="15" customHeight="1" x14ac:dyDescent="0.2">
      <c r="B38" s="31"/>
      <c r="C38" s="43">
        <v>5</v>
      </c>
      <c r="D38" s="64" t="s">
        <v>133</v>
      </c>
      <c r="E38" s="65"/>
      <c r="F38" s="66"/>
      <c r="G38" s="66"/>
      <c r="H38" s="34">
        <v>0</v>
      </c>
      <c r="I38" s="34">
        <v>0</v>
      </c>
    </row>
    <row r="39" spans="2:11" s="20" customFormat="1" ht="15.95" customHeight="1" x14ac:dyDescent="0.2">
      <c r="B39" s="31"/>
      <c r="C39" s="28">
        <v>6</v>
      </c>
      <c r="D39" s="64" t="s">
        <v>134</v>
      </c>
      <c r="E39" s="65"/>
      <c r="F39" s="66"/>
      <c r="G39" s="66"/>
      <c r="H39" s="34">
        <v>0</v>
      </c>
      <c r="I39" s="34">
        <v>0</v>
      </c>
    </row>
    <row r="40" spans="2:11" s="20" customFormat="1" ht="14.25" customHeight="1" x14ac:dyDescent="0.2">
      <c r="B40" s="31"/>
      <c r="C40" s="43">
        <v>7</v>
      </c>
      <c r="D40" s="64" t="s">
        <v>135</v>
      </c>
      <c r="E40" s="65"/>
      <c r="F40" s="66"/>
      <c r="G40" s="66"/>
      <c r="H40" s="34">
        <v>0</v>
      </c>
      <c r="I40" s="34">
        <v>0</v>
      </c>
    </row>
    <row r="41" spans="2:11" s="20" customFormat="1" ht="13.5" customHeight="1" x14ac:dyDescent="0.2">
      <c r="B41" s="31"/>
      <c r="C41" s="28">
        <v>8</v>
      </c>
      <c r="D41" s="64" t="s">
        <v>136</v>
      </c>
      <c r="E41" s="65"/>
      <c r="F41" s="66"/>
      <c r="G41" s="66"/>
      <c r="H41" s="34">
        <v>0</v>
      </c>
      <c r="I41" s="34">
        <v>0</v>
      </c>
    </row>
    <row r="42" spans="2:11" s="20" customFormat="1" ht="15" customHeight="1" x14ac:dyDescent="0.2">
      <c r="B42" s="31"/>
      <c r="C42" s="43">
        <v>9</v>
      </c>
      <c r="D42" s="64" t="s">
        <v>137</v>
      </c>
      <c r="E42" s="65"/>
      <c r="F42" s="66"/>
      <c r="G42" s="71">
        <v>-1346905.92</v>
      </c>
      <c r="H42" s="34">
        <f>-'[1]SINT 2012'!G9</f>
        <v>-232301</v>
      </c>
      <c r="I42" s="34">
        <v>0</v>
      </c>
      <c r="K42" s="68"/>
    </row>
    <row r="43" spans="2:11" s="20" customFormat="1" ht="12.75" customHeight="1" x14ac:dyDescent="0.2">
      <c r="B43" s="31"/>
      <c r="C43" s="28">
        <v>10</v>
      </c>
      <c r="D43" s="64" t="s">
        <v>138</v>
      </c>
      <c r="E43" s="65"/>
      <c r="F43" s="66"/>
      <c r="G43" s="71">
        <f>[1]SINT2013!G35</f>
        <v>-628071.20000000007</v>
      </c>
      <c r="H43" s="34">
        <f>[1]Rez.1!G26</f>
        <v>-1114604.92</v>
      </c>
      <c r="I43" s="34">
        <v>-232301</v>
      </c>
      <c r="J43" s="82">
        <f>SUM(H42:H43)</f>
        <v>-1346905.92</v>
      </c>
      <c r="K43" s="68"/>
    </row>
    <row r="44" spans="2:11" s="20" customFormat="1" ht="15.75" customHeight="1" x14ac:dyDescent="0.2">
      <c r="B44" s="31"/>
      <c r="C44" s="94" t="s">
        <v>139</v>
      </c>
      <c r="D44" s="95"/>
      <c r="E44" s="96"/>
      <c r="F44" s="66"/>
      <c r="G44" s="67">
        <f>SUM(G34:G43)</f>
        <v>41425022.879999995</v>
      </c>
      <c r="H44" s="67">
        <f>SUM(H34:H43)</f>
        <v>53094.080000000075</v>
      </c>
      <c r="I44" s="67">
        <f>I36+I43</f>
        <v>1167699</v>
      </c>
    </row>
    <row r="45" spans="2:11" s="20" customFormat="1" ht="15.95" customHeight="1" x14ac:dyDescent="0.2">
      <c r="B45" s="31"/>
      <c r="C45" s="94" t="s">
        <v>140</v>
      </c>
      <c r="D45" s="95"/>
      <c r="E45" s="96"/>
      <c r="F45" s="66"/>
      <c r="G45" s="67">
        <f>G44+G32</f>
        <v>42090662.879999995</v>
      </c>
      <c r="H45" s="67">
        <f>H44+H32</f>
        <v>38453826.879999995</v>
      </c>
      <c r="I45" s="67">
        <f>I44+I32</f>
        <v>1381881</v>
      </c>
    </row>
    <row r="46" spans="2:11" s="20" customFormat="1" ht="15.95" customHeight="1" x14ac:dyDescent="0.2">
      <c r="B46" s="49"/>
      <c r="C46" s="49"/>
      <c r="D46" s="83"/>
      <c r="E46" s="84"/>
      <c r="F46" s="50"/>
      <c r="G46" s="50"/>
      <c r="H46" s="51"/>
      <c r="I46" s="51"/>
    </row>
    <row r="47" spans="2:11" s="20" customFormat="1" ht="15.95" customHeight="1" x14ac:dyDescent="0.2">
      <c r="B47" s="49"/>
      <c r="C47" s="49"/>
      <c r="D47" s="83"/>
      <c r="E47" s="50"/>
      <c r="F47" s="50"/>
      <c r="G47" s="50"/>
      <c r="H47" s="51"/>
      <c r="I47" s="51"/>
    </row>
    <row r="48" spans="2:11" s="89" customFormat="1" ht="15.95" customHeight="1" x14ac:dyDescent="0.2">
      <c r="B48" s="85"/>
      <c r="C48" s="85"/>
      <c r="D48" s="86"/>
      <c r="E48" s="87"/>
      <c r="F48" s="87"/>
      <c r="G48" s="87"/>
      <c r="H48" s="88"/>
      <c r="I48" s="88"/>
    </row>
    <row r="49" spans="2:9" s="89" customFormat="1" ht="15.95" customHeight="1" x14ac:dyDescent="0.2">
      <c r="B49" s="85"/>
      <c r="C49" s="85"/>
      <c r="D49" s="86"/>
      <c r="E49" s="87"/>
      <c r="F49" s="87"/>
      <c r="G49" s="87"/>
      <c r="H49" s="88"/>
      <c r="I49" s="88"/>
    </row>
    <row r="50" spans="2:9" s="89" customFormat="1" ht="15.95" customHeight="1" x14ac:dyDescent="0.2">
      <c r="B50" s="85"/>
      <c r="C50" s="85"/>
      <c r="D50" s="86"/>
      <c r="E50" s="87"/>
      <c r="F50" s="87"/>
      <c r="G50" s="87"/>
      <c r="H50" s="88"/>
      <c r="I50" s="88"/>
    </row>
    <row r="51" spans="2:9" s="89" customFormat="1" ht="15.95" customHeight="1" x14ac:dyDescent="0.2">
      <c r="B51" s="85"/>
      <c r="C51" s="85"/>
      <c r="D51" s="86"/>
      <c r="E51" s="87"/>
      <c r="F51" s="87"/>
      <c r="G51" s="87"/>
      <c r="H51" s="88"/>
      <c r="I51" s="88"/>
    </row>
    <row r="52" spans="2:9" s="89" customFormat="1" ht="15.95" customHeight="1" x14ac:dyDescent="0.2">
      <c r="B52" s="85"/>
      <c r="C52" s="85"/>
      <c r="D52" s="86"/>
      <c r="E52" s="87"/>
      <c r="F52" s="87"/>
      <c r="G52" s="87"/>
      <c r="H52" s="88"/>
      <c r="I52" s="88"/>
    </row>
    <row r="53" spans="2:9" s="89" customFormat="1" ht="15.95" customHeight="1" x14ac:dyDescent="0.2">
      <c r="B53" s="85"/>
      <c r="C53" s="85"/>
      <c r="D53" s="86"/>
      <c r="E53" s="87"/>
      <c r="F53" s="87"/>
      <c r="G53" s="87"/>
      <c r="H53" s="88"/>
      <c r="I53" s="88"/>
    </row>
    <row r="54" spans="2:9" s="89" customFormat="1" ht="15.95" customHeight="1" x14ac:dyDescent="0.2">
      <c r="B54" s="85"/>
      <c r="C54" s="85"/>
      <c r="D54" s="85"/>
      <c r="E54" s="85"/>
      <c r="F54" s="87"/>
      <c r="G54" s="87"/>
      <c r="H54" s="88"/>
      <c r="I54" s="88"/>
    </row>
    <row r="55" spans="2:9" x14ac:dyDescent="0.2">
      <c r="B55" s="90"/>
      <c r="C55" s="90"/>
      <c r="D55" s="91"/>
      <c r="E55" s="92"/>
      <c r="F55" s="92"/>
      <c r="G55" s="92"/>
      <c r="H55" s="93"/>
      <c r="I55" s="93"/>
    </row>
  </sheetData>
  <mergeCells count="10">
    <mergeCell ref="C32:E32"/>
    <mergeCell ref="C33:E33"/>
    <mergeCell ref="C44:E44"/>
    <mergeCell ref="C45:E45"/>
    <mergeCell ref="B2:I2"/>
    <mergeCell ref="B3:B4"/>
    <mergeCell ref="C3:E4"/>
    <mergeCell ref="F3:F4"/>
    <mergeCell ref="C5:E5"/>
    <mergeCell ref="C23:E23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E10" sqref="E10:F10"/>
    </sheetView>
  </sheetViews>
  <sheetFormatPr defaultRowHeight="12.75" x14ac:dyDescent="0.2"/>
  <cols>
    <col min="1" max="1" width="4.42578125" style="57" customWidth="1"/>
    <col min="2" max="2" width="5.28515625" style="9" customWidth="1"/>
    <col min="3" max="3" width="4.5703125" style="9" customWidth="1"/>
    <col min="4" max="4" width="45.42578125" style="57" customWidth="1"/>
    <col min="5" max="5" width="7" style="57" customWidth="1"/>
    <col min="6" max="6" width="14.5703125" style="57" customWidth="1"/>
    <col min="7" max="7" width="13.5703125" style="56" customWidth="1"/>
    <col min="8" max="8" width="14" style="56" customWidth="1"/>
    <col min="9" max="9" width="9.140625" style="57"/>
    <col min="10" max="10" width="18" style="58" customWidth="1"/>
    <col min="11" max="16384" width="9.140625" style="57"/>
  </cols>
  <sheetData>
    <row r="1" spans="1:10" s="20" customFormat="1" ht="29.25" customHeight="1" x14ac:dyDescent="0.2">
      <c r="A1" s="18"/>
      <c r="B1" s="19"/>
      <c r="C1" s="19"/>
      <c r="D1" s="19" t="s">
        <v>24</v>
      </c>
      <c r="E1" s="19"/>
      <c r="F1" s="19"/>
      <c r="G1" s="19"/>
      <c r="H1" s="19"/>
      <c r="J1" s="21"/>
    </row>
    <row r="2" spans="1:10" s="20" customFormat="1" ht="18.75" customHeight="1" x14ac:dyDescent="0.2">
      <c r="A2" s="18"/>
      <c r="B2" s="22"/>
      <c r="C2" s="22" t="s">
        <v>25</v>
      </c>
      <c r="D2" s="22" t="s">
        <v>26</v>
      </c>
      <c r="E2" s="22"/>
      <c r="F2" s="22"/>
      <c r="G2" s="22"/>
      <c r="H2" s="22"/>
      <c r="J2" s="21"/>
    </row>
    <row r="3" spans="1:10" s="20" customFormat="1" ht="12.75" customHeight="1" x14ac:dyDescent="0.2">
      <c r="B3" s="23" t="s">
        <v>27</v>
      </c>
      <c r="C3" s="24"/>
      <c r="D3" s="25" t="s">
        <v>28</v>
      </c>
      <c r="E3" s="25"/>
      <c r="F3" s="26" t="s">
        <v>29</v>
      </c>
      <c r="G3" s="26" t="s">
        <v>29</v>
      </c>
      <c r="H3" s="26" t="s">
        <v>29</v>
      </c>
      <c r="J3" s="21"/>
    </row>
    <row r="4" spans="1:10" s="20" customFormat="1" ht="12.75" customHeight="1" x14ac:dyDescent="0.2">
      <c r="B4" s="27"/>
      <c r="C4" s="28"/>
      <c r="D4" s="29"/>
      <c r="E4" s="29"/>
      <c r="F4" s="29" t="s">
        <v>30</v>
      </c>
      <c r="G4" s="30" t="s">
        <v>31</v>
      </c>
      <c r="H4" s="30" t="s">
        <v>31</v>
      </c>
      <c r="J4" s="21"/>
    </row>
    <row r="5" spans="1:10" s="20" customFormat="1" ht="20.25" customHeight="1" x14ac:dyDescent="0.2">
      <c r="B5" s="31">
        <v>1</v>
      </c>
      <c r="C5" s="32" t="s">
        <v>32</v>
      </c>
      <c r="D5" s="33"/>
      <c r="E5" s="33"/>
      <c r="F5" s="33"/>
      <c r="G5" s="34"/>
      <c r="H5" s="35">
        <v>0</v>
      </c>
      <c r="J5" s="21"/>
    </row>
    <row r="6" spans="1:10" s="20" customFormat="1" ht="21.75" customHeight="1" x14ac:dyDescent="0.2">
      <c r="B6" s="31">
        <v>2</v>
      </c>
      <c r="C6" s="32" t="s">
        <v>33</v>
      </c>
      <c r="D6" s="33"/>
      <c r="E6" s="33"/>
      <c r="F6" s="33"/>
      <c r="G6" s="35">
        <v>0</v>
      </c>
      <c r="H6" s="35">
        <v>0</v>
      </c>
      <c r="J6" s="21"/>
    </row>
    <row r="7" spans="1:10" s="20" customFormat="1" ht="21.75" customHeight="1" x14ac:dyDescent="0.2">
      <c r="B7" s="36">
        <v>3</v>
      </c>
      <c r="C7" s="32" t="s">
        <v>34</v>
      </c>
      <c r="D7" s="33"/>
      <c r="E7" s="37"/>
      <c r="F7" s="37"/>
      <c r="G7" s="38">
        <v>0</v>
      </c>
      <c r="H7" s="38">
        <v>0</v>
      </c>
      <c r="J7" s="21"/>
    </row>
    <row r="8" spans="1:10" s="20" customFormat="1" ht="21.75" customHeight="1" x14ac:dyDescent="0.2">
      <c r="B8" s="36">
        <v>4</v>
      </c>
      <c r="C8" s="32" t="s">
        <v>35</v>
      </c>
      <c r="D8" s="33"/>
      <c r="E8" s="37"/>
      <c r="F8" s="37"/>
      <c r="G8" s="38">
        <v>0</v>
      </c>
      <c r="H8" s="38">
        <v>0</v>
      </c>
      <c r="J8" s="21"/>
    </row>
    <row r="9" spans="1:10" s="20" customFormat="1" ht="21" customHeight="1" x14ac:dyDescent="0.2">
      <c r="B9" s="36">
        <v>5</v>
      </c>
      <c r="C9" s="32" t="s">
        <v>36</v>
      </c>
      <c r="D9" s="33"/>
      <c r="E9" s="37"/>
      <c r="F9" s="37"/>
      <c r="G9" s="38">
        <v>0</v>
      </c>
      <c r="H9" s="38">
        <v>0</v>
      </c>
      <c r="J9" s="21"/>
    </row>
    <row r="10" spans="1:10" s="20" customFormat="1" ht="21.75" customHeight="1" x14ac:dyDescent="0.2">
      <c r="B10" s="36"/>
      <c r="C10" s="32"/>
      <c r="D10" s="39" t="s">
        <v>37</v>
      </c>
      <c r="E10" s="40"/>
      <c r="F10" s="41">
        <f>[1]SINT2013!G24</f>
        <v>546000</v>
      </c>
      <c r="G10" s="38">
        <f>'[1]SINT 2012'!G25</f>
        <v>960000</v>
      </c>
      <c r="H10" s="38">
        <v>229091</v>
      </c>
      <c r="J10" s="21"/>
    </row>
    <row r="11" spans="1:10" s="20" customFormat="1" ht="22.5" customHeight="1" x14ac:dyDescent="0.2">
      <c r="B11" s="36"/>
      <c r="C11" s="32"/>
      <c r="D11" s="39" t="s">
        <v>38</v>
      </c>
      <c r="E11" s="40"/>
      <c r="F11" s="40"/>
      <c r="G11" s="38">
        <v>0</v>
      </c>
      <c r="H11" s="38">
        <v>0</v>
      </c>
      <c r="J11" s="21"/>
    </row>
    <row r="12" spans="1:10" s="20" customFormat="1" ht="21" customHeight="1" x14ac:dyDescent="0.2">
      <c r="B12" s="31">
        <v>6</v>
      </c>
      <c r="C12" s="32" t="s">
        <v>39</v>
      </c>
      <c r="D12" s="33"/>
      <c r="E12" s="37"/>
      <c r="F12" s="37"/>
      <c r="G12" s="38">
        <v>0</v>
      </c>
      <c r="H12" s="38">
        <v>0</v>
      </c>
      <c r="J12" s="21"/>
    </row>
    <row r="13" spans="1:10" s="20" customFormat="1" ht="20.25" customHeight="1" x14ac:dyDescent="0.2">
      <c r="B13" s="31">
        <v>7</v>
      </c>
      <c r="C13" s="32" t="s">
        <v>40</v>
      </c>
      <c r="D13" s="33"/>
      <c r="E13" s="37"/>
      <c r="F13" s="42">
        <f>[1]SINT2013!G23+[1]SINT2013!G25</f>
        <v>52738.8</v>
      </c>
      <c r="G13" s="38">
        <f>'[1]SINT 2012'!G24+'[1]SINT 2012'!G26</f>
        <v>115568.67</v>
      </c>
      <c r="H13" s="38">
        <v>3210</v>
      </c>
      <c r="J13" s="21"/>
    </row>
    <row r="14" spans="1:10" s="20" customFormat="1" ht="24" customHeight="1" x14ac:dyDescent="0.2">
      <c r="B14" s="31">
        <v>8</v>
      </c>
      <c r="C14" s="43"/>
      <c r="D14" s="43" t="s">
        <v>41</v>
      </c>
      <c r="E14" s="25"/>
      <c r="F14" s="38">
        <f>F13+F10</f>
        <v>598738.80000000005</v>
      </c>
      <c r="G14" s="38">
        <f>G13+G10</f>
        <v>1075568.67</v>
      </c>
      <c r="H14" s="38">
        <f>H8+H13</f>
        <v>3210</v>
      </c>
      <c r="J14" s="21"/>
    </row>
    <row r="15" spans="1:10" s="20" customFormat="1" ht="27" customHeight="1" x14ac:dyDescent="0.2">
      <c r="B15" s="31">
        <v>9</v>
      </c>
      <c r="C15" s="44" t="s">
        <v>42</v>
      </c>
      <c r="D15" s="45"/>
      <c r="E15" s="46"/>
      <c r="F15" s="38">
        <f>F5+F6-F14</f>
        <v>-598738.80000000005</v>
      </c>
      <c r="G15" s="38">
        <f>G5+G6-G14</f>
        <v>-1075568.67</v>
      </c>
      <c r="H15" s="38">
        <f>H6-H14-H10</f>
        <v>-232301</v>
      </c>
      <c r="J15" s="47"/>
    </row>
    <row r="16" spans="1:10" s="20" customFormat="1" ht="24.95" customHeight="1" x14ac:dyDescent="0.2">
      <c r="B16" s="31">
        <v>10</v>
      </c>
      <c r="C16" s="32" t="s">
        <v>43</v>
      </c>
      <c r="D16" s="33"/>
      <c r="E16" s="37"/>
      <c r="F16" s="37"/>
      <c r="G16" s="38">
        <v>0</v>
      </c>
      <c r="H16" s="38">
        <v>0</v>
      </c>
      <c r="J16" s="21"/>
    </row>
    <row r="17" spans="2:10" s="20" customFormat="1" ht="22.5" customHeight="1" x14ac:dyDescent="0.2">
      <c r="B17" s="31">
        <v>11</v>
      </c>
      <c r="C17" s="32" t="s">
        <v>44</v>
      </c>
      <c r="D17" s="33"/>
      <c r="E17" s="37"/>
      <c r="F17" s="37"/>
      <c r="G17" s="38">
        <v>0</v>
      </c>
      <c r="H17" s="38">
        <v>0</v>
      </c>
      <c r="J17" s="21"/>
    </row>
    <row r="18" spans="2:10" s="20" customFormat="1" ht="21.75" customHeight="1" x14ac:dyDescent="0.2">
      <c r="B18" s="31">
        <v>12</v>
      </c>
      <c r="C18" s="32" t="s">
        <v>45</v>
      </c>
      <c r="D18" s="33"/>
      <c r="E18" s="37"/>
      <c r="F18" s="37"/>
      <c r="G18" s="38">
        <v>0</v>
      </c>
      <c r="H18" s="38">
        <v>0</v>
      </c>
      <c r="J18" s="21"/>
    </row>
    <row r="19" spans="2:10" s="20" customFormat="1" ht="20.25" customHeight="1" x14ac:dyDescent="0.2">
      <c r="B19" s="31"/>
      <c r="C19" s="48">
        <v>121</v>
      </c>
      <c r="D19" s="39" t="s">
        <v>46</v>
      </c>
      <c r="E19" s="40"/>
      <c r="F19" s="40"/>
      <c r="G19" s="38">
        <v>0</v>
      </c>
      <c r="H19" s="38">
        <v>0</v>
      </c>
      <c r="J19" s="21"/>
    </row>
    <row r="20" spans="2:10" s="20" customFormat="1" ht="20.25" customHeight="1" x14ac:dyDescent="0.2">
      <c r="B20" s="31"/>
      <c r="C20" s="32">
        <v>122</v>
      </c>
      <c r="D20" s="39" t="s">
        <v>47</v>
      </c>
      <c r="E20" s="40"/>
      <c r="F20" s="40"/>
      <c r="G20" s="38">
        <v>0</v>
      </c>
      <c r="H20" s="38">
        <v>0</v>
      </c>
      <c r="J20" s="21"/>
    </row>
    <row r="21" spans="2:10" s="20" customFormat="1" ht="21" customHeight="1" x14ac:dyDescent="0.2">
      <c r="B21" s="31"/>
      <c r="C21" s="32">
        <v>123</v>
      </c>
      <c r="D21" s="39" t="s">
        <v>48</v>
      </c>
      <c r="E21" s="40"/>
      <c r="F21" s="41">
        <f>[1]SINT2013!G26-[1]SINT2013!G33</f>
        <v>558.39</v>
      </c>
      <c r="G21" s="38">
        <f>'[1]SINT 2012'!G27+'[1]SINT 2012'!G28+'[1]SINT 2012'!G30</f>
        <v>39036.25</v>
      </c>
      <c r="H21" s="38">
        <v>0</v>
      </c>
      <c r="J21" s="21"/>
    </row>
    <row r="22" spans="2:10" s="20" customFormat="1" ht="21.75" customHeight="1" x14ac:dyDescent="0.2">
      <c r="B22" s="31"/>
      <c r="C22" s="32">
        <v>124</v>
      </c>
      <c r="D22" s="39" t="s">
        <v>49</v>
      </c>
      <c r="E22" s="40"/>
      <c r="F22" s="41">
        <f>[1]SINT2013!G27</f>
        <v>28774.010000000002</v>
      </c>
      <c r="G22" s="38">
        <v>0</v>
      </c>
      <c r="H22" s="38">
        <v>0</v>
      </c>
      <c r="J22" s="47"/>
    </row>
    <row r="23" spans="2:10" s="20" customFormat="1" ht="30.75" customHeight="1" x14ac:dyDescent="0.2">
      <c r="B23" s="31">
        <v>13</v>
      </c>
      <c r="C23" s="44" t="s">
        <v>50</v>
      </c>
      <c r="D23" s="45"/>
      <c r="E23" s="46"/>
      <c r="F23" s="38">
        <f>SUM(F20:F22)</f>
        <v>29332.400000000001</v>
      </c>
      <c r="G23" s="38">
        <f>SUM(G20:G22)</f>
        <v>39036.25</v>
      </c>
      <c r="H23" s="38">
        <f>SUM(H20:H22)</f>
        <v>0</v>
      </c>
      <c r="J23" s="21"/>
    </row>
    <row r="24" spans="2:10" s="20" customFormat="1" ht="26.25" customHeight="1" x14ac:dyDescent="0.2">
      <c r="B24" s="31">
        <v>14</v>
      </c>
      <c r="C24" s="44" t="s">
        <v>51</v>
      </c>
      <c r="D24" s="45"/>
      <c r="E24" s="46"/>
      <c r="F24" s="38">
        <f>F15-F23</f>
        <v>-628071.20000000007</v>
      </c>
      <c r="G24" s="38">
        <f>G15-G23</f>
        <v>-1114604.92</v>
      </c>
      <c r="H24" s="38">
        <f>H15+H23</f>
        <v>-232301</v>
      </c>
      <c r="J24" s="21"/>
    </row>
    <row r="25" spans="2:10" s="20" customFormat="1" ht="19.5" customHeight="1" x14ac:dyDescent="0.2">
      <c r="B25" s="31">
        <v>15</v>
      </c>
      <c r="C25" s="32" t="s">
        <v>52</v>
      </c>
      <c r="D25" s="33"/>
      <c r="E25" s="37"/>
      <c r="F25" s="37"/>
      <c r="G25" s="38"/>
      <c r="H25" s="38"/>
      <c r="J25" s="21"/>
    </row>
    <row r="26" spans="2:10" s="20" customFormat="1" ht="29.25" customHeight="1" x14ac:dyDescent="0.2">
      <c r="B26" s="31">
        <v>16</v>
      </c>
      <c r="C26" s="44" t="s">
        <v>53</v>
      </c>
      <c r="D26" s="45"/>
      <c r="E26" s="46"/>
      <c r="F26" s="38">
        <f>F24-F25</f>
        <v>-628071.20000000007</v>
      </c>
      <c r="G26" s="38">
        <f>G24-G25</f>
        <v>-1114604.92</v>
      </c>
      <c r="H26" s="38">
        <f>H24-H25</f>
        <v>-232301</v>
      </c>
      <c r="J26" s="21"/>
    </row>
    <row r="27" spans="2:10" s="20" customFormat="1" ht="24.95" customHeight="1" x14ac:dyDescent="0.2">
      <c r="B27" s="31">
        <v>17</v>
      </c>
      <c r="C27" s="32" t="s">
        <v>54</v>
      </c>
      <c r="D27" s="33"/>
      <c r="E27" s="33"/>
      <c r="F27" s="33"/>
      <c r="G27" s="35">
        <v>0</v>
      </c>
      <c r="H27" s="35">
        <v>0</v>
      </c>
      <c r="J27" s="21"/>
    </row>
    <row r="28" spans="2:10" s="20" customFormat="1" ht="15.95" customHeight="1" x14ac:dyDescent="0.2">
      <c r="B28" s="49"/>
      <c r="C28" s="49"/>
      <c r="D28" s="50"/>
      <c r="E28" s="50"/>
      <c r="F28" s="50"/>
      <c r="G28" s="51"/>
      <c r="H28" s="51"/>
      <c r="J28" s="21"/>
    </row>
    <row r="29" spans="2:10" s="20" customFormat="1" ht="15.95" customHeight="1" x14ac:dyDescent="0.2">
      <c r="B29" s="49"/>
      <c r="C29" s="49"/>
      <c r="D29" s="50"/>
      <c r="E29" s="50"/>
      <c r="F29" s="50"/>
      <c r="G29" s="52"/>
      <c r="H29" s="52"/>
      <c r="J29" s="21"/>
    </row>
    <row r="30" spans="2:10" s="20" customFormat="1" ht="15.95" customHeight="1" x14ac:dyDescent="0.2">
      <c r="B30" s="49"/>
      <c r="C30" s="49"/>
      <c r="D30" s="53"/>
      <c r="E30" s="54"/>
      <c r="F30" s="54"/>
      <c r="G30" s="55"/>
      <c r="H30" s="51"/>
      <c r="J30" s="21"/>
    </row>
    <row r="31" spans="2:10" x14ac:dyDescent="0.2">
      <c r="D31" s="53"/>
      <c r="E31" s="53"/>
      <c r="F31" s="53"/>
      <c r="G31" s="55"/>
    </row>
    <row r="32" spans="2:10" x14ac:dyDescent="0.2">
      <c r="D32" s="53"/>
      <c r="E32" s="53"/>
      <c r="F32" s="53"/>
      <c r="G32" s="55"/>
    </row>
    <row r="33" spans="4:7" x14ac:dyDescent="0.2">
      <c r="D33" s="53"/>
      <c r="E33" s="53"/>
      <c r="F33" s="53"/>
      <c r="G33" s="55"/>
    </row>
  </sheetData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"/>
  <sheetViews>
    <sheetView workbookViewId="0">
      <selection activeCell="E28" sqref="E28"/>
    </sheetView>
  </sheetViews>
  <sheetFormatPr defaultColWidth="17.7109375" defaultRowHeight="12.75" x14ac:dyDescent="0.2"/>
  <cols>
    <col min="1" max="1" width="3.7109375" customWidth="1"/>
    <col min="2" max="2" width="30.28515625" customWidth="1"/>
    <col min="3" max="3" width="9.85546875" customWidth="1"/>
    <col min="4" max="4" width="11.42578125" customWidth="1"/>
    <col min="5" max="5" width="9.42578125" customWidth="1"/>
    <col min="6" max="6" width="9.7109375" customWidth="1"/>
    <col min="7" max="7" width="10.5703125" customWidth="1"/>
    <col min="8" max="8" width="11.7109375" customWidth="1"/>
    <col min="9" max="9" width="2.7109375" customWidth="1"/>
  </cols>
  <sheetData>
    <row r="2" spans="1:8" ht="15" x14ac:dyDescent="0.2">
      <c r="B2" s="1"/>
    </row>
    <row r="3" spans="1:8" ht="11.25" customHeight="1" x14ac:dyDescent="0.2"/>
    <row r="4" spans="1:8" ht="16.5" customHeight="1" x14ac:dyDescent="0.2">
      <c r="A4" s="2"/>
      <c r="B4" s="112" t="s">
        <v>0</v>
      </c>
      <c r="C4" s="112"/>
      <c r="D4" s="112"/>
      <c r="E4" s="112"/>
      <c r="F4" s="112"/>
      <c r="G4" s="112"/>
      <c r="H4" s="112"/>
    </row>
    <row r="5" spans="1:8" ht="12.75" customHeight="1" x14ac:dyDescent="0.2">
      <c r="B5" s="3" t="s">
        <v>1</v>
      </c>
      <c r="G5" s="4"/>
    </row>
    <row r="6" spans="1:8" ht="6.75" customHeight="1" thickBot="1" x14ac:dyDescent="0.25"/>
    <row r="7" spans="1:8" s="9" customFormat="1" ht="27" customHeight="1" thickTop="1" x14ac:dyDescent="0.2">
      <c r="A7" s="5"/>
      <c r="B7" s="6"/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8" t="s">
        <v>7</v>
      </c>
    </row>
    <row r="8" spans="1:8" s="13" customFormat="1" ht="18" customHeight="1" x14ac:dyDescent="0.2">
      <c r="A8" s="10" t="s">
        <v>8</v>
      </c>
      <c r="B8" s="11" t="s">
        <v>9</v>
      </c>
      <c r="C8" s="12">
        <v>1400000</v>
      </c>
      <c r="D8" s="12">
        <v>0</v>
      </c>
      <c r="E8" s="12">
        <v>0</v>
      </c>
      <c r="F8" s="12">
        <v>0</v>
      </c>
      <c r="G8" s="12">
        <v>-232301</v>
      </c>
      <c r="H8" s="12">
        <f>SUM(C8:G8)</f>
        <v>1167699</v>
      </c>
    </row>
    <row r="9" spans="1:8" s="13" customFormat="1" ht="18" customHeight="1" x14ac:dyDescent="0.2">
      <c r="A9" s="14" t="s">
        <v>10</v>
      </c>
      <c r="B9" s="15" t="s">
        <v>11</v>
      </c>
      <c r="C9" s="12"/>
      <c r="D9" s="12"/>
      <c r="E9" s="12"/>
      <c r="F9" s="12"/>
      <c r="G9" s="12"/>
      <c r="H9" s="12"/>
    </row>
    <row r="10" spans="1:8" s="13" customFormat="1" ht="18" customHeight="1" x14ac:dyDescent="0.2">
      <c r="A10" s="10" t="s">
        <v>12</v>
      </c>
      <c r="B10" s="11" t="s">
        <v>13</v>
      </c>
      <c r="C10" s="16">
        <f>SUM(C8:C9)</f>
        <v>1400000</v>
      </c>
      <c r="D10" s="16"/>
      <c r="E10" s="16"/>
      <c r="F10" s="16">
        <v>0</v>
      </c>
      <c r="G10" s="16">
        <f>SUM(G8:G9)</f>
        <v>-232301</v>
      </c>
      <c r="H10" s="16">
        <f>SUM(C10:G10)</f>
        <v>1167699</v>
      </c>
    </row>
    <row r="11" spans="1:8" s="13" customFormat="1" ht="17.25" customHeight="1" x14ac:dyDescent="0.2">
      <c r="A11" s="14">
        <v>1</v>
      </c>
      <c r="B11" s="15" t="s">
        <v>14</v>
      </c>
      <c r="C11" s="12"/>
      <c r="D11" s="12"/>
      <c r="E11" s="12"/>
      <c r="F11" s="12">
        <v>0</v>
      </c>
      <c r="G11" s="15"/>
      <c r="H11" s="12">
        <f>SUM(C11:G11)</f>
        <v>0</v>
      </c>
    </row>
    <row r="12" spans="1:8" s="13" customFormat="1" ht="15" customHeight="1" x14ac:dyDescent="0.2">
      <c r="A12" s="14">
        <v>2</v>
      </c>
      <c r="B12" s="15" t="s">
        <v>15</v>
      </c>
      <c r="C12" s="12"/>
      <c r="D12" s="12"/>
      <c r="E12" s="12"/>
      <c r="F12" s="12">
        <v>0</v>
      </c>
      <c r="G12" s="12">
        <v>0</v>
      </c>
      <c r="H12" s="12">
        <v>0</v>
      </c>
    </row>
    <row r="13" spans="1:8" s="13" customFormat="1" ht="16.5" customHeight="1" x14ac:dyDescent="0.2">
      <c r="A13" s="14">
        <v>3</v>
      </c>
      <c r="B13" s="15" t="s">
        <v>16</v>
      </c>
      <c r="C13" s="12"/>
      <c r="D13" s="12"/>
      <c r="E13" s="12"/>
      <c r="F13" s="12"/>
      <c r="G13" s="12"/>
      <c r="H13" s="12">
        <v>0</v>
      </c>
    </row>
    <row r="14" spans="1:8" s="13" customFormat="1" ht="18.75" customHeight="1" x14ac:dyDescent="0.2">
      <c r="A14" s="14">
        <v>4</v>
      </c>
      <c r="B14" s="15" t="s">
        <v>17</v>
      </c>
      <c r="C14" s="12"/>
      <c r="D14" s="12"/>
      <c r="E14" s="12"/>
      <c r="F14" s="12"/>
      <c r="G14" s="12"/>
      <c r="H14" s="12"/>
    </row>
    <row r="15" spans="1:8" s="13" customFormat="1" ht="18.75" customHeight="1" x14ac:dyDescent="0.2">
      <c r="A15" s="10" t="s">
        <v>18</v>
      </c>
      <c r="B15" s="11" t="s">
        <v>19</v>
      </c>
      <c r="C15" s="16">
        <v>1400000</v>
      </c>
      <c r="D15" s="16"/>
      <c r="E15" s="16"/>
      <c r="F15" s="16">
        <f>G10</f>
        <v>-232301</v>
      </c>
      <c r="G15" s="16">
        <f>[1]Pasivet!H43</f>
        <v>-1114604.92</v>
      </c>
      <c r="H15" s="16">
        <f>SUM(C15:G15)</f>
        <v>53094.080000000075</v>
      </c>
    </row>
    <row r="16" spans="1:8" s="13" customFormat="1" ht="18" customHeight="1" x14ac:dyDescent="0.2">
      <c r="A16" s="14">
        <v>1</v>
      </c>
      <c r="B16" s="15" t="s">
        <v>14</v>
      </c>
      <c r="C16" s="12"/>
      <c r="D16" s="12"/>
      <c r="E16" s="12"/>
      <c r="F16" s="12"/>
      <c r="G16" s="12">
        <v>-628071</v>
      </c>
      <c r="H16" s="12">
        <v>-628071</v>
      </c>
    </row>
    <row r="17" spans="1:8" s="13" customFormat="1" ht="18" customHeight="1" x14ac:dyDescent="0.2">
      <c r="A17" s="14">
        <v>2</v>
      </c>
      <c r="B17" s="15" t="s">
        <v>15</v>
      </c>
      <c r="C17" s="12"/>
      <c r="D17" s="12"/>
      <c r="E17" s="12"/>
      <c r="F17" s="12">
        <v>-1114605</v>
      </c>
      <c r="G17" s="12">
        <v>1114605</v>
      </c>
      <c r="H17" s="12">
        <f>SUM(C17:G17)</f>
        <v>0</v>
      </c>
    </row>
    <row r="18" spans="1:8" s="13" customFormat="1" ht="17.25" customHeight="1" x14ac:dyDescent="0.2">
      <c r="A18" s="14">
        <v>3</v>
      </c>
      <c r="B18" s="15" t="s">
        <v>20</v>
      </c>
      <c r="C18" s="12">
        <v>42000000</v>
      </c>
      <c r="D18" s="15"/>
      <c r="E18" s="12"/>
      <c r="F18" s="12"/>
      <c r="G18" s="12"/>
      <c r="H18" s="12">
        <f>SUM(C18:G18)</f>
        <v>42000000</v>
      </c>
    </row>
    <row r="19" spans="1:8" s="13" customFormat="1" ht="20.100000000000001" customHeight="1" x14ac:dyDescent="0.2">
      <c r="A19" s="14">
        <v>4</v>
      </c>
      <c r="B19" s="15" t="s">
        <v>21</v>
      </c>
      <c r="C19" s="12"/>
      <c r="D19" s="12"/>
      <c r="E19" s="12"/>
      <c r="F19" s="12"/>
      <c r="G19" s="12"/>
      <c r="H19" s="12"/>
    </row>
    <row r="20" spans="1:8" s="13" customFormat="1" ht="20.25" customHeight="1" x14ac:dyDescent="0.2">
      <c r="A20" s="10" t="s">
        <v>22</v>
      </c>
      <c r="B20" s="11" t="s">
        <v>23</v>
      </c>
      <c r="C20" s="16">
        <f t="shared" ref="C20:E20" si="0">SUM(C15:C19)</f>
        <v>43400000</v>
      </c>
      <c r="D20" s="16">
        <f t="shared" si="0"/>
        <v>0</v>
      </c>
      <c r="E20" s="16">
        <f t="shared" si="0"/>
        <v>0</v>
      </c>
      <c r="F20" s="16">
        <f>F15+G15</f>
        <v>-1346905.92</v>
      </c>
      <c r="G20" s="16">
        <f>[1]Pasivet!G43</f>
        <v>-628071.20000000007</v>
      </c>
      <c r="H20" s="16">
        <f>SUM(C20:G20)</f>
        <v>41425022.879999995</v>
      </c>
    </row>
    <row r="21" spans="1:8" ht="14.1" customHeight="1" x14ac:dyDescent="0.2"/>
    <row r="22" spans="1:8" ht="14.1" customHeight="1" x14ac:dyDescent="0.2">
      <c r="G22" s="17"/>
    </row>
    <row r="23" spans="1:8" ht="14.1" customHeight="1" x14ac:dyDescent="0.2"/>
    <row r="24" spans="1:8" ht="14.1" customHeight="1" x14ac:dyDescent="0.2"/>
    <row r="25" spans="1:8" ht="14.1" customHeight="1" x14ac:dyDescent="0.2"/>
    <row r="26" spans="1:8" ht="14.1" customHeight="1" x14ac:dyDescent="0.2"/>
    <row r="27" spans="1:8" ht="14.1" customHeight="1" x14ac:dyDescent="0.2"/>
    <row r="28" spans="1:8" ht="14.1" customHeight="1" x14ac:dyDescent="0.2"/>
    <row r="29" spans="1:8" ht="14.1" customHeight="1" x14ac:dyDescent="0.2"/>
    <row r="30" spans="1:8" ht="14.1" customHeight="1" x14ac:dyDescent="0.2"/>
    <row r="31" spans="1:8" ht="14.1" customHeight="1" x14ac:dyDescent="0.2"/>
    <row r="32" spans="1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</sheetData>
  <mergeCells count="1">
    <mergeCell ref="B4:H4"/>
  </mergeCells>
  <printOptions horizontalCentered="1"/>
  <pageMargins left="0" right="0" top="0.70866141732283505" bottom="0.31496062992126" header="0.511811023622047" footer="0.51181102362204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Aktivet</vt:lpstr>
      <vt:lpstr>Pasivet</vt:lpstr>
      <vt:lpstr>Rez.1</vt:lpstr>
      <vt:lpstr>Kapitali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2014-07-24T10:51:43Z</dcterms:created>
  <dcterms:modified xsi:type="dcterms:W3CDTF">2014-07-24T10:59:46Z</dcterms:modified>
</cp:coreProperties>
</file>