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\lul duqi\"/>
    </mc:Choice>
  </mc:AlternateContent>
  <xr:revisionPtr revIDLastSave="0" documentId="8_{0EE0618B-1EF4-4881-A2FB-BA54A264357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Kop" sheetId="1" r:id="rId1"/>
    <sheet name="Aktivet" sheetId="2" r:id="rId2"/>
    <sheet name="Pasivet" sheetId="3" r:id="rId3"/>
    <sheet name="PASH" sheetId="4" r:id="rId4"/>
    <sheet name="Cash Flow ind" sheetId="13" r:id="rId5"/>
    <sheet name="Shenimet shpjeguese" sheetId="10" r:id="rId6"/>
  </sheets>
  <externalReferences>
    <externalReference r:id="rId7"/>
  </externalReferences>
  <definedNames>
    <definedName name="_Key1" localSheetId="4" hidden="1">[1]PRODUKTE!#REF!</definedName>
    <definedName name="_Key1" localSheetId="5" hidden="1">[1]PRODUKTE!#REF!</definedName>
    <definedName name="_Key1" hidden="1">[1]PRODUKTE!#REF!</definedName>
    <definedName name="_Key2" localSheetId="4" hidden="1">[1]PRODUKTE!#REF!</definedName>
    <definedName name="_Key2" localSheetId="5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</workbook>
</file>

<file path=xl/calcChain.xml><?xml version="1.0" encoding="utf-8"?>
<calcChain xmlns="http://schemas.openxmlformats.org/spreadsheetml/2006/main">
  <c r="F10" i="3" l="1"/>
  <c r="G17" i="4"/>
  <c r="F48" i="13" l="1"/>
  <c r="F45" i="13"/>
  <c r="F43" i="13"/>
  <c r="F31" i="13"/>
  <c r="H126" i="10" l="1"/>
  <c r="G18" i="4" s="1"/>
  <c r="H49" i="4" l="1"/>
  <c r="H26" i="4"/>
  <c r="H20" i="4"/>
  <c r="H13" i="4"/>
  <c r="H10" i="4"/>
  <c r="G44" i="3"/>
  <c r="G50" i="3" s="1"/>
  <c r="G33" i="3"/>
  <c r="G22" i="3"/>
  <c r="G37" i="3" s="1"/>
  <c r="G6" i="3"/>
  <c r="G20" i="3" s="1"/>
  <c r="H19" i="4" l="1"/>
  <c r="H30" i="4" s="1"/>
  <c r="H32" i="4" s="1"/>
  <c r="H31" i="4" s="1"/>
  <c r="H35" i="4" s="1"/>
  <c r="H43" i="4" s="1"/>
  <c r="H50" i="4" s="1"/>
  <c r="G38" i="3"/>
  <c r="G51" i="3"/>
  <c r="G44" i="2" l="1"/>
  <c r="G38" i="2"/>
  <c r="G31" i="2"/>
  <c r="G19" i="2"/>
  <c r="G13" i="2"/>
  <c r="G9" i="2"/>
  <c r="G6" i="2"/>
  <c r="G50" i="2" l="1"/>
  <c r="G29" i="2"/>
  <c r="G51" i="2" l="1"/>
  <c r="E11" i="13"/>
  <c r="J80" i="10" l="1"/>
  <c r="F14" i="3" s="1"/>
  <c r="H97" i="10" l="1"/>
  <c r="H96" i="10"/>
  <c r="H98" i="10" l="1"/>
  <c r="G108" i="10" l="1"/>
  <c r="G105" i="10"/>
  <c r="G20" i="4" l="1"/>
  <c r="G26" i="4" l="1"/>
  <c r="G13" i="4"/>
  <c r="G10" i="4"/>
  <c r="F44" i="3"/>
  <c r="F33" i="3"/>
  <c r="F22" i="3"/>
  <c r="F44" i="2"/>
  <c r="F38" i="2"/>
  <c r="F31" i="2"/>
  <c r="F19" i="2"/>
  <c r="E17" i="13" s="1"/>
  <c r="F9" i="2"/>
  <c r="F6" i="2"/>
  <c r="E35" i="13" l="1"/>
  <c r="E43" i="13" s="1"/>
  <c r="G19" i="4"/>
  <c r="F37" i="3"/>
  <c r="F50" i="2"/>
  <c r="G112" i="10"/>
  <c r="L111" i="10"/>
  <c r="L110" i="10"/>
  <c r="L109" i="10"/>
  <c r="K108" i="10"/>
  <c r="J108" i="10"/>
  <c r="I108" i="10"/>
  <c r="H108" i="10"/>
  <c r="L107" i="10"/>
  <c r="L106" i="10"/>
  <c r="K105" i="10"/>
  <c r="J105" i="10"/>
  <c r="I105" i="10"/>
  <c r="H105" i="10"/>
  <c r="L104" i="10"/>
  <c r="J66" i="10"/>
  <c r="L66" i="10" s="1"/>
  <c r="J65" i="10"/>
  <c r="L65" i="10" s="1"/>
  <c r="J64" i="10"/>
  <c r="L64" i="10" s="1"/>
  <c r="K63" i="10"/>
  <c r="I63" i="10"/>
  <c r="H63" i="10"/>
  <c r="G63" i="10"/>
  <c r="J62" i="10"/>
  <c r="L62" i="10" s="1"/>
  <c r="J61" i="10"/>
  <c r="L61" i="10" s="1"/>
  <c r="K60" i="10"/>
  <c r="I60" i="10"/>
  <c r="H60" i="10"/>
  <c r="G60" i="10"/>
  <c r="J59" i="10"/>
  <c r="L59" i="10" s="1"/>
  <c r="J58" i="10"/>
  <c r="L58" i="10" s="1"/>
  <c r="G49" i="4"/>
  <c r="G30" i="4" l="1"/>
  <c r="H87" i="10" s="1"/>
  <c r="H89" i="10" s="1"/>
  <c r="H90" i="10" s="1"/>
  <c r="J51" i="10" s="1"/>
  <c r="F17" i="2" s="1"/>
  <c r="K112" i="10"/>
  <c r="I112" i="10"/>
  <c r="H112" i="10"/>
  <c r="J112" i="10"/>
  <c r="K67" i="10"/>
  <c r="H67" i="10"/>
  <c r="J60" i="10"/>
  <c r="L105" i="10"/>
  <c r="L108" i="10"/>
  <c r="G67" i="10"/>
  <c r="I67" i="10"/>
  <c r="L60" i="10"/>
  <c r="J63" i="10"/>
  <c r="L63" i="10"/>
  <c r="G32" i="4" l="1"/>
  <c r="E31" i="13"/>
  <c r="F13" i="2"/>
  <c r="J84" i="10"/>
  <c r="F15" i="3" s="1"/>
  <c r="H91" i="10"/>
  <c r="J67" i="10"/>
  <c r="L67" i="10"/>
  <c r="L112" i="10"/>
  <c r="G31" i="4" l="1"/>
  <c r="G35" i="4" s="1"/>
  <c r="F49" i="3" s="1"/>
  <c r="F50" i="3" s="1"/>
  <c r="F29" i="2"/>
  <c r="F51" i="2" s="1"/>
  <c r="E16" i="13"/>
  <c r="F6" i="3"/>
  <c r="G43" i="4" l="1"/>
  <c r="G50" i="4" s="1"/>
  <c r="E7" i="13"/>
  <c r="F20" i="3"/>
  <c r="F38" i="3" s="1"/>
  <c r="F51" i="3" s="1"/>
  <c r="E19" i="13"/>
  <c r="E22" i="13" l="1"/>
  <c r="E45" i="13" s="1"/>
  <c r="E48" i="13" s="1"/>
</calcChain>
</file>

<file path=xl/sharedStrings.xml><?xml version="1.0" encoding="utf-8"?>
<sst xmlns="http://schemas.openxmlformats.org/spreadsheetml/2006/main" count="409" uniqueCount="351">
  <si>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</si>
  <si>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</si>
  <si>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</si>
  <si>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</si>
  <si>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</si>
  <si>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</si>
  <si>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</si>
  <si>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</si>
  <si>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</si>
  <si>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</si>
  <si>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</si>
  <si>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</si>
  <si>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</si>
  <si>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</si>
  <si>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</si>
  <si>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</si>
  <si>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Pasqyra e Pozicionit Financiar (Bilanci)</t>
  </si>
  <si>
    <t>Nr</t>
  </si>
  <si>
    <t>Shn.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</si>
  <si>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</si>
  <si>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</si>
  <si>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</si>
  <si>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</si>
  <si>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</si>
  <si>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</si>
  <si>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</si>
  <si>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</si>
  <si>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</si>
  <si>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</si>
  <si>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</si>
  <si>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</si>
  <si>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</si>
  <si>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</si>
  <si>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</si>
  <si>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</si>
  <si>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</si>
  <si>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</si>
  <si>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</si>
  <si>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</si>
  <si>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</si>
  <si>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</si>
  <si>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</si>
  <si>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</si>
  <si>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</si>
  <si>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</si>
  <si>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</si>
  <si>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</si>
  <si>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</si>
  <si>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</si>
  <si>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ku ka interesa pjesëmarrëse </t>
  </si>
  <si>
    <t>Tituj të huadhënies  në njësitë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</si>
  <si>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</si>
  <si>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</si>
  <si>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</si>
  <si>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</si>
  <si>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</si>
  <si>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</si>
  <si>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</si>
  <si>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</si>
  <si>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</si>
  <si>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</si>
  <si>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</si>
  <si>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</si>
  <si>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</si>
  <si>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</si>
  <si>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</si>
  <si>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A K T I V E    T O T A L E</t>
  </si>
  <si>
    <t>DETYRIMET  DHE  KAPITALI</t>
  </si>
  <si>
    <t>Detyrime afatshkurtra:</t>
  </si>
  <si>
    <t>Titujt e huamarrjes</t>
  </si>
  <si>
    <t>13.1</t>
  </si>
  <si>
    <t>Detyrime ndaj institucioneve të kredisë</t>
  </si>
  <si>
    <t>13.2</t>
  </si>
  <si>
    <t xml:space="preserve">Arkëtime në avancë për porosi </t>
  </si>
  <si>
    <t>13.3</t>
  </si>
  <si>
    <t>Të pagueshme për aktivitetin e shfrytëzimit</t>
  </si>
  <si>
    <t>13.4</t>
  </si>
  <si>
    <t>Dëftesa të pagueshme</t>
  </si>
  <si>
    <t>13.5</t>
  </si>
  <si>
    <t>Të pagueshme ndaj njësive ekonomike brenda grupit</t>
  </si>
  <si>
    <t>13.6</t>
  </si>
  <si>
    <t>13.7</t>
  </si>
  <si>
    <t>Të pagueshme ndaj punonjësve dhe sigurimeve shoqërore/shëndetsore</t>
  </si>
  <si>
    <t>13.8</t>
  </si>
  <si>
    <t>Të pagueshme për detyrimet tatimore</t>
  </si>
  <si>
    <t>13.9</t>
  </si>
  <si>
    <t>Të tjera të pagueshme</t>
  </si>
  <si>
    <t>13.10</t>
  </si>
  <si>
    <t>Të pagueshme për shpenzime të konstatuara</t>
  </si>
  <si>
    <t xml:space="preserve">Të ardhura të shtyra </t>
  </si>
  <si>
    <t>Provizione</t>
  </si>
  <si>
    <t>Detyrime afatgjata:</t>
  </si>
  <si>
    <t>17.1</t>
  </si>
  <si>
    <t>17.2</t>
  </si>
  <si>
    <t xml:space="preserve">Arkëtimet në avancë për porosi </t>
  </si>
  <si>
    <t>17.3</t>
  </si>
  <si>
    <t>17.4</t>
  </si>
  <si>
    <t>17.5</t>
  </si>
  <si>
    <t>17.6</t>
  </si>
  <si>
    <t>17.7</t>
  </si>
  <si>
    <t>17.8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</si>
  <si>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</si>
  <si>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</si>
  <si>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</si>
  <si>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</si>
  <si>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20.1</t>
  </si>
  <si>
    <t>Provizione të tjera</t>
  </si>
  <si>
    <t>20.2</t>
  </si>
  <si>
    <t>Detyrime tatimore të shtyra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</si>
  <si>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</si>
  <si>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</si>
  <si>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</si>
  <si>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</si>
  <si>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</si>
  <si>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</si>
  <si>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26.1</t>
  </si>
  <si>
    <t>Rezerva statutore</t>
  </si>
  <si>
    <t>26.2</t>
  </si>
  <si>
    <t>26.3</t>
  </si>
  <si>
    <t xml:space="preserve">Fitimi i pashpërndarë </t>
  </si>
  <si>
    <t>Fitim / Humbja e  Vitit</t>
  </si>
  <si>
    <t>Të pagueshme ndaj  njësive  ku ka interesa pjesëmarrëse</t>
  </si>
  <si>
    <t>Të pagueshme ndaj punonjësve dhe sigurimeve shoqërore</t>
  </si>
  <si>
    <t>Sh.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</si>
  <si>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</si>
  <si>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</si>
  <si>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</si>
  <si>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</si>
  <si>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</si>
  <si>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</si>
  <si>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</si>
  <si>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</si>
  <si>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</si>
  <si>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</si>
  <si>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</si>
  <si>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</si>
  <si>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</si>
  <si>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</si>
  <si>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</si>
  <si>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>Shpenzime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</si>
  <si>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</si>
  <si>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</si>
  <si>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</si>
  <si>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</si>
  <si>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</si>
  <si>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</si>
  <si>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</si>
  <si>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</si>
  <si>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</si>
  <si>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</si>
  <si>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</si>
  <si>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</si>
  <si>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</si>
  <si>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</si>
  <si>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</si>
  <si>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</si>
  <si>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</si>
  <si>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</si>
  <si>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</si>
  <si>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Të ardhura nga njësitë ekonomike ku ka interesa pjesëmarrëse</t>
  </si>
  <si>
    <t>Të ardhura nga investimet dhe huatë pjesë e aktiveve afatgjata</t>
  </si>
  <si>
    <t>Interesa të arkëtueshëm dhe të ardhura të tjera të ngjashme</t>
  </si>
  <si>
    <t xml:space="preserve">Shpenzime të sigurimeve shoqërore/shëndetsore </t>
  </si>
  <si>
    <t>Fitim / Humbja e vitit</t>
  </si>
  <si>
    <t>Dividendë të paguar</t>
  </si>
  <si>
    <t>A I</t>
  </si>
  <si>
    <t>Informacion i përgjithshëm</t>
  </si>
  <si>
    <t xml:space="preserve">     </t>
  </si>
  <si>
    <t>A II</t>
  </si>
  <si>
    <t>Politikat kontabël</t>
  </si>
  <si>
    <t>interesat) eshte metoda e kapitalizimit ne koston e aktivit per periudhen e investimit.(SKK 5: )</t>
  </si>
  <si>
    <t>B</t>
  </si>
  <si>
    <t>Shënimet qe shpjegojnë zërat e ndryshëm të pasqyrave financiare</t>
  </si>
  <si>
    <t>AKTIVET  AFAT SHKURTERA</t>
  </si>
  <si>
    <t>Kliente per mallra,produkte e sherbime</t>
  </si>
  <si>
    <t>&gt;</t>
  </si>
  <si>
    <t>AKTIVET AFATGJATA</t>
  </si>
  <si>
    <t>Aktive  materiale</t>
  </si>
  <si>
    <t>III</t>
  </si>
  <si>
    <t>DETYRIMET    DHE  KAPITALI</t>
  </si>
  <si>
    <t>Furnitorë për mallra, produkte e shërbime</t>
  </si>
  <si>
    <t>Sigurime shoqërore dhe shëndetsore</t>
  </si>
  <si>
    <t>Pasqyra   e   te   Ardhurave   dhe   Shpenzimeve</t>
  </si>
  <si>
    <t>●</t>
  </si>
  <si>
    <t>Fitimi (Humbja) e vitit financiar</t>
  </si>
  <si>
    <t>Fitimi i ushtrimit</t>
  </si>
  <si>
    <t>Tatimi mbi fitimin</t>
  </si>
  <si>
    <t>C</t>
  </si>
  <si>
    <t>Per Drejtimin  e Njesise  Ekonomike</t>
  </si>
  <si>
    <t>Kuadri kontabel i aplikuar : Stndartet Kombetare te Kontabilitetit ne Shqiperi.(SKK 2;)</t>
  </si>
  <si>
    <t xml:space="preserve">Baza e pergatitjes se PF : Mbi bazen e konceptit te materialitetit.(SSK 1, 1-3) </t>
  </si>
  <si>
    <t>Parimet baze per pergatitjen e Pasqyrave Financiare: (SKK 1; 40 - 90)</t>
  </si>
  <si>
    <t>Per prodhimin ose krijimin e AAM kur kjo financohet nga nje hua,kostot e huamarrjes (dhe</t>
  </si>
  <si>
    <t>IV</t>
  </si>
  <si>
    <t>Emërtimi</t>
  </si>
  <si>
    <t>Ndryshimi AAM gjatë periudhës me vlere historike</t>
  </si>
  <si>
    <t>Amortizimi I akumuluar në fund të periudhës</t>
  </si>
  <si>
    <t>Kosto historike - Amortizimi</t>
  </si>
  <si>
    <t>Shuma në fillim të periudhës</t>
  </si>
  <si>
    <t>Shtesa gjatë periudhës</t>
  </si>
  <si>
    <t>Pakesime gjatë periudhës</t>
  </si>
  <si>
    <t>Shuma në fund të periudhës</t>
  </si>
  <si>
    <t>Toka</t>
  </si>
  <si>
    <t>Ndertesa</t>
  </si>
  <si>
    <t>Makineri e pajisje:</t>
  </si>
  <si>
    <t xml:space="preserve"> - Makineri e pajisje</t>
  </si>
  <si>
    <t xml:space="preserve"> - Mjete transporti</t>
  </si>
  <si>
    <t>AAM të tjera:</t>
  </si>
  <si>
    <t xml:space="preserve"> - Pajisje zyre</t>
  </si>
  <si>
    <t xml:space="preserve"> - Pajisje Informative</t>
  </si>
  <si>
    <t xml:space="preserve"> - Të tjera</t>
  </si>
  <si>
    <t>Gjithsej</t>
  </si>
  <si>
    <t xml:space="preserve">Nr </t>
  </si>
  <si>
    <t>Shuma në celje të ushtrimit</t>
  </si>
  <si>
    <t>Shtesa</t>
  </si>
  <si>
    <t>Pakësime</t>
  </si>
  <si>
    <t>Shuma në mbyllje të ushtrimit</t>
  </si>
  <si>
    <t>Amortizimi vjetor</t>
  </si>
  <si>
    <t>Të tjera</t>
  </si>
  <si>
    <t>AA tëe shitura</t>
  </si>
  <si>
    <t>Amortizimi gjithsej eshte llogaritur sipas tabeles se meposhtme:</t>
  </si>
  <si>
    <t xml:space="preserve"> - "Shpenzime të tjera nga veprimtaritë e shfrytëzimit" perbehen nga:</t>
  </si>
  <si>
    <t xml:space="preserve">a) </t>
  </si>
  <si>
    <t>Shpenzime  shërbimet bankare</t>
  </si>
  <si>
    <t>Taksa e tarifa vendore</t>
  </si>
  <si>
    <t>a)</t>
  </si>
  <si>
    <t>Shpenzime të tjera nga veprimtaritë e shfrytëzimit</t>
  </si>
  <si>
    <t>Të ardhurat dhe shpenzimet nga interesat</t>
  </si>
  <si>
    <r>
      <t xml:space="preserve">Te ardhurat nga interesat </t>
    </r>
    <r>
      <rPr>
        <u/>
        <sz val="10"/>
        <rFont val="Arial"/>
        <family val="2"/>
      </rPr>
      <t/>
    </r>
  </si>
  <si>
    <t>Per percaktimin e kostos se inventareve eshte zgjedhur metoda "FIFO" ( hyrje e pare , dalje e pare.(SKK 4: )</t>
  </si>
  <si>
    <t xml:space="preserve">Per llogaritjen e amortizimit te AAM (SKK 5:) njesia jone ekonomike  ka percaktuar si metode te amortizimit te A.Agj.M </t>
  </si>
  <si>
    <t xml:space="preserve">te sistemit fiskal ne fuqi dhe konkretisht : Per ndertesat me 5 % te vleftes se mbetur, Pajisje informatike </t>
  </si>
  <si>
    <t>me 25 % te vleftes se mbetur, Te gjitha AAM te tjera me 20 % te vleftes se mbetur</t>
  </si>
  <si>
    <t xml:space="preserve">metoden e amortizimit mbi bazen e vleftes se mbetur ndersa normat e amortizimit jane perdorur te njellojta me ato </t>
  </si>
  <si>
    <t>Fitimi neto</t>
  </si>
  <si>
    <t>Te ardhurat perbehen:</t>
  </si>
  <si>
    <t xml:space="preserve">      - Parimin e paraqitjes me besnikeri</t>
  </si>
  <si>
    <t xml:space="preserve">      - Parimin e perparesise se permbajtjes ekonomike mbi formen ligjore</t>
  </si>
  <si>
    <t xml:space="preserve">      - Parimin e paaneshmerise pa asnje influencim te qellimshem</t>
  </si>
  <si>
    <t xml:space="preserve">      - Parimin e maturise pa optimizem te teperuar,pa nen e mbivleresim te qellimshem</t>
  </si>
  <si>
    <t xml:space="preserve">      - Parimin e plotesise duke paraqitur nje pamje te vertete e te drejte te PF.</t>
  </si>
  <si>
    <t xml:space="preserve">      - Parimin e qendrushmerise per te mos ndryshuar politikat e metodat kontabel</t>
  </si>
  <si>
    <t xml:space="preserve">      - Parimin e krahasushmerise duke siguruar krahasimin midis dy periudhave.</t>
  </si>
  <si>
    <t xml:space="preserve">     1. Parimi i njesise ekonomike: mban ne llogarite e saj aktivet,detyrimet dhe transaksionet ekonomike te veta.</t>
  </si>
  <si>
    <t xml:space="preserve">     2. Parimi i vijimesise: veprimtaria ekonomike e njesise sone eshte e siguruar, pa plan per nderprerje te aktivitetit</t>
  </si>
  <si>
    <t xml:space="preserve">     4. Kuptushmeria e Pasqyrave Financiare eshte realizuar ne masen e plote per te qene te qarta dhe te kuptushme</t>
  </si>
  <si>
    <t xml:space="preserve">         per perdorues te jashtem qe kane njohuri te pergjitheshme te mjaftueshme ne fushen e kontabilitetit.</t>
  </si>
  <si>
    <t xml:space="preserve">     3. Kompensimi: midis nje aktivi dhe pasivi nuk ka ,  midis te ardhurave dhe shpenzimeve ka kur lejohen nga SKK.</t>
  </si>
  <si>
    <t xml:space="preserve">     5. Materialiteti eshte vleresuar nga ana jone dhe ne baze te tij Pasqyrat Financiare jane hartuar per zera materiale.</t>
  </si>
  <si>
    <t xml:space="preserve">     6. Besushmeria per hartimin e PF eshte e siguruar pasi s'ka gabime materiale duke zbatuar parimet meposhteme:</t>
  </si>
  <si>
    <t>Vleresimi fillestar i nje elementi te AAM qe ploteson kriteret per njohje si aktiv  eshte vleresuar me kosto. (SKK 5; )</t>
  </si>
  <si>
    <t>Per vleresimi i mepaseshem i AAM eshte zgjedhur modeli i kostos duke i paraqitur ne bilanc me kosto minus</t>
  </si>
  <si>
    <t>amortizimin e akumuluar. (SKK 5; )</t>
  </si>
  <si>
    <t>Per llogaritjen e amortizimit te AAJM (SKK 5: ) njesia ka percaktuar si metode  ate lineare me normen 15 % ne vit.</t>
  </si>
  <si>
    <t>Detyrimet  afatshkurtra</t>
  </si>
  <si>
    <t>Detyrimet afatgjata</t>
  </si>
  <si>
    <t>TOTALI I KAPITALIT</t>
  </si>
  <si>
    <t>TOTALI  AKTIVEVE  AFATSHKURTRA</t>
  </si>
  <si>
    <t>TOTALI  AKTIVEVE  AFATGJATA</t>
  </si>
  <si>
    <t>Kapitali</t>
  </si>
  <si>
    <t xml:space="preserve">Shpenzime interesi dhe shpenzime  të ngjashme </t>
  </si>
  <si>
    <t>Te ardhura te tjera financiare (diferenca pozitive kursi kembimi)</t>
  </si>
  <si>
    <t>Shpenzime të tjera financiare (diferenca negative kursi kembimi)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</si>
  <si>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</si>
  <si>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</si>
  <si>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</si>
  <si>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</si>
  <si>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</si>
  <si>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</si>
  <si>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</si>
  <si>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</si>
  <si>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</si>
  <si>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</si>
  <si>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</si>
  <si>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</si>
  <si>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</si>
  <si>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</si>
  <si>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</si>
  <si>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</si>
  <si>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</si>
  <si>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</si>
  <si>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</si>
  <si>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</si>
  <si>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</si>
  <si>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</si>
  <si>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Mjete monetare neto nga/(përdorur në) aktivitetin e financimit</t>
  </si>
  <si>
    <t>A K T I V E T</t>
  </si>
  <si>
    <t>DETYRIMET  TOTALE</t>
  </si>
  <si>
    <t>TOTALI I DETYRIMEVE DHE KAPITALIT</t>
  </si>
  <si>
    <t>Totali  i  Detyrimeve  afatgjata</t>
  </si>
  <si>
    <t>Totali  I  Detyrimeve  afatshkurtra</t>
  </si>
  <si>
    <t>Ndryshimi në inventarin e produkteve të gatshme dhe  në proces</t>
  </si>
  <si>
    <t>Shpenzimet gjithsej nga aktiviteti ( 5 -  9 )</t>
  </si>
  <si>
    <t>Zhvlerësimi i aktiveve financiare të mbajtura si aktive afatshkurtra</t>
  </si>
  <si>
    <t>S H E N I M E T   S H P J E G U E S E</t>
  </si>
  <si>
    <t>PO</t>
  </si>
  <si>
    <t>JO</t>
  </si>
  <si>
    <t>Lek</t>
  </si>
  <si>
    <t>Të pagueshme ndaj njësive (Dividente)</t>
  </si>
  <si>
    <t xml:space="preserve">e) </t>
  </si>
  <si>
    <t xml:space="preserve">k) </t>
  </si>
  <si>
    <t xml:space="preserve">l) </t>
  </si>
  <si>
    <t>TE ardhura nga shitjet sipas FDP</t>
  </si>
  <si>
    <t>TE ardhurat e periudhes</t>
  </si>
  <si>
    <t>Shënime të tjera shpjeguese</t>
  </si>
  <si>
    <t>Gjithsej shpenzime shfrytezimit</t>
  </si>
  <si>
    <t>TE ardhura nga shitja e AAM-ve</t>
  </si>
  <si>
    <t>Fitimi I tatueshem</t>
  </si>
  <si>
    <t>Tatim fitimi</t>
  </si>
  <si>
    <t>Tvsh kreditore</t>
  </si>
  <si>
    <t>(metoda indirekte)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</si>
  <si>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</si>
  <si>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</si>
  <si>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</si>
  <si>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</si>
  <si>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</si>
  <si>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</si>
  <si>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</si>
  <si>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</si>
  <si>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Rënie/(rritje) në parapagime</t>
  </si>
  <si>
    <t>Rritje/(rënie) në detyrimet e pagueshme</t>
  </si>
  <si>
    <t>Rritje/(rënie) në detyrime për punonjësit, tatimet, etj</t>
  </si>
  <si>
    <t>Tatim fitimi I paguar, tvsh kreditore</t>
  </si>
  <si>
    <t>Rritje/(rënie) neto në mjete monetare dhe ekuivalentë të mjeteve monetare</t>
  </si>
  <si>
    <t>Mjete monetare dhe ekuivalentë të mjeteve monetare më 31 dhjetor 2019</t>
  </si>
  <si>
    <t>Kuadri ligjor: Ligji 25/2018 dt 10.05.2018 "Per Kontabilitetin dhe Pasqyrat Financiare"</t>
  </si>
  <si>
    <t>Ligji 25/2018 dt 10.05.2018 "Per Kontabilitetin dhe Pasqyrat Financiare"  )</t>
  </si>
  <si>
    <t>LUTFI DUQI  PF</t>
  </si>
  <si>
    <t>L41707028N</t>
  </si>
  <si>
    <t xml:space="preserve">Lagjja Sherifi, Rruga Nacionale Tirane - Elbasan, Km. 18, </t>
  </si>
  <si>
    <t xml:space="preserve">          Godine private Nr. 7 tre kateshe, Kati 1, Ibe, Tirane</t>
  </si>
  <si>
    <t>Tregti parkete , etj</t>
  </si>
  <si>
    <t>07.05.2014</t>
  </si>
  <si>
    <t>Energji elektrike, uje</t>
  </si>
  <si>
    <t>Sigurime _______________</t>
  </si>
  <si>
    <t>Personel jashtë njesise</t>
  </si>
  <si>
    <t>Publicitet, reklama</t>
  </si>
  <si>
    <t>Gjoba e demshperblime</t>
  </si>
  <si>
    <t>Viti   2023</t>
  </si>
  <si>
    <t>01.01.2023</t>
  </si>
  <si>
    <t>31.12.2023</t>
  </si>
  <si>
    <t>25.03.2024</t>
  </si>
  <si>
    <t>Të tjera Drjetoria e transportit rrugor</t>
  </si>
  <si>
    <t>Shpenzime doganore</t>
  </si>
  <si>
    <t>Nentrajtime nga te tretet transport</t>
  </si>
  <si>
    <t xml:space="preserve">   Aktivet monetare në valute janë vlerësuar me kursin fundit të vitit perkatësisht per euro = 102.5lek dhe </t>
  </si>
  <si>
    <t xml:space="preserve">   per USD = 97.5 lek .</t>
  </si>
  <si>
    <t>Shenim: Shtesat e Aktiveve Materiale jane nga blerjet e tyre ne shumen 0 leke.</t>
  </si>
  <si>
    <t xml:space="preserve">   + Shp te pazbritshme 2023</t>
  </si>
  <si>
    <t>Mjete monetare dhe ekuivalentë të mjeteve monetare më 1 janar 2023</t>
  </si>
  <si>
    <t>(   _________Lutfi Duqi________________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</si>
</sst>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0_L_e_k_-;\-* #,##0.00_L_e_k_-;_-* &quot;-&quot;??_L_e_k_-;_-@_-"/>
    <numFmt numFmtId="166" formatCode="_-* #,##0.00\ _€_-;\-* #,##0.00\ _€_-;_-* &quot;-&quot;??\ _€_-;_-@_-"/>
    <numFmt numFmtId="167" formatCode="#,##0.0"/>
    <numFmt numFmtId="168" formatCode="_(* #,##0_);_(* \(#,##0\);_(* &quot;-&quot;??_);_(@_)"/>
    <numFmt numFmtId="169" formatCode="0.0"/>
    <numFmt numFmtId="170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166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  <xf numFmtId="0" fontId="2" fillId="0" borderId="0"/>
  </cellStyleXfs>
  <cellXfs count="2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0" fontId="3" fillId="0" borderId="0" xfId="0" applyFont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6" fillId="0" borderId="0" xfId="0" applyFont="1"/>
    <xf numFmtId="0" fontId="6" fillId="0" borderId="4" xfId="0" applyFont="1" applyBorder="1"/>
    <xf numFmtId="0" fontId="6" fillId="0" borderId="6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8" fillId="0" borderId="1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3" fontId="8" fillId="0" borderId="11" xfId="0" applyNumberFormat="1" applyFont="1" applyBorder="1"/>
    <xf numFmtId="0" fontId="6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1" fontId="8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3" fontId="2" fillId="0" borderId="11" xfId="0" applyNumberFormat="1" applyFont="1" applyBorder="1"/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1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9" applyFont="1" applyBorder="1"/>
    <xf numFmtId="3" fontId="2" fillId="0" borderId="2" xfId="9" applyNumberFormat="1" applyFont="1" applyBorder="1"/>
    <xf numFmtId="0" fontId="2" fillId="0" borderId="0" xfId="9" applyFont="1"/>
    <xf numFmtId="3" fontId="2" fillId="0" borderId="0" xfId="9" applyNumberFormat="1" applyFont="1"/>
    <xf numFmtId="0" fontId="2" fillId="0" borderId="0" xfId="9" applyFont="1" applyAlignment="1">
      <alignment horizontal="center"/>
    </xf>
    <xf numFmtId="0" fontId="2" fillId="0" borderId="4" xfId="9" applyFont="1" applyBorder="1"/>
    <xf numFmtId="0" fontId="2" fillId="0" borderId="6" xfId="9" applyFont="1" applyBorder="1"/>
    <xf numFmtId="167" fontId="2" fillId="0" borderId="0" xfId="9" applyNumberFormat="1" applyFont="1" applyAlignment="1">
      <alignment horizontal="center"/>
    </xf>
    <xf numFmtId="0" fontId="8" fillId="0" borderId="0" xfId="9" applyFont="1" applyAlignment="1">
      <alignment vertical="center"/>
    </xf>
    <xf numFmtId="0" fontId="15" fillId="0" borderId="0" xfId="9" applyFont="1" applyAlignment="1">
      <alignment horizontal="center" vertical="center"/>
    </xf>
    <xf numFmtId="0" fontId="15" fillId="0" borderId="0" xfId="9" applyFont="1" applyAlignment="1">
      <alignment horizontal="left" vertical="center"/>
    </xf>
    <xf numFmtId="0" fontId="2" fillId="0" borderId="0" xfId="9" applyFont="1" applyAlignment="1">
      <alignment vertical="center"/>
    </xf>
    <xf numFmtId="0" fontId="2" fillId="0" borderId="4" xfId="9" applyFont="1" applyBorder="1" applyAlignment="1">
      <alignment vertical="center"/>
    </xf>
    <xf numFmtId="167" fontId="2" fillId="0" borderId="0" xfId="9" applyNumberFormat="1" applyFont="1" applyAlignment="1">
      <alignment horizontal="center" vertical="center"/>
    </xf>
    <xf numFmtId="0" fontId="2" fillId="0" borderId="6" xfId="9" applyFont="1" applyBorder="1" applyAlignment="1">
      <alignment vertical="center"/>
    </xf>
    <xf numFmtId="0" fontId="2" fillId="0" borderId="0" xfId="9" applyFont="1" applyAlignment="1">
      <alignment horizontal="center"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center" vertical="center"/>
    </xf>
    <xf numFmtId="3" fontId="2" fillId="0" borderId="0" xfId="9" applyNumberFormat="1" applyFont="1" applyAlignment="1">
      <alignment vertical="center"/>
    </xf>
    <xf numFmtId="0" fontId="15" fillId="0" borderId="0" xfId="9" applyFont="1"/>
    <xf numFmtId="0" fontId="8" fillId="0" borderId="0" xfId="9" applyFont="1" applyAlignment="1">
      <alignment horizontal="center"/>
    </xf>
    <xf numFmtId="0" fontId="8" fillId="0" borderId="0" xfId="9" applyFont="1"/>
    <xf numFmtId="0" fontId="15" fillId="0" borderId="0" xfId="9" applyFont="1" applyAlignment="1">
      <alignment vertical="center"/>
    </xf>
    <xf numFmtId="0" fontId="8" fillId="0" borderId="0" xfId="9" applyFont="1" applyAlignment="1">
      <alignment horizontal="left" vertical="center"/>
    </xf>
    <xf numFmtId="0" fontId="2" fillId="0" borderId="0" xfId="9" applyFont="1" applyAlignment="1">
      <alignment horizontal="left"/>
    </xf>
    <xf numFmtId="0" fontId="2" fillId="0" borderId="2" xfId="9" applyFont="1" applyBorder="1" applyAlignment="1">
      <alignment horizontal="center"/>
    </xf>
    <xf numFmtId="0" fontId="2" fillId="0" borderId="1" xfId="9" applyFont="1" applyBorder="1"/>
    <xf numFmtId="0" fontId="2" fillId="0" borderId="3" xfId="9" applyFont="1" applyBorder="1"/>
    <xf numFmtId="0" fontId="2" fillId="0" borderId="0" xfId="9" applyFont="1" applyAlignment="1">
      <alignment horizontal="left" vertical="center"/>
    </xf>
    <xf numFmtId="0" fontId="8" fillId="0" borderId="0" xfId="9" applyFont="1" applyAlignment="1">
      <alignment horizontal="right"/>
    </xf>
    <xf numFmtId="0" fontId="2" fillId="0" borderId="8" xfId="9" applyFont="1" applyBorder="1"/>
    <xf numFmtId="167" fontId="2" fillId="0" borderId="5" xfId="9" applyNumberFormat="1" applyFont="1" applyBorder="1" applyAlignment="1">
      <alignment horizontal="center"/>
    </xf>
    <xf numFmtId="0" fontId="2" fillId="0" borderId="5" xfId="9" applyFont="1" applyBorder="1"/>
    <xf numFmtId="0" fontId="2" fillId="0" borderId="5" xfId="9" applyFont="1" applyBorder="1" applyAlignment="1">
      <alignment horizontal="center"/>
    </xf>
    <xf numFmtId="0" fontId="2" fillId="0" borderId="9" xfId="9" applyFont="1" applyBorder="1"/>
    <xf numFmtId="0" fontId="15" fillId="0" borderId="4" xfId="9" applyFont="1" applyBorder="1" applyAlignment="1">
      <alignment horizontal="center" vertical="center"/>
    </xf>
    <xf numFmtId="0" fontId="15" fillId="0" borderId="6" xfId="9" applyFont="1" applyBorder="1" applyAlignment="1">
      <alignment horizontal="center" vertical="center"/>
    </xf>
    <xf numFmtId="0" fontId="15" fillId="0" borderId="15" xfId="9" applyFont="1" applyBorder="1"/>
    <xf numFmtId="3" fontId="2" fillId="0" borderId="5" xfId="9" applyNumberFormat="1" applyFont="1" applyBorder="1"/>
    <xf numFmtId="3" fontId="2" fillId="0" borderId="7" xfId="9" applyNumberFormat="1" applyFont="1" applyBorder="1"/>
    <xf numFmtId="0" fontId="3" fillId="0" borderId="11" xfId="0" applyFont="1" applyBorder="1" applyAlignment="1">
      <alignment horizontal="center" wrapText="1"/>
    </xf>
    <xf numFmtId="0" fontId="3" fillId="0" borderId="11" xfId="0" applyFont="1" applyBorder="1"/>
    <xf numFmtId="168" fontId="16" fillId="0" borderId="11" xfId="1" applyNumberFormat="1" applyFont="1" applyBorder="1"/>
    <xf numFmtId="168" fontId="3" fillId="0" borderId="11" xfId="1" applyNumberFormat="1" applyFont="1" applyBorder="1"/>
    <xf numFmtId="0" fontId="16" fillId="0" borderId="11" xfId="0" applyFont="1" applyBorder="1"/>
    <xf numFmtId="0" fontId="17" fillId="0" borderId="0" xfId="0" applyFont="1"/>
    <xf numFmtId="0" fontId="16" fillId="0" borderId="0" xfId="0" applyFont="1"/>
    <xf numFmtId="0" fontId="3" fillId="0" borderId="11" xfId="0" applyFont="1" applyBorder="1" applyAlignment="1">
      <alignment horizontal="center"/>
    </xf>
    <xf numFmtId="168" fontId="16" fillId="0" borderId="11" xfId="1" applyNumberFormat="1" applyFont="1" applyBorder="1" applyAlignment="1">
      <alignment horizontal="center"/>
    </xf>
    <xf numFmtId="168" fontId="3" fillId="0" borderId="11" xfId="1" applyNumberFormat="1" applyFont="1" applyBorder="1" applyAlignment="1">
      <alignment horizontal="center"/>
    </xf>
    <xf numFmtId="0" fontId="0" fillId="0" borderId="11" xfId="0" applyBorder="1"/>
    <xf numFmtId="168" fontId="8" fillId="0" borderId="11" xfId="1" applyNumberFormat="1" applyFont="1" applyBorder="1"/>
    <xf numFmtId="0" fontId="0" fillId="0" borderId="0" xfId="0" applyAlignment="1">
      <alignment horizontal="center"/>
    </xf>
    <xf numFmtId="0" fontId="10" fillId="0" borderId="0" xfId="0" applyFont="1"/>
    <xf numFmtId="169" fontId="2" fillId="0" borderId="0" xfId="9" applyNumberFormat="1" applyFont="1"/>
    <xf numFmtId="0" fontId="2" fillId="0" borderId="11" xfId="9" applyFont="1" applyBorder="1"/>
    <xf numFmtId="0" fontId="3" fillId="0" borderId="10" xfId="0" applyFont="1" applyBorder="1"/>
    <xf numFmtId="0" fontId="8" fillId="0" borderId="14" xfId="0" applyFont="1" applyBorder="1"/>
    <xf numFmtId="0" fontId="2" fillId="0" borderId="4" xfId="9" applyFont="1" applyBorder="1" applyAlignment="1">
      <alignment horizontal="center"/>
    </xf>
    <xf numFmtId="0" fontId="15" fillId="0" borderId="0" xfId="9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1" xfId="10" applyFont="1" applyBorder="1" applyAlignment="1">
      <alignment horizontal="center" vertical="center"/>
    </xf>
    <xf numFmtId="3" fontId="8" fillId="0" borderId="0" xfId="9" applyNumberFormat="1" applyFont="1"/>
    <xf numFmtId="0" fontId="20" fillId="0" borderId="5" xfId="0" applyFont="1" applyBorder="1"/>
    <xf numFmtId="0" fontId="8" fillId="0" borderId="5" xfId="0" applyFont="1" applyBorder="1"/>
    <xf numFmtId="170" fontId="2" fillId="0" borderId="5" xfId="1" applyNumberFormat="1" applyFont="1" applyBorder="1" applyAlignment="1"/>
    <xf numFmtId="170" fontId="2" fillId="0" borderId="7" xfId="1" applyNumberFormat="1" applyFont="1" applyBorder="1" applyAlignment="1"/>
    <xf numFmtId="170" fontId="2" fillId="0" borderId="5" xfId="1" applyNumberFormat="1" applyFont="1" applyBorder="1"/>
    <xf numFmtId="14" fontId="2" fillId="0" borderId="5" xfId="0" applyNumberFormat="1" applyFont="1" applyBorder="1" applyAlignment="1">
      <alignment horizontal="center"/>
    </xf>
    <xf numFmtId="0" fontId="2" fillId="0" borderId="7" xfId="0" applyFont="1" applyBorder="1"/>
    <xf numFmtId="170" fontId="8" fillId="0" borderId="7" xfId="1" applyNumberFormat="1" applyFont="1" applyBorder="1" applyAlignment="1"/>
    <xf numFmtId="3" fontId="8" fillId="0" borderId="7" xfId="9" applyNumberFormat="1" applyFont="1" applyBorder="1"/>
    <xf numFmtId="168" fontId="23" fillId="0" borderId="7" xfId="1" applyNumberFormat="1" applyFont="1" applyBorder="1" applyAlignment="1">
      <alignment horizontal="right"/>
    </xf>
    <xf numFmtId="0" fontId="24" fillId="0" borderId="0" xfId="0" applyFont="1"/>
    <xf numFmtId="3" fontId="8" fillId="0" borderId="7" xfId="0" applyNumberFormat="1" applyFont="1" applyBorder="1"/>
    <xf numFmtId="3" fontId="2" fillId="0" borderId="0" xfId="11" applyNumberFormat="1"/>
    <xf numFmtId="0" fontId="2" fillId="0" borderId="0" xfId="11"/>
    <xf numFmtId="0" fontId="19" fillId="0" borderId="11" xfId="11" applyFont="1" applyBorder="1" applyAlignment="1">
      <alignment horizontal="left" vertical="center"/>
    </xf>
    <xf numFmtId="0" fontId="8" fillId="0" borderId="12" xfId="11" applyFont="1" applyBorder="1" applyAlignment="1">
      <alignment vertical="center"/>
    </xf>
    <xf numFmtId="0" fontId="8" fillId="0" borderId="13" xfId="11" applyFont="1" applyBorder="1" applyAlignment="1">
      <alignment vertical="center"/>
    </xf>
    <xf numFmtId="1" fontId="8" fillId="0" borderId="3" xfId="11" applyNumberFormat="1" applyFont="1" applyBorder="1" applyAlignment="1">
      <alignment horizontal="center" vertical="center"/>
    </xf>
    <xf numFmtId="0" fontId="2" fillId="0" borderId="0" xfId="11" applyAlignment="1">
      <alignment vertical="center"/>
    </xf>
    <xf numFmtId="0" fontId="10" fillId="0" borderId="13" xfId="11" applyFont="1" applyBorder="1" applyAlignment="1">
      <alignment vertical="center"/>
    </xf>
    <xf numFmtId="3" fontId="2" fillId="0" borderId="11" xfId="11" applyNumberFormat="1" applyBorder="1" applyAlignment="1">
      <alignment horizontal="right" vertical="center"/>
    </xf>
    <xf numFmtId="0" fontId="2" fillId="0" borderId="12" xfId="11" applyBorder="1" applyAlignment="1">
      <alignment vertical="center"/>
    </xf>
    <xf numFmtId="3" fontId="8" fillId="0" borderId="11" xfId="11" applyNumberFormat="1" applyFont="1" applyBorder="1" applyAlignment="1">
      <alignment horizontal="right" vertical="center"/>
    </xf>
    <xf numFmtId="0" fontId="2" fillId="0" borderId="11" xfId="11" applyBorder="1" applyAlignment="1">
      <alignment horizontal="center" vertical="center"/>
    </xf>
    <xf numFmtId="0" fontId="2" fillId="0" borderId="0" xfId="11" applyAlignment="1">
      <alignment horizontal="center"/>
    </xf>
    <xf numFmtId="164" fontId="0" fillId="0" borderId="0" xfId="1" applyFont="1"/>
    <xf numFmtId="170" fontId="24" fillId="0" borderId="0" xfId="1" applyNumberFormat="1" applyFont="1" applyFill="1"/>
    <xf numFmtId="3" fontId="2" fillId="0" borderId="5" xfId="0" applyNumberFormat="1" applyFont="1" applyBorder="1"/>
    <xf numFmtId="3" fontId="2" fillId="0" borderId="7" xfId="0" applyNumberFormat="1" applyFont="1" applyBorder="1"/>
    <xf numFmtId="168" fontId="0" fillId="0" borderId="7" xfId="1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1" fontId="3" fillId="0" borderId="5" xfId="0" applyNumberFormat="1" applyFont="1" applyBorder="1" applyAlignment="1">
      <alignment horizontal="center"/>
    </xf>
    <xf numFmtId="46" fontId="3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1" fillId="0" borderId="0" xfId="11" applyFont="1" applyAlignment="1">
      <alignment horizontal="center" vertical="center"/>
    </xf>
    <xf numFmtId="0" fontId="22" fillId="0" borderId="0" xfId="11" applyFont="1" applyAlignment="1">
      <alignment horizontal="center" vertical="center"/>
    </xf>
    <xf numFmtId="0" fontId="7" fillId="0" borderId="0" xfId="9" applyFont="1" applyAlignment="1">
      <alignment horizontal="center"/>
    </xf>
    <xf numFmtId="0" fontId="2" fillId="0" borderId="0" xfId="9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15" fillId="0" borderId="4" xfId="9" applyFont="1" applyBorder="1" applyAlignment="1">
      <alignment horizontal="center" vertical="center"/>
    </xf>
    <xf numFmtId="0" fontId="15" fillId="0" borderId="0" xfId="9" applyFont="1" applyAlignment="1">
      <alignment horizontal="center" vertical="center"/>
    </xf>
    <xf numFmtId="0" fontId="15" fillId="0" borderId="6" xfId="9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2">
    <cellStyle name="Comma" xfId="1" builtinId="3"/>
    <cellStyle name="Comma 2" xfId="4" xr:uid="{00000000-0005-0000-0000-000001000000}"/>
    <cellStyle name="Comma 3" xfId="5" xr:uid="{00000000-0005-0000-0000-000002000000}"/>
    <cellStyle name="Migliaia 2" xfId="6" xr:uid="{00000000-0005-0000-0000-000003000000}"/>
    <cellStyle name="Migliaia 2 2" xfId="7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4" xfId="10" xr:uid="{00000000-0005-0000-0000-000009000000}"/>
    <cellStyle name="Normal 5" xfId="11" xr:uid="{00000000-0005-0000-0000-00000A000000}"/>
    <cellStyle name="Normale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3"/>
  <sheetViews>
    <sheetView topLeftCell="A31" workbookViewId="0">
      <selection activeCell="N48" sqref="N48"/>
    </sheetView>
  </sheetViews>
  <sheetFormatPr defaultRowHeight="14.4" x14ac:dyDescent="0.3"/>
  <cols>
    <col min="1" max="1" width="3.33203125" style="1" customWidth="1"/>
    <col min="2" max="2" width="7.5546875" style="1" customWidth="1"/>
    <col min="3" max="3" width="9.109375" style="1"/>
    <col min="4" max="4" width="9.33203125" style="1" customWidth="1"/>
    <col min="5" max="5" width="11.44140625" style="1" customWidth="1"/>
    <col min="6" max="6" width="12.88671875" style="1" customWidth="1"/>
    <col min="7" max="7" width="7.6640625" style="1" customWidth="1"/>
    <col min="8" max="8" width="10.44140625" style="1" customWidth="1"/>
    <col min="9" max="9" width="9.109375" style="1"/>
    <col min="10" max="10" width="8.44140625" style="1" customWidth="1"/>
    <col min="11" max="11" width="8.33203125" style="1" customWidth="1"/>
    <col min="12" max="12" width="1.88671875" style="1" customWidth="1"/>
  </cols>
  <sheetData>
    <row r="2" spans="1:12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1:12" ht="15.6" x14ac:dyDescent="0.3">
      <c r="A3" s="5"/>
      <c r="B3" s="6"/>
      <c r="C3" s="5" t="s">
        <v>0</v>
      </c>
      <c r="D3" s="5"/>
      <c r="E3" s="5"/>
      <c r="F3" s="144" t="s">
        <v>327</v>
      </c>
      <c r="G3" s="8"/>
      <c r="H3" s="9"/>
      <c r="I3" s="7"/>
      <c r="J3" s="5"/>
      <c r="K3" s="10"/>
      <c r="L3" s="5"/>
    </row>
    <row r="4" spans="1:12" x14ac:dyDescent="0.3">
      <c r="A4" s="5"/>
      <c r="B4" s="6"/>
      <c r="C4" s="5" t="s">
        <v>1</v>
      </c>
      <c r="D4" s="5"/>
      <c r="E4" s="5"/>
      <c r="F4" s="145" t="s">
        <v>328</v>
      </c>
      <c r="G4" s="11"/>
      <c r="H4" s="12"/>
      <c r="I4" s="13"/>
      <c r="J4" s="13"/>
      <c r="K4" s="10"/>
      <c r="L4" s="5"/>
    </row>
    <row r="5" spans="1:12" x14ac:dyDescent="0.3">
      <c r="A5" s="5"/>
      <c r="B5" s="6"/>
      <c r="C5" s="5" t="s">
        <v>2</v>
      </c>
      <c r="D5" s="5"/>
      <c r="E5" s="5"/>
      <c r="F5" s="150" t="s">
        <v>329</v>
      </c>
      <c r="G5" s="7"/>
      <c r="H5" s="7"/>
      <c r="I5" s="7"/>
      <c r="J5" s="7"/>
      <c r="K5" s="10"/>
      <c r="L5" s="5"/>
    </row>
    <row r="6" spans="1:12" x14ac:dyDescent="0.3">
      <c r="A6" s="5"/>
      <c r="B6" s="6"/>
      <c r="C6" s="5"/>
      <c r="D6" s="5"/>
      <c r="E6" s="5"/>
      <c r="F6" s="150" t="s">
        <v>330</v>
      </c>
      <c r="G6" s="14"/>
      <c r="H6" s="150"/>
      <c r="I6" s="14"/>
      <c r="J6" s="150"/>
      <c r="K6" s="10"/>
      <c r="L6" s="5"/>
    </row>
    <row r="7" spans="1:12" x14ac:dyDescent="0.3">
      <c r="A7" s="5"/>
      <c r="B7" s="6"/>
      <c r="C7" s="5"/>
      <c r="D7" s="5"/>
      <c r="E7" s="5"/>
      <c r="G7" s="5"/>
      <c r="I7" s="5"/>
      <c r="K7" s="10"/>
      <c r="L7" s="5"/>
    </row>
    <row r="8" spans="1:12" x14ac:dyDescent="0.3">
      <c r="A8" s="5"/>
      <c r="B8" s="6"/>
      <c r="C8" s="5"/>
      <c r="D8" s="5"/>
      <c r="E8" s="5"/>
      <c r="G8" s="5"/>
      <c r="I8" s="5"/>
      <c r="K8" s="10"/>
      <c r="L8" s="5"/>
    </row>
    <row r="9" spans="1:12" x14ac:dyDescent="0.3">
      <c r="A9" s="5"/>
      <c r="B9" s="6"/>
      <c r="C9" s="5" t="s">
        <v>3</v>
      </c>
      <c r="D9" s="5"/>
      <c r="E9" s="5"/>
      <c r="F9" s="149" t="s">
        <v>332</v>
      </c>
      <c r="G9" s="15"/>
      <c r="H9" s="5"/>
      <c r="I9" s="5"/>
      <c r="J9" s="5"/>
      <c r="K9" s="10"/>
      <c r="L9" s="5"/>
    </row>
    <row r="10" spans="1:12" x14ac:dyDescent="0.3">
      <c r="A10" s="5"/>
      <c r="B10" s="6"/>
      <c r="C10" s="5" t="s">
        <v>4</v>
      </c>
      <c r="D10" s="5"/>
      <c r="E10" s="5"/>
      <c r="F10" s="64"/>
      <c r="G10" s="15"/>
      <c r="H10" s="5"/>
      <c r="I10" s="5"/>
      <c r="J10" s="5"/>
      <c r="K10" s="10"/>
      <c r="L10" s="5"/>
    </row>
    <row r="11" spans="1:12" x14ac:dyDescent="0.3">
      <c r="A11" s="5"/>
      <c r="B11" s="6"/>
      <c r="C11" s="5"/>
      <c r="D11" s="5"/>
      <c r="E11" s="5"/>
      <c r="G11" s="5"/>
      <c r="H11" s="5"/>
      <c r="I11" s="5"/>
      <c r="J11" s="5"/>
      <c r="K11" s="10"/>
      <c r="L11" s="5"/>
    </row>
    <row r="12" spans="1:12" x14ac:dyDescent="0.3">
      <c r="A12" s="5"/>
      <c r="B12" s="6"/>
      <c r="C12" s="5" t="s">
        <v>5</v>
      </c>
      <c r="D12" s="5"/>
      <c r="E12" s="5"/>
      <c r="F12" s="22" t="s">
        <v>331</v>
      </c>
      <c r="G12" s="7"/>
      <c r="H12" s="7"/>
      <c r="I12" s="7"/>
      <c r="J12" s="7"/>
      <c r="K12" s="10"/>
      <c r="L12" s="5"/>
    </row>
    <row r="13" spans="1:12" x14ac:dyDescent="0.3">
      <c r="A13" s="5"/>
      <c r="B13" s="6"/>
      <c r="C13" s="5"/>
      <c r="D13" s="5"/>
      <c r="E13" s="5"/>
      <c r="F13" s="150"/>
      <c r="G13" s="14"/>
      <c r="H13" s="14"/>
      <c r="I13" s="14"/>
      <c r="J13" s="14"/>
      <c r="K13" s="10"/>
      <c r="L13" s="5"/>
    </row>
    <row r="14" spans="1:12" x14ac:dyDescent="0.3">
      <c r="A14" s="5"/>
      <c r="B14" s="6"/>
      <c r="C14" s="5"/>
      <c r="D14" s="5"/>
      <c r="E14" s="5"/>
      <c r="F14" s="150"/>
      <c r="G14" s="14"/>
      <c r="H14" s="14"/>
      <c r="I14" s="14"/>
      <c r="J14" s="14"/>
      <c r="K14" s="10"/>
      <c r="L14" s="5"/>
    </row>
    <row r="15" spans="1:12" x14ac:dyDescent="0.3">
      <c r="B15" s="16"/>
      <c r="K15" s="17"/>
    </row>
    <row r="16" spans="1:12" x14ac:dyDescent="0.3">
      <c r="B16" s="16"/>
      <c r="K16" s="17"/>
    </row>
    <row r="17" spans="2:11" x14ac:dyDescent="0.3">
      <c r="B17" s="16"/>
      <c r="K17" s="17"/>
    </row>
    <row r="18" spans="2:11" x14ac:dyDescent="0.3">
      <c r="B18" s="16"/>
      <c r="K18" s="17"/>
    </row>
    <row r="19" spans="2:11" x14ac:dyDescent="0.3">
      <c r="B19" s="16"/>
      <c r="K19" s="17"/>
    </row>
    <row r="20" spans="2:11" x14ac:dyDescent="0.3">
      <c r="B20" s="16"/>
      <c r="K20" s="17"/>
    </row>
    <row r="21" spans="2:11" x14ac:dyDescent="0.3">
      <c r="B21" s="16"/>
      <c r="K21" s="17"/>
    </row>
    <row r="22" spans="2:11" x14ac:dyDescent="0.3">
      <c r="B22" s="16"/>
      <c r="K22" s="17"/>
    </row>
    <row r="23" spans="2:11" x14ac:dyDescent="0.3">
      <c r="B23" s="16"/>
      <c r="K23" s="17"/>
    </row>
    <row r="24" spans="2:11" x14ac:dyDescent="0.3">
      <c r="B24" s="16"/>
      <c r="K24" s="17"/>
    </row>
    <row r="25" spans="2:11" ht="32.4" x14ac:dyDescent="0.55000000000000004">
      <c r="B25" s="178" t="s">
        <v>6</v>
      </c>
      <c r="C25" s="179"/>
      <c r="D25" s="179"/>
      <c r="E25" s="179"/>
      <c r="F25" s="179"/>
      <c r="G25" s="179"/>
      <c r="H25" s="179"/>
      <c r="I25" s="179"/>
      <c r="J25" s="179"/>
      <c r="K25" s="180"/>
    </row>
    <row r="26" spans="2:11" x14ac:dyDescent="0.3">
      <c r="B26" s="16"/>
      <c r="C26" s="181" t="s">
        <v>7</v>
      </c>
      <c r="D26" s="181"/>
      <c r="E26" s="181"/>
      <c r="F26" s="181"/>
      <c r="G26" s="181"/>
      <c r="H26" s="181"/>
      <c r="I26" s="181"/>
      <c r="J26" s="181"/>
      <c r="K26" s="17"/>
    </row>
    <row r="27" spans="2:11" x14ac:dyDescent="0.3">
      <c r="B27" s="16"/>
      <c r="C27" s="181" t="s">
        <v>326</v>
      </c>
      <c r="D27" s="181"/>
      <c r="E27" s="181"/>
      <c r="F27" s="181"/>
      <c r="G27" s="181"/>
      <c r="H27" s="181"/>
      <c r="I27" s="181"/>
      <c r="J27" s="181"/>
      <c r="K27" s="17"/>
    </row>
    <row r="28" spans="2:11" x14ac:dyDescent="0.3">
      <c r="B28" s="16"/>
      <c r="K28" s="17"/>
    </row>
    <row r="29" spans="2:11" x14ac:dyDescent="0.3">
      <c r="B29" s="16"/>
      <c r="K29" s="17"/>
    </row>
    <row r="30" spans="2:11" ht="33.75" customHeight="1" x14ac:dyDescent="0.6">
      <c r="B30" s="182" t="s">
        <v>338</v>
      </c>
      <c r="C30" s="183"/>
      <c r="D30" s="183"/>
      <c r="E30" s="183"/>
      <c r="F30" s="183"/>
      <c r="G30" s="183"/>
      <c r="H30" s="183"/>
      <c r="I30" s="183"/>
      <c r="J30" s="183"/>
      <c r="K30" s="184"/>
    </row>
    <row r="31" spans="2:11" x14ac:dyDescent="0.3">
      <c r="B31" s="16"/>
      <c r="K31" s="17"/>
    </row>
    <row r="32" spans="2:11" x14ac:dyDescent="0.3">
      <c r="B32" s="16"/>
      <c r="K32" s="17"/>
    </row>
    <row r="33" spans="1:12" x14ac:dyDescent="0.3">
      <c r="B33" s="16"/>
      <c r="K33" s="17"/>
    </row>
    <row r="34" spans="1:12" x14ac:dyDescent="0.3">
      <c r="B34" s="16"/>
      <c r="K34" s="17"/>
    </row>
    <row r="35" spans="1:12" x14ac:dyDescent="0.3">
      <c r="B35" s="16"/>
      <c r="K35" s="17"/>
    </row>
    <row r="36" spans="1:12" x14ac:dyDescent="0.3">
      <c r="B36" s="16"/>
      <c r="K36" s="17"/>
    </row>
    <row r="37" spans="1:12" x14ac:dyDescent="0.3">
      <c r="B37" s="16"/>
      <c r="K37" s="17"/>
    </row>
    <row r="38" spans="1:12" x14ac:dyDescent="0.3">
      <c r="B38" s="16"/>
      <c r="K38" s="17"/>
    </row>
    <row r="39" spans="1:12" x14ac:dyDescent="0.3">
      <c r="B39" s="16"/>
      <c r="K39" s="17"/>
    </row>
    <row r="40" spans="1:12" x14ac:dyDescent="0.3">
      <c r="B40" s="16"/>
      <c r="K40" s="17"/>
    </row>
    <row r="41" spans="1:12" x14ac:dyDescent="0.3">
      <c r="B41" s="16"/>
      <c r="K41" s="17"/>
    </row>
    <row r="42" spans="1:12" x14ac:dyDescent="0.3">
      <c r="B42" s="16"/>
      <c r="K42" s="17"/>
    </row>
    <row r="43" spans="1:12" x14ac:dyDescent="0.3">
      <c r="B43" s="16"/>
      <c r="K43" s="17"/>
    </row>
    <row r="44" spans="1:12" x14ac:dyDescent="0.3">
      <c r="A44" s="5"/>
      <c r="B44" s="6"/>
      <c r="C44" s="5" t="s">
        <v>8</v>
      </c>
      <c r="D44" s="5"/>
      <c r="E44" s="5"/>
      <c r="F44" s="5"/>
      <c r="G44" s="5"/>
      <c r="H44" s="174" t="s">
        <v>295</v>
      </c>
      <c r="I44" s="174"/>
      <c r="J44" s="5"/>
      <c r="K44" s="10"/>
      <c r="L44" s="5"/>
    </row>
    <row r="45" spans="1:12" x14ac:dyDescent="0.3">
      <c r="A45" s="5"/>
      <c r="B45" s="6"/>
      <c r="C45" s="5" t="s">
        <v>9</v>
      </c>
      <c r="D45" s="5"/>
      <c r="E45" s="5"/>
      <c r="F45" s="5"/>
      <c r="G45" s="5"/>
      <c r="H45" s="175" t="s">
        <v>296</v>
      </c>
      <c r="I45" s="175"/>
      <c r="J45" s="5"/>
      <c r="K45" s="10"/>
      <c r="L45" s="5"/>
    </row>
    <row r="46" spans="1:12" x14ac:dyDescent="0.3">
      <c r="A46" s="5"/>
      <c r="B46" s="6"/>
      <c r="C46" s="5" t="s">
        <v>10</v>
      </c>
      <c r="D46" s="5"/>
      <c r="E46" s="5"/>
      <c r="F46" s="5"/>
      <c r="G46" s="5"/>
      <c r="H46" s="175" t="s">
        <v>297</v>
      </c>
      <c r="I46" s="175"/>
      <c r="J46" s="5"/>
      <c r="K46" s="10"/>
      <c r="L46" s="5"/>
    </row>
    <row r="47" spans="1:12" x14ac:dyDescent="0.3">
      <c r="A47" s="5"/>
      <c r="B47" s="6"/>
      <c r="C47" s="5" t="s">
        <v>11</v>
      </c>
      <c r="D47" s="5"/>
      <c r="E47" s="5"/>
      <c r="F47" s="5"/>
      <c r="G47" s="5"/>
      <c r="H47" s="175"/>
      <c r="I47" s="175"/>
      <c r="J47" s="5"/>
      <c r="K47" s="10"/>
      <c r="L47" s="5"/>
    </row>
    <row r="48" spans="1:12" x14ac:dyDescent="0.3">
      <c r="B48" s="16"/>
      <c r="K48" s="17"/>
    </row>
    <row r="49" spans="1:12" ht="15.6" x14ac:dyDescent="0.3">
      <c r="A49" s="18"/>
      <c r="B49" s="19"/>
      <c r="C49" s="5" t="s">
        <v>12</v>
      </c>
      <c r="D49" s="5"/>
      <c r="E49" s="5"/>
      <c r="F49" s="5"/>
      <c r="G49" s="15" t="s">
        <v>13</v>
      </c>
      <c r="H49" s="176" t="s">
        <v>339</v>
      </c>
      <c r="I49" s="174"/>
      <c r="J49" s="18"/>
      <c r="K49" s="20"/>
      <c r="L49" s="18"/>
    </row>
    <row r="50" spans="1:12" ht="15.6" x14ac:dyDescent="0.3">
      <c r="A50" s="18"/>
      <c r="B50" s="19"/>
      <c r="C50" s="5"/>
      <c r="D50" s="5"/>
      <c r="E50" s="5"/>
      <c r="F50" s="5"/>
      <c r="G50" s="15" t="s">
        <v>14</v>
      </c>
      <c r="H50" s="177" t="s">
        <v>340</v>
      </c>
      <c r="I50" s="175"/>
      <c r="J50" s="18"/>
      <c r="K50" s="20"/>
      <c r="L50" s="18"/>
    </row>
    <row r="51" spans="1:12" ht="15.6" x14ac:dyDescent="0.3">
      <c r="A51" s="18"/>
      <c r="B51" s="19"/>
      <c r="C51" s="5"/>
      <c r="D51" s="5"/>
      <c r="E51" s="5"/>
      <c r="F51" s="5"/>
      <c r="G51" s="15"/>
      <c r="H51" s="15"/>
      <c r="I51" s="15"/>
      <c r="J51" s="18"/>
      <c r="K51" s="20"/>
      <c r="L51" s="18"/>
    </row>
    <row r="52" spans="1:12" ht="15.6" x14ac:dyDescent="0.3">
      <c r="A52" s="18"/>
      <c r="B52" s="19"/>
      <c r="C52" s="5" t="s">
        <v>15</v>
      </c>
      <c r="D52" s="5"/>
      <c r="E52" s="5"/>
      <c r="F52" s="15"/>
      <c r="G52" s="5"/>
      <c r="H52" s="174" t="s">
        <v>341</v>
      </c>
      <c r="I52" s="174"/>
      <c r="J52" s="18"/>
      <c r="K52" s="20"/>
      <c r="L52" s="18"/>
    </row>
    <row r="53" spans="1:12" x14ac:dyDescent="0.3">
      <c r="B53" s="21"/>
      <c r="C53" s="22"/>
      <c r="D53" s="22"/>
      <c r="E53" s="22"/>
      <c r="F53" s="22"/>
      <c r="G53" s="22"/>
      <c r="H53" s="22"/>
      <c r="I53" s="22"/>
      <c r="J53" s="22"/>
      <c r="K53" s="23"/>
    </row>
  </sheetData>
  <mergeCells count="11">
    <mergeCell ref="H52:I52"/>
    <mergeCell ref="H47:I47"/>
    <mergeCell ref="H49:I49"/>
    <mergeCell ref="H50:I50"/>
    <mergeCell ref="B25:K25"/>
    <mergeCell ref="C26:J26"/>
    <mergeCell ref="C27:J27"/>
    <mergeCell ref="H44:I44"/>
    <mergeCell ref="H45:I45"/>
    <mergeCell ref="H46:I46"/>
    <mergeCell ref="B30:K30"/>
  </mergeCells>
  <pageMargins left="0.19685039370078741" right="0.19685039370078741" top="0.19685039370078741" bottom="0.19685039370078741" header="0.51181102362204722" footer="0.5118110236220472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topLeftCell="A28" workbookViewId="0">
      <selection activeCell="J51" sqref="J51"/>
    </sheetView>
  </sheetViews>
  <sheetFormatPr defaultRowHeight="14.4" x14ac:dyDescent="0.3"/>
  <cols>
    <col min="1" max="1" width="2.6640625" style="26" customWidth="1"/>
    <col min="2" max="2" width="2.33203125" style="26" customWidth="1"/>
    <col min="3" max="3" width="3" style="26" customWidth="1"/>
    <col min="4" max="4" width="48.6640625" style="1" customWidth="1"/>
    <col min="5" max="5" width="5.5546875" style="26" customWidth="1"/>
    <col min="6" max="7" width="14.44140625" style="27" customWidth="1"/>
  </cols>
  <sheetData>
    <row r="1" spans="1:7" x14ac:dyDescent="0.3">
      <c r="A1" s="71"/>
      <c r="B1" s="24"/>
      <c r="C1" s="24"/>
      <c r="D1" s="72"/>
      <c r="E1" s="24"/>
      <c r="F1" s="25"/>
      <c r="G1" s="25"/>
    </row>
    <row r="2" spans="1:7" ht="17.399999999999999" x14ac:dyDescent="0.3">
      <c r="B2" s="77"/>
      <c r="C2" s="77"/>
      <c r="D2" s="74" t="s">
        <v>16</v>
      </c>
      <c r="E2" s="77"/>
      <c r="F2" s="77"/>
      <c r="G2" s="77"/>
    </row>
    <row r="4" spans="1:7" x14ac:dyDescent="0.3">
      <c r="A4" s="28" t="s">
        <v>17</v>
      </c>
      <c r="B4" s="188" t="s">
        <v>286</v>
      </c>
      <c r="C4" s="189"/>
      <c r="D4" s="190"/>
      <c r="E4" s="29" t="s">
        <v>18</v>
      </c>
      <c r="F4" s="30">
        <v>2023</v>
      </c>
      <c r="G4" s="30">
        <v>2022</v>
      </c>
    </row>
    <row r="5" spans="1:7" x14ac:dyDescent="0.3">
      <c r="A5" s="140" t="s">
        <v>44</v>
      </c>
      <c r="B5" s="191" t="s">
        <v>19</v>
      </c>
      <c r="C5" s="192"/>
      <c r="D5" s="193"/>
      <c r="E5" s="32"/>
      <c r="F5" s="67"/>
      <c r="G5" s="67"/>
    </row>
    <row r="6" spans="1:7" x14ac:dyDescent="0.3">
      <c r="A6" s="31"/>
      <c r="B6" s="44">
        <v>1</v>
      </c>
      <c r="C6" s="33" t="s">
        <v>21</v>
      </c>
      <c r="D6" s="34"/>
      <c r="E6" s="32">
        <v>1</v>
      </c>
      <c r="F6" s="48">
        <f>F7+F8</f>
        <v>1342485</v>
      </c>
      <c r="G6" s="48">
        <f>G7+G8</f>
        <v>1843280</v>
      </c>
    </row>
    <row r="7" spans="1:7" x14ac:dyDescent="0.3">
      <c r="A7" s="31"/>
      <c r="B7" s="138"/>
      <c r="C7" s="35">
        <v>1</v>
      </c>
      <c r="D7" s="34" t="s">
        <v>22</v>
      </c>
      <c r="E7" s="36"/>
      <c r="F7" s="67">
        <v>1327285</v>
      </c>
      <c r="G7" s="67">
        <v>1807831</v>
      </c>
    </row>
    <row r="8" spans="1:7" x14ac:dyDescent="0.3">
      <c r="A8" s="31"/>
      <c r="B8" s="138"/>
      <c r="C8" s="35">
        <v>2</v>
      </c>
      <c r="D8" s="34" t="s">
        <v>23</v>
      </c>
      <c r="E8" s="32"/>
      <c r="F8" s="67">
        <v>15200</v>
      </c>
      <c r="G8" s="67">
        <v>35449</v>
      </c>
    </row>
    <row r="9" spans="1:7" x14ac:dyDescent="0.3">
      <c r="A9" s="31"/>
      <c r="B9" s="44">
        <v>2</v>
      </c>
      <c r="C9" s="33" t="s">
        <v>24</v>
      </c>
      <c r="D9" s="34"/>
      <c r="E9" s="36">
        <v>2</v>
      </c>
      <c r="F9" s="48">
        <f>F10+F11+F12</f>
        <v>0</v>
      </c>
      <c r="G9" s="48">
        <f>G10+G11+G12</f>
        <v>0</v>
      </c>
    </row>
    <row r="10" spans="1:7" x14ac:dyDescent="0.3">
      <c r="A10" s="31"/>
      <c r="B10" s="138"/>
      <c r="C10" s="35">
        <v>1</v>
      </c>
      <c r="D10" s="34" t="s">
        <v>25</v>
      </c>
      <c r="E10" s="32">
        <v>2.1</v>
      </c>
      <c r="F10" s="67"/>
      <c r="G10" s="67"/>
    </row>
    <row r="11" spans="1:7" x14ac:dyDescent="0.3">
      <c r="A11" s="31"/>
      <c r="B11" s="138"/>
      <c r="C11" s="35">
        <v>2</v>
      </c>
      <c r="D11" s="34" t="s">
        <v>26</v>
      </c>
      <c r="E11" s="36">
        <v>2.2000000000000002</v>
      </c>
      <c r="F11" s="67"/>
      <c r="G11" s="67"/>
    </row>
    <row r="12" spans="1:7" x14ac:dyDescent="0.3">
      <c r="A12" s="31"/>
      <c r="B12" s="138"/>
      <c r="C12" s="35">
        <v>3</v>
      </c>
      <c r="D12" s="34" t="s">
        <v>27</v>
      </c>
      <c r="E12" s="32">
        <v>2.2999999999999998</v>
      </c>
      <c r="F12" s="67"/>
      <c r="G12" s="67"/>
    </row>
    <row r="13" spans="1:7" x14ac:dyDescent="0.3">
      <c r="A13" s="31"/>
      <c r="B13" s="44">
        <v>3</v>
      </c>
      <c r="C13" s="33" t="s">
        <v>28</v>
      </c>
      <c r="D13" s="34"/>
      <c r="E13" s="32">
        <v>3</v>
      </c>
      <c r="F13" s="48">
        <f>F14+F15+F16+F17+F18</f>
        <v>2494634</v>
      </c>
      <c r="G13" s="48">
        <f>G14+G15+G16+G17+G18</f>
        <v>7964557</v>
      </c>
    </row>
    <row r="14" spans="1:7" x14ac:dyDescent="0.3">
      <c r="A14" s="31"/>
      <c r="B14" s="138"/>
      <c r="C14" s="35">
        <v>1</v>
      </c>
      <c r="D14" s="34" t="s">
        <v>29</v>
      </c>
      <c r="E14" s="36">
        <v>3.1</v>
      </c>
      <c r="F14" s="67">
        <v>0</v>
      </c>
      <c r="G14" s="67">
        <v>4838812</v>
      </c>
    </row>
    <row r="15" spans="1:7" x14ac:dyDescent="0.3">
      <c r="A15" s="31"/>
      <c r="B15" s="138"/>
      <c r="C15" s="35">
        <v>2</v>
      </c>
      <c r="D15" s="34" t="s">
        <v>30</v>
      </c>
      <c r="E15" s="32">
        <v>3.2</v>
      </c>
      <c r="F15" s="67"/>
      <c r="G15" s="67"/>
    </row>
    <row r="16" spans="1:7" x14ac:dyDescent="0.3">
      <c r="A16" s="31"/>
      <c r="B16" s="138"/>
      <c r="C16" s="35">
        <v>3</v>
      </c>
      <c r="D16" s="34" t="s">
        <v>31</v>
      </c>
      <c r="E16" s="36">
        <v>3.3</v>
      </c>
      <c r="F16" s="67"/>
      <c r="G16" s="67"/>
    </row>
    <row r="17" spans="1:7" x14ac:dyDescent="0.3">
      <c r="A17" s="31"/>
      <c r="B17" s="138"/>
      <c r="C17" s="35">
        <v>4</v>
      </c>
      <c r="D17" s="34" t="s">
        <v>32</v>
      </c>
      <c r="E17" s="32">
        <v>3.4</v>
      </c>
      <c r="F17" s="67">
        <f>'Shenimet shpjeguese'!J51</f>
        <v>2494634</v>
      </c>
      <c r="G17" s="67">
        <v>3125745</v>
      </c>
    </row>
    <row r="18" spans="1:7" x14ac:dyDescent="0.3">
      <c r="A18" s="31"/>
      <c r="B18" s="138"/>
      <c r="C18" s="35">
        <v>5</v>
      </c>
      <c r="D18" s="34" t="s">
        <v>33</v>
      </c>
      <c r="E18" s="36">
        <v>3.5</v>
      </c>
      <c r="F18" s="67"/>
      <c r="G18" s="67"/>
    </row>
    <row r="19" spans="1:7" x14ac:dyDescent="0.3">
      <c r="A19" s="31"/>
      <c r="B19" s="44">
        <v>4</v>
      </c>
      <c r="C19" s="33" t="s">
        <v>34</v>
      </c>
      <c r="D19" s="34"/>
      <c r="E19" s="36">
        <v>4</v>
      </c>
      <c r="F19" s="48">
        <f>F20+F21+F22+F23+F24+F25+F26</f>
        <v>33057842.5</v>
      </c>
      <c r="G19" s="48">
        <f>G20+G21+G22+G23+G24+G25+G26</f>
        <v>34849135</v>
      </c>
    </row>
    <row r="20" spans="1:7" x14ac:dyDescent="0.3">
      <c r="A20" s="31"/>
      <c r="B20" s="37"/>
      <c r="C20" s="35">
        <v>1</v>
      </c>
      <c r="D20" s="34" t="s">
        <v>35</v>
      </c>
      <c r="E20" s="32">
        <v>4.0999999999999996</v>
      </c>
      <c r="F20" s="67"/>
      <c r="G20" s="67"/>
    </row>
    <row r="21" spans="1:7" x14ac:dyDescent="0.3">
      <c r="A21" s="31"/>
      <c r="B21" s="37"/>
      <c r="C21" s="35">
        <v>2</v>
      </c>
      <c r="D21" s="34" t="s">
        <v>36</v>
      </c>
      <c r="E21" s="36">
        <v>4.2</v>
      </c>
      <c r="F21" s="67"/>
      <c r="G21" s="67"/>
    </row>
    <row r="22" spans="1:7" x14ac:dyDescent="0.3">
      <c r="A22" s="31"/>
      <c r="B22" s="37"/>
      <c r="C22" s="35">
        <v>3</v>
      </c>
      <c r="D22" s="34" t="s">
        <v>37</v>
      </c>
      <c r="E22" s="32">
        <v>4.3</v>
      </c>
      <c r="F22" s="67"/>
      <c r="G22" s="67"/>
    </row>
    <row r="23" spans="1:7" x14ac:dyDescent="0.3">
      <c r="A23" s="31"/>
      <c r="B23" s="37"/>
      <c r="C23" s="35">
        <v>4</v>
      </c>
      <c r="D23" s="34" t="s">
        <v>38</v>
      </c>
      <c r="E23" s="36">
        <v>4.4000000000000004</v>
      </c>
      <c r="F23" s="67">
        <v>33057842.5</v>
      </c>
      <c r="G23" s="67">
        <v>33939222</v>
      </c>
    </row>
    <row r="24" spans="1:7" x14ac:dyDescent="0.3">
      <c r="A24" s="31"/>
      <c r="B24" s="37"/>
      <c r="C24" s="35">
        <v>5</v>
      </c>
      <c r="D24" s="34" t="s">
        <v>39</v>
      </c>
      <c r="E24" s="32">
        <v>4.5</v>
      </c>
      <c r="F24" s="67"/>
      <c r="G24" s="67"/>
    </row>
    <row r="25" spans="1:7" x14ac:dyDescent="0.3">
      <c r="A25" s="31"/>
      <c r="B25" s="37"/>
      <c r="C25" s="35">
        <v>6</v>
      </c>
      <c r="D25" s="34" t="s">
        <v>40</v>
      </c>
      <c r="E25" s="36">
        <v>4.5999999999999996</v>
      </c>
      <c r="F25" s="67"/>
      <c r="G25" s="67"/>
    </row>
    <row r="26" spans="1:7" x14ac:dyDescent="0.3">
      <c r="A26" s="31"/>
      <c r="B26" s="37"/>
      <c r="C26" s="35">
        <v>7</v>
      </c>
      <c r="D26" s="34" t="s">
        <v>41</v>
      </c>
      <c r="E26" s="32">
        <v>4.7</v>
      </c>
      <c r="F26" s="67">
        <v>0</v>
      </c>
      <c r="G26" s="67">
        <v>909913</v>
      </c>
    </row>
    <row r="27" spans="1:7" x14ac:dyDescent="0.3">
      <c r="A27" s="31"/>
      <c r="B27" s="44">
        <v>5</v>
      </c>
      <c r="C27" s="33" t="s">
        <v>42</v>
      </c>
      <c r="D27" s="34"/>
      <c r="E27" s="32">
        <v>5</v>
      </c>
      <c r="F27" s="48"/>
      <c r="G27" s="48"/>
    </row>
    <row r="28" spans="1:7" x14ac:dyDescent="0.3">
      <c r="A28" s="31"/>
      <c r="B28" s="44">
        <v>6</v>
      </c>
      <c r="C28" s="33" t="s">
        <v>43</v>
      </c>
      <c r="D28" s="34"/>
      <c r="E28" s="36">
        <v>6</v>
      </c>
      <c r="F28" s="48"/>
      <c r="G28" s="48"/>
    </row>
    <row r="29" spans="1:7" x14ac:dyDescent="0.3">
      <c r="A29" s="38"/>
      <c r="B29" s="185" t="s">
        <v>257</v>
      </c>
      <c r="C29" s="186"/>
      <c r="D29" s="187"/>
      <c r="E29" s="36"/>
      <c r="F29" s="48">
        <f>F6+F9+F13+F19+F27+F28</f>
        <v>36894961.5</v>
      </c>
      <c r="G29" s="48">
        <f>G6+G9+G13+G19+G27+G28</f>
        <v>44656972</v>
      </c>
    </row>
    <row r="30" spans="1:7" x14ac:dyDescent="0.3">
      <c r="A30" s="140" t="s">
        <v>65</v>
      </c>
      <c r="B30" s="191" t="s">
        <v>45</v>
      </c>
      <c r="C30" s="192"/>
      <c r="D30" s="193"/>
      <c r="E30" s="32"/>
      <c r="F30" s="67"/>
      <c r="G30" s="67"/>
    </row>
    <row r="31" spans="1:7" x14ac:dyDescent="0.3">
      <c r="A31" s="31"/>
      <c r="B31" s="44">
        <v>1</v>
      </c>
      <c r="C31" s="33" t="s">
        <v>46</v>
      </c>
      <c r="D31" s="34"/>
      <c r="E31" s="36">
        <v>7</v>
      </c>
      <c r="F31" s="48">
        <f>F32+F33+F34+F35+F36+F37</f>
        <v>0</v>
      </c>
      <c r="G31" s="48">
        <f>G32+G33+G34+G35+G36+G37</f>
        <v>0</v>
      </c>
    </row>
    <row r="32" spans="1:7" x14ac:dyDescent="0.3">
      <c r="A32" s="31"/>
      <c r="B32" s="37"/>
      <c r="C32" s="35">
        <v>1</v>
      </c>
      <c r="D32" s="34" t="s">
        <v>47</v>
      </c>
      <c r="E32" s="32">
        <v>7.1</v>
      </c>
      <c r="F32" s="67"/>
      <c r="G32" s="67"/>
    </row>
    <row r="33" spans="1:7" x14ac:dyDescent="0.3">
      <c r="A33" s="31"/>
      <c r="B33" s="37"/>
      <c r="C33" s="35">
        <v>2</v>
      </c>
      <c r="D33" s="34" t="s">
        <v>48</v>
      </c>
      <c r="E33" s="36">
        <v>7.2</v>
      </c>
      <c r="F33" s="67"/>
      <c r="G33" s="67"/>
    </row>
    <row r="34" spans="1:7" x14ac:dyDescent="0.3">
      <c r="A34" s="31"/>
      <c r="B34" s="37"/>
      <c r="C34" s="35">
        <v>3</v>
      </c>
      <c r="D34" s="34" t="s">
        <v>49</v>
      </c>
      <c r="E34" s="32">
        <v>7.3</v>
      </c>
      <c r="F34" s="67"/>
      <c r="G34" s="67"/>
    </row>
    <row r="35" spans="1:7" x14ac:dyDescent="0.3">
      <c r="A35" s="31"/>
      <c r="B35" s="37"/>
      <c r="C35" s="35">
        <v>4</v>
      </c>
      <c r="D35" s="34" t="s">
        <v>50</v>
      </c>
      <c r="E35" s="36">
        <v>7.4</v>
      </c>
      <c r="F35" s="67"/>
      <c r="G35" s="67"/>
    </row>
    <row r="36" spans="1:7" x14ac:dyDescent="0.3">
      <c r="A36" s="31"/>
      <c r="B36" s="37"/>
      <c r="C36" s="35">
        <v>5</v>
      </c>
      <c r="D36" s="34" t="s">
        <v>51</v>
      </c>
      <c r="E36" s="32">
        <v>7.5</v>
      </c>
      <c r="F36" s="67"/>
      <c r="G36" s="67"/>
    </row>
    <row r="37" spans="1:7" x14ac:dyDescent="0.3">
      <c r="A37" s="31"/>
      <c r="B37" s="37"/>
      <c r="C37" s="35">
        <v>6</v>
      </c>
      <c r="D37" s="34" t="s">
        <v>52</v>
      </c>
      <c r="E37" s="36">
        <v>7.6</v>
      </c>
      <c r="F37" s="67"/>
      <c r="G37" s="67"/>
    </row>
    <row r="38" spans="1:7" x14ac:dyDescent="0.3">
      <c r="A38" s="31"/>
      <c r="B38" s="44">
        <v>2</v>
      </c>
      <c r="C38" s="33" t="s">
        <v>53</v>
      </c>
      <c r="D38" s="39"/>
      <c r="E38" s="36">
        <v>8</v>
      </c>
      <c r="F38" s="48">
        <f>F39+F40+F41+F42</f>
        <v>4659053</v>
      </c>
      <c r="G38" s="48">
        <f>G39+G40+G41+G42</f>
        <v>5009295</v>
      </c>
    </row>
    <row r="39" spans="1:7" x14ac:dyDescent="0.3">
      <c r="A39" s="31"/>
      <c r="B39" s="138"/>
      <c r="C39" s="35">
        <v>1</v>
      </c>
      <c r="D39" s="34" t="s">
        <v>54</v>
      </c>
      <c r="E39" s="32">
        <v>8.1</v>
      </c>
      <c r="F39" s="67"/>
      <c r="G39" s="67"/>
    </row>
    <row r="40" spans="1:7" x14ac:dyDescent="0.3">
      <c r="A40" s="31"/>
      <c r="B40" s="138"/>
      <c r="C40" s="35">
        <v>2</v>
      </c>
      <c r="D40" s="34" t="s">
        <v>55</v>
      </c>
      <c r="E40" s="36">
        <v>8.1999999999999993</v>
      </c>
      <c r="F40" s="67">
        <v>4659053</v>
      </c>
      <c r="G40" s="67">
        <v>5009295</v>
      </c>
    </row>
    <row r="41" spans="1:7" x14ac:dyDescent="0.3">
      <c r="A41" s="31"/>
      <c r="B41" s="138"/>
      <c r="C41" s="35">
        <v>3</v>
      </c>
      <c r="D41" s="34" t="s">
        <v>56</v>
      </c>
      <c r="E41" s="32">
        <v>8.3000000000000007</v>
      </c>
      <c r="F41" s="67"/>
      <c r="G41" s="67"/>
    </row>
    <row r="42" spans="1:7" x14ac:dyDescent="0.3">
      <c r="A42" s="31"/>
      <c r="B42" s="138"/>
      <c r="C42" s="35">
        <v>4</v>
      </c>
      <c r="D42" s="34" t="s">
        <v>57</v>
      </c>
      <c r="E42" s="36">
        <v>8.4</v>
      </c>
      <c r="F42" s="67"/>
      <c r="G42" s="67"/>
    </row>
    <row r="43" spans="1:7" x14ac:dyDescent="0.3">
      <c r="A43" s="31"/>
      <c r="B43" s="44">
        <v>3</v>
      </c>
      <c r="C43" s="33" t="s">
        <v>58</v>
      </c>
      <c r="D43" s="34"/>
      <c r="E43" s="36">
        <v>9</v>
      </c>
      <c r="F43" s="67"/>
      <c r="G43" s="67"/>
    </row>
    <row r="44" spans="1:7" x14ac:dyDescent="0.3">
      <c r="A44" s="31"/>
      <c r="B44" s="44">
        <v>4</v>
      </c>
      <c r="C44" s="33" t="s">
        <v>59</v>
      </c>
      <c r="D44" s="34"/>
      <c r="E44" s="36">
        <v>10</v>
      </c>
      <c r="F44" s="48">
        <f>F45+F46+F47</f>
        <v>0</v>
      </c>
      <c r="G44" s="48">
        <f>G45+G46+G47</f>
        <v>0</v>
      </c>
    </row>
    <row r="45" spans="1:7" x14ac:dyDescent="0.3">
      <c r="A45" s="31"/>
      <c r="B45" s="138"/>
      <c r="C45" s="35">
        <v>1</v>
      </c>
      <c r="D45" s="34" t="s">
        <v>60</v>
      </c>
      <c r="E45" s="32">
        <v>10.1</v>
      </c>
      <c r="F45" s="67"/>
      <c r="G45" s="67"/>
    </row>
    <row r="46" spans="1:7" x14ac:dyDescent="0.3">
      <c r="A46" s="31"/>
      <c r="B46" s="138"/>
      <c r="C46" s="35">
        <v>2</v>
      </c>
      <c r="D46" s="34" t="s">
        <v>61</v>
      </c>
      <c r="E46" s="36">
        <v>10.199999999999999</v>
      </c>
      <c r="F46" s="67"/>
      <c r="G46" s="67"/>
    </row>
    <row r="47" spans="1:7" x14ac:dyDescent="0.3">
      <c r="A47" s="31"/>
      <c r="B47" s="138"/>
      <c r="C47" s="35">
        <v>3</v>
      </c>
      <c r="D47" s="34" t="s">
        <v>62</v>
      </c>
      <c r="E47" s="32">
        <v>10.3</v>
      </c>
      <c r="F47" s="67"/>
      <c r="G47" s="67"/>
    </row>
    <row r="48" spans="1:7" x14ac:dyDescent="0.3">
      <c r="A48" s="31"/>
      <c r="B48" s="44">
        <v>5</v>
      </c>
      <c r="C48" s="33" t="s">
        <v>63</v>
      </c>
      <c r="D48" s="34"/>
      <c r="E48" s="32">
        <v>11</v>
      </c>
      <c r="F48" s="67"/>
      <c r="G48" s="67"/>
    </row>
    <row r="49" spans="1:7" x14ac:dyDescent="0.3">
      <c r="A49" s="31"/>
      <c r="B49" s="44">
        <v>6</v>
      </c>
      <c r="C49" s="33" t="s">
        <v>64</v>
      </c>
      <c r="D49" s="34"/>
      <c r="E49" s="36">
        <v>12</v>
      </c>
      <c r="F49" s="67"/>
      <c r="G49" s="67"/>
    </row>
    <row r="50" spans="1:7" x14ac:dyDescent="0.3">
      <c r="A50" s="40"/>
      <c r="B50" s="185" t="s">
        <v>258</v>
      </c>
      <c r="C50" s="186"/>
      <c r="D50" s="187"/>
      <c r="E50" s="36"/>
      <c r="F50" s="48">
        <f>F31+F38+F43+F44+F48+F49</f>
        <v>4659053</v>
      </c>
      <c r="G50" s="48">
        <f>G31+G38+G43+G44+G48+G49</f>
        <v>5009295</v>
      </c>
    </row>
    <row r="51" spans="1:7" x14ac:dyDescent="0.3">
      <c r="A51" s="41"/>
      <c r="B51" s="185" t="s">
        <v>66</v>
      </c>
      <c r="C51" s="186"/>
      <c r="D51" s="187"/>
      <c r="E51" s="32"/>
      <c r="F51" s="48">
        <f>F29+F50</f>
        <v>41554014.5</v>
      </c>
      <c r="G51" s="48">
        <f>G29+G50</f>
        <v>49666267</v>
      </c>
    </row>
    <row r="52" spans="1:7" x14ac:dyDescent="0.3">
      <c r="A52" s="42"/>
      <c r="B52" s="42"/>
      <c r="C52" s="42"/>
      <c r="D52" s="42"/>
      <c r="E52" s="42"/>
      <c r="F52" s="43"/>
      <c r="G52" s="43"/>
    </row>
    <row r="53" spans="1:7" x14ac:dyDescent="0.3">
      <c r="A53" s="42"/>
      <c r="B53" s="42"/>
      <c r="C53" s="42"/>
      <c r="D53" s="42"/>
      <c r="E53" s="42"/>
      <c r="F53" s="43"/>
      <c r="G53" s="43"/>
    </row>
  </sheetData>
  <mergeCells count="6">
    <mergeCell ref="B51:D51"/>
    <mergeCell ref="B4:D4"/>
    <mergeCell ref="B5:D5"/>
    <mergeCell ref="B29:D29"/>
    <mergeCell ref="B30:D30"/>
    <mergeCell ref="B50:D50"/>
  </mergeCells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2"/>
  <sheetViews>
    <sheetView topLeftCell="A37" workbookViewId="0">
      <selection activeCell="F51" sqref="F51"/>
    </sheetView>
  </sheetViews>
  <sheetFormatPr defaultRowHeight="14.4" x14ac:dyDescent="0.3"/>
  <cols>
    <col min="1" max="1" width="2.6640625" style="26" customWidth="1"/>
    <col min="2" max="2" width="2.33203125" style="26" customWidth="1"/>
    <col min="3" max="3" width="2.6640625" style="26" customWidth="1"/>
    <col min="4" max="4" width="48.6640625" style="1" customWidth="1"/>
    <col min="5" max="5" width="6.109375" style="26" customWidth="1"/>
    <col min="6" max="7" width="14.44140625" style="27" customWidth="1"/>
    <col min="8" max="8" width="8.88671875" style="75"/>
  </cols>
  <sheetData>
    <row r="1" spans="1:8" x14ac:dyDescent="0.3">
      <c r="A1" s="71"/>
      <c r="B1" s="24"/>
      <c r="C1" s="24"/>
      <c r="D1" s="72"/>
      <c r="E1" s="24"/>
      <c r="F1" s="25"/>
      <c r="G1" s="25"/>
    </row>
    <row r="2" spans="1:8" x14ac:dyDescent="0.3">
      <c r="A2" s="194" t="s">
        <v>16</v>
      </c>
      <c r="B2" s="194"/>
      <c r="C2" s="194"/>
      <c r="D2" s="194"/>
      <c r="E2" s="194"/>
      <c r="F2" s="194"/>
      <c r="G2" s="194"/>
    </row>
    <row r="4" spans="1:8" x14ac:dyDescent="0.3">
      <c r="A4" s="28" t="s">
        <v>17</v>
      </c>
      <c r="B4" s="185" t="s">
        <v>67</v>
      </c>
      <c r="C4" s="186"/>
      <c r="D4" s="187"/>
      <c r="E4" s="29" t="s">
        <v>123</v>
      </c>
      <c r="F4" s="30">
        <v>2023</v>
      </c>
      <c r="G4" s="30">
        <v>2022</v>
      </c>
    </row>
    <row r="5" spans="1:8" x14ac:dyDescent="0.3">
      <c r="A5" s="140" t="s">
        <v>44</v>
      </c>
      <c r="B5" s="191" t="s">
        <v>254</v>
      </c>
      <c r="C5" s="192"/>
      <c r="D5" s="193"/>
      <c r="E5" s="32"/>
      <c r="F5" s="67"/>
      <c r="G5" s="67"/>
      <c r="H5"/>
    </row>
    <row r="6" spans="1:8" x14ac:dyDescent="0.3">
      <c r="A6" s="31"/>
      <c r="B6" s="44">
        <v>1</v>
      </c>
      <c r="C6" s="33" t="s">
        <v>68</v>
      </c>
      <c r="D6" s="34"/>
      <c r="E6" s="32">
        <v>13</v>
      </c>
      <c r="F6" s="48">
        <f>F7+F8+F9+F10+F11+F12+F13+F14+F15+F16</f>
        <v>2484828</v>
      </c>
      <c r="G6" s="48">
        <f>G7+G8+G9+G10+G11+G12+G13+G14+G15+G16</f>
        <v>6914635</v>
      </c>
    </row>
    <row r="7" spans="1:8" x14ac:dyDescent="0.3">
      <c r="A7" s="31"/>
      <c r="B7" s="138"/>
      <c r="C7" s="35">
        <v>1</v>
      </c>
      <c r="D7" s="34" t="s">
        <v>69</v>
      </c>
      <c r="E7" s="36" t="s">
        <v>70</v>
      </c>
      <c r="F7" s="67"/>
      <c r="G7" s="67"/>
    </row>
    <row r="8" spans="1:8" x14ac:dyDescent="0.3">
      <c r="A8" s="31"/>
      <c r="B8" s="138"/>
      <c r="C8" s="35">
        <v>2</v>
      </c>
      <c r="D8" s="34" t="s">
        <v>71</v>
      </c>
      <c r="E8" s="32" t="s">
        <v>72</v>
      </c>
      <c r="F8" s="67"/>
      <c r="G8" s="67"/>
    </row>
    <row r="9" spans="1:8" x14ac:dyDescent="0.3">
      <c r="A9" s="31"/>
      <c r="B9" s="138"/>
      <c r="C9" s="35">
        <v>3</v>
      </c>
      <c r="D9" s="34" t="s">
        <v>73</v>
      </c>
      <c r="E9" s="36" t="s">
        <v>74</v>
      </c>
      <c r="F9" s="67"/>
      <c r="G9" s="67"/>
    </row>
    <row r="10" spans="1:8" x14ac:dyDescent="0.3">
      <c r="A10" s="31"/>
      <c r="B10" s="138"/>
      <c r="C10" s="35">
        <v>4</v>
      </c>
      <c r="D10" s="34" t="s">
        <v>75</v>
      </c>
      <c r="E10" s="32" t="s">
        <v>76</v>
      </c>
      <c r="F10" s="67">
        <f>'Shenimet shpjeguese'!J75</f>
        <v>2370588</v>
      </c>
      <c r="G10" s="67">
        <v>6368003</v>
      </c>
    </row>
    <row r="11" spans="1:8" x14ac:dyDescent="0.3">
      <c r="A11" s="31"/>
      <c r="B11" s="138"/>
      <c r="C11" s="35">
        <v>5</v>
      </c>
      <c r="D11" s="34" t="s">
        <v>77</v>
      </c>
      <c r="E11" s="36" t="s">
        <v>78</v>
      </c>
      <c r="F11" s="67"/>
      <c r="G11" s="67"/>
    </row>
    <row r="12" spans="1:8" x14ac:dyDescent="0.3">
      <c r="A12" s="31"/>
      <c r="B12" s="138"/>
      <c r="C12" s="35">
        <v>6</v>
      </c>
      <c r="D12" s="34" t="s">
        <v>298</v>
      </c>
      <c r="E12" s="32" t="s">
        <v>80</v>
      </c>
      <c r="F12" s="67"/>
      <c r="G12" s="67"/>
    </row>
    <row r="13" spans="1:8" x14ac:dyDescent="0.3">
      <c r="A13" s="31"/>
      <c r="B13" s="138"/>
      <c r="C13" s="35">
        <v>7</v>
      </c>
      <c r="D13" s="34" t="s">
        <v>121</v>
      </c>
      <c r="E13" s="36" t="s">
        <v>81</v>
      </c>
      <c r="F13" s="67"/>
      <c r="G13" s="67"/>
    </row>
    <row r="14" spans="1:8" x14ac:dyDescent="0.3">
      <c r="A14" s="31"/>
      <c r="B14" s="138"/>
      <c r="C14" s="35">
        <v>8</v>
      </c>
      <c r="D14" s="34" t="s">
        <v>122</v>
      </c>
      <c r="E14" s="32" t="s">
        <v>83</v>
      </c>
      <c r="F14" s="67">
        <f>'Shenimet shpjeguese'!J80</f>
        <v>114240</v>
      </c>
      <c r="G14" s="67">
        <v>502157</v>
      </c>
    </row>
    <row r="15" spans="1:8" x14ac:dyDescent="0.3">
      <c r="A15" s="31"/>
      <c r="B15" s="138"/>
      <c r="C15" s="35">
        <v>9</v>
      </c>
      <c r="D15" s="34" t="s">
        <v>84</v>
      </c>
      <c r="E15" s="36" t="s">
        <v>85</v>
      </c>
      <c r="F15" s="67">
        <f>'Shenimet shpjeguese'!J84</f>
        <v>0</v>
      </c>
      <c r="G15" s="67">
        <v>44475</v>
      </c>
    </row>
    <row r="16" spans="1:8" x14ac:dyDescent="0.3">
      <c r="A16" s="31"/>
      <c r="B16" s="44"/>
      <c r="C16" s="35">
        <v>10</v>
      </c>
      <c r="D16" s="34" t="s">
        <v>86</v>
      </c>
      <c r="E16" s="36" t="s">
        <v>87</v>
      </c>
      <c r="F16" s="67"/>
      <c r="G16" s="67"/>
    </row>
    <row r="17" spans="1:8" x14ac:dyDescent="0.3">
      <c r="A17" s="31"/>
      <c r="B17" s="44">
        <v>2</v>
      </c>
      <c r="C17" s="33" t="s">
        <v>88</v>
      </c>
      <c r="D17" s="34"/>
      <c r="E17" s="36">
        <v>14</v>
      </c>
      <c r="F17" s="67"/>
      <c r="G17" s="67"/>
    </row>
    <row r="18" spans="1:8" x14ac:dyDescent="0.3">
      <c r="A18" s="31"/>
      <c r="B18" s="44">
        <v>3</v>
      </c>
      <c r="C18" s="33" t="s">
        <v>89</v>
      </c>
      <c r="D18" s="34"/>
      <c r="E18" s="32">
        <v>15</v>
      </c>
      <c r="F18" s="67"/>
      <c r="G18" s="67"/>
    </row>
    <row r="19" spans="1:8" x14ac:dyDescent="0.3">
      <c r="A19" s="31"/>
      <c r="B19" s="44">
        <v>4</v>
      </c>
      <c r="C19" s="33" t="s">
        <v>90</v>
      </c>
      <c r="D19" s="34"/>
      <c r="E19" s="36">
        <v>16</v>
      </c>
      <c r="F19" s="67"/>
      <c r="G19" s="67"/>
    </row>
    <row r="20" spans="1:8" x14ac:dyDescent="0.3">
      <c r="A20" s="40"/>
      <c r="B20" s="185" t="s">
        <v>290</v>
      </c>
      <c r="C20" s="186"/>
      <c r="D20" s="187"/>
      <c r="E20" s="32"/>
      <c r="F20" s="48">
        <f>F6+F17+F18+F19</f>
        <v>2484828</v>
      </c>
      <c r="G20" s="48">
        <f>G6+G17+G18+G19</f>
        <v>6914635</v>
      </c>
    </row>
    <row r="21" spans="1:8" x14ac:dyDescent="0.3">
      <c r="A21" s="140" t="s">
        <v>65</v>
      </c>
      <c r="B21" s="191" t="s">
        <v>255</v>
      </c>
      <c r="C21" s="192"/>
      <c r="D21" s="193"/>
      <c r="E21" s="32"/>
      <c r="F21" s="67"/>
      <c r="G21" s="67"/>
      <c r="H21"/>
    </row>
    <row r="22" spans="1:8" x14ac:dyDescent="0.3">
      <c r="A22" s="31"/>
      <c r="B22" s="44">
        <v>1</v>
      </c>
      <c r="C22" s="33" t="s">
        <v>91</v>
      </c>
      <c r="D22" s="39"/>
      <c r="E22" s="36">
        <v>17</v>
      </c>
      <c r="F22" s="48">
        <f>F23+F24+F25+F26+F27+F28+F29+F30</f>
        <v>26800000</v>
      </c>
      <c r="G22" s="48">
        <f>G23+G24+G25+G26+G27+G28+G29+G30</f>
        <v>32800000</v>
      </c>
    </row>
    <row r="23" spans="1:8" x14ac:dyDescent="0.3">
      <c r="A23" s="31"/>
      <c r="B23" s="37"/>
      <c r="C23" s="35">
        <v>1</v>
      </c>
      <c r="D23" s="34" t="s">
        <v>69</v>
      </c>
      <c r="E23" s="32" t="s">
        <v>92</v>
      </c>
      <c r="F23" s="67">
        <v>26800000</v>
      </c>
      <c r="G23" s="67">
        <v>32800000</v>
      </c>
    </row>
    <row r="24" spans="1:8" x14ac:dyDescent="0.3">
      <c r="A24" s="31"/>
      <c r="B24" s="37"/>
      <c r="C24" s="35">
        <v>2</v>
      </c>
      <c r="D24" s="34" t="s">
        <v>71</v>
      </c>
      <c r="E24" s="36" t="s">
        <v>93</v>
      </c>
      <c r="F24" s="67"/>
      <c r="G24" s="67"/>
    </row>
    <row r="25" spans="1:8" x14ac:dyDescent="0.3">
      <c r="A25" s="31"/>
      <c r="B25" s="37"/>
      <c r="C25" s="35">
        <v>3</v>
      </c>
      <c r="D25" s="34" t="s">
        <v>94</v>
      </c>
      <c r="E25" s="32" t="s">
        <v>95</v>
      </c>
      <c r="F25" s="67"/>
      <c r="G25" s="67"/>
    </row>
    <row r="26" spans="1:8" x14ac:dyDescent="0.3">
      <c r="A26" s="31"/>
      <c r="B26" s="37"/>
      <c r="C26" s="35">
        <v>4</v>
      </c>
      <c r="D26" s="34" t="s">
        <v>75</v>
      </c>
      <c r="E26" s="36" t="s">
        <v>96</v>
      </c>
      <c r="F26" s="67"/>
      <c r="G26" s="67"/>
    </row>
    <row r="27" spans="1:8" x14ac:dyDescent="0.3">
      <c r="A27" s="31"/>
      <c r="B27" s="37"/>
      <c r="C27" s="35">
        <v>5</v>
      </c>
      <c r="D27" s="34" t="s">
        <v>77</v>
      </c>
      <c r="E27" s="32" t="s">
        <v>97</v>
      </c>
      <c r="F27" s="67"/>
      <c r="G27" s="67"/>
    </row>
    <row r="28" spans="1:8" x14ac:dyDescent="0.3">
      <c r="A28" s="31"/>
      <c r="B28" s="37"/>
      <c r="C28" s="35">
        <v>6</v>
      </c>
      <c r="D28" s="34" t="s">
        <v>79</v>
      </c>
      <c r="E28" s="36" t="s">
        <v>98</v>
      </c>
      <c r="F28" s="67"/>
      <c r="G28" s="67"/>
    </row>
    <row r="29" spans="1:8" x14ac:dyDescent="0.3">
      <c r="A29" s="31"/>
      <c r="B29" s="37"/>
      <c r="C29" s="35">
        <v>7</v>
      </c>
      <c r="D29" s="34" t="s">
        <v>121</v>
      </c>
      <c r="E29" s="32" t="s">
        <v>99</v>
      </c>
      <c r="F29" s="67"/>
      <c r="G29" s="67"/>
    </row>
    <row r="30" spans="1:8" x14ac:dyDescent="0.3">
      <c r="A30" s="31"/>
      <c r="B30" s="37"/>
      <c r="C30" s="35">
        <v>8</v>
      </c>
      <c r="D30" s="34" t="s">
        <v>86</v>
      </c>
      <c r="E30" s="36" t="s">
        <v>100</v>
      </c>
      <c r="F30" s="67"/>
      <c r="G30" s="67"/>
    </row>
    <row r="31" spans="1:8" x14ac:dyDescent="0.3">
      <c r="A31" s="31"/>
      <c r="B31" s="44">
        <v>2</v>
      </c>
      <c r="C31" s="33" t="s">
        <v>101</v>
      </c>
      <c r="D31" s="34"/>
      <c r="E31" s="36">
        <v>18</v>
      </c>
      <c r="F31" s="67"/>
      <c r="G31" s="67"/>
    </row>
    <row r="32" spans="1:8" x14ac:dyDescent="0.3">
      <c r="A32" s="31"/>
      <c r="B32" s="44">
        <v>3</v>
      </c>
      <c r="C32" s="33" t="s">
        <v>102</v>
      </c>
      <c r="D32" s="34"/>
      <c r="E32" s="32">
        <v>19</v>
      </c>
      <c r="F32" s="67"/>
      <c r="G32" s="67"/>
    </row>
    <row r="33" spans="1:8" x14ac:dyDescent="0.3">
      <c r="A33" s="31"/>
      <c r="B33" s="44">
        <v>4</v>
      </c>
      <c r="C33" s="33" t="s">
        <v>103</v>
      </c>
      <c r="D33" s="34"/>
      <c r="E33" s="36">
        <v>20</v>
      </c>
      <c r="F33" s="48">
        <f>F34+F35</f>
        <v>0</v>
      </c>
      <c r="G33" s="48">
        <f>G34+G35</f>
        <v>0</v>
      </c>
    </row>
    <row r="34" spans="1:8" x14ac:dyDescent="0.3">
      <c r="A34" s="31"/>
      <c r="B34" s="138"/>
      <c r="C34" s="35">
        <v>1</v>
      </c>
      <c r="D34" s="34" t="s">
        <v>104</v>
      </c>
      <c r="E34" s="32" t="s">
        <v>105</v>
      </c>
      <c r="F34" s="67"/>
      <c r="G34" s="67"/>
    </row>
    <row r="35" spans="1:8" x14ac:dyDescent="0.3">
      <c r="A35" s="31"/>
      <c r="B35" s="138"/>
      <c r="C35" s="35">
        <v>2</v>
      </c>
      <c r="D35" s="34" t="s">
        <v>106</v>
      </c>
      <c r="E35" s="36" t="s">
        <v>107</v>
      </c>
      <c r="F35" s="67"/>
      <c r="G35" s="67"/>
    </row>
    <row r="36" spans="1:8" x14ac:dyDescent="0.3">
      <c r="A36" s="31"/>
      <c r="B36" s="44">
        <v>5</v>
      </c>
      <c r="C36" s="33" t="s">
        <v>108</v>
      </c>
      <c r="D36" s="34"/>
      <c r="E36" s="32">
        <v>21</v>
      </c>
      <c r="F36" s="67"/>
      <c r="G36" s="67"/>
    </row>
    <row r="37" spans="1:8" x14ac:dyDescent="0.3">
      <c r="A37" s="40"/>
      <c r="B37" s="185" t="s">
        <v>289</v>
      </c>
      <c r="C37" s="186"/>
      <c r="D37" s="187"/>
      <c r="E37" s="32"/>
      <c r="F37" s="48">
        <f>F22+F31+F32+F33+F36</f>
        <v>26800000</v>
      </c>
      <c r="G37" s="48">
        <f>G22+G31+G32+G33+G36</f>
        <v>32800000</v>
      </c>
    </row>
    <row r="38" spans="1:8" x14ac:dyDescent="0.3">
      <c r="A38" s="31"/>
      <c r="B38" s="185" t="s">
        <v>287</v>
      </c>
      <c r="C38" s="186"/>
      <c r="D38" s="187"/>
      <c r="E38" s="32"/>
      <c r="F38" s="48">
        <f>F20+F37</f>
        <v>29284828</v>
      </c>
      <c r="G38" s="48">
        <f>G20+G37</f>
        <v>39714635</v>
      </c>
    </row>
    <row r="39" spans="1:8" x14ac:dyDescent="0.3">
      <c r="A39" s="140" t="s">
        <v>178</v>
      </c>
      <c r="B39" s="191" t="s">
        <v>259</v>
      </c>
      <c r="C39" s="192"/>
      <c r="D39" s="193"/>
      <c r="E39" s="32"/>
      <c r="F39" s="67"/>
      <c r="G39" s="67"/>
      <c r="H39"/>
    </row>
    <row r="40" spans="1:8" x14ac:dyDescent="0.3">
      <c r="A40" s="31"/>
      <c r="B40" s="44">
        <v>1</v>
      </c>
      <c r="C40" s="33" t="s">
        <v>109</v>
      </c>
      <c r="D40" s="34"/>
      <c r="E40" s="36">
        <v>22</v>
      </c>
      <c r="F40" s="67"/>
      <c r="G40" s="67"/>
    </row>
    <row r="41" spans="1:8" x14ac:dyDescent="0.3">
      <c r="A41" s="31"/>
      <c r="B41" s="44">
        <v>2</v>
      </c>
      <c r="C41" s="33" t="s">
        <v>110</v>
      </c>
      <c r="D41" s="34"/>
      <c r="E41" s="32">
        <v>23</v>
      </c>
      <c r="F41" s="67"/>
      <c r="G41" s="67"/>
    </row>
    <row r="42" spans="1:8" x14ac:dyDescent="0.3">
      <c r="A42" s="31"/>
      <c r="B42" s="44">
        <v>3</v>
      </c>
      <c r="C42" s="33" t="s">
        <v>111</v>
      </c>
      <c r="D42" s="34"/>
      <c r="E42" s="36">
        <v>24</v>
      </c>
      <c r="F42" s="67"/>
      <c r="G42" s="67"/>
    </row>
    <row r="43" spans="1:8" x14ac:dyDescent="0.3">
      <c r="A43" s="31"/>
      <c r="B43" s="44">
        <v>4</v>
      </c>
      <c r="C43" s="33" t="s">
        <v>112</v>
      </c>
      <c r="D43" s="34"/>
      <c r="E43" s="32">
        <v>25</v>
      </c>
      <c r="F43" s="67"/>
      <c r="G43" s="67"/>
    </row>
    <row r="44" spans="1:8" x14ac:dyDescent="0.3">
      <c r="A44" s="31"/>
      <c r="B44" s="44">
        <v>5</v>
      </c>
      <c r="C44" s="33" t="s">
        <v>113</v>
      </c>
      <c r="D44" s="34"/>
      <c r="E44" s="36">
        <v>26</v>
      </c>
      <c r="F44" s="48">
        <f>F45+F46+F47</f>
        <v>0</v>
      </c>
      <c r="G44" s="48">
        <f>G45+G46+G47</f>
        <v>0</v>
      </c>
    </row>
    <row r="45" spans="1:8" x14ac:dyDescent="0.3">
      <c r="A45" s="31"/>
      <c r="B45" s="76"/>
      <c r="C45" s="35">
        <v>1</v>
      </c>
      <c r="D45" s="34" t="s">
        <v>114</v>
      </c>
      <c r="E45" s="32" t="s">
        <v>115</v>
      </c>
      <c r="F45" s="67"/>
      <c r="G45" s="67"/>
    </row>
    <row r="46" spans="1:8" x14ac:dyDescent="0.3">
      <c r="A46" s="31"/>
      <c r="B46" s="76"/>
      <c r="C46" s="35">
        <v>2</v>
      </c>
      <c r="D46" s="34" t="s">
        <v>116</v>
      </c>
      <c r="E46" s="36" t="s">
        <v>117</v>
      </c>
      <c r="F46" s="67"/>
      <c r="G46" s="67"/>
    </row>
    <row r="47" spans="1:8" x14ac:dyDescent="0.3">
      <c r="A47" s="31"/>
      <c r="B47" s="76"/>
      <c r="C47" s="35">
        <v>3</v>
      </c>
      <c r="D47" s="34" t="s">
        <v>113</v>
      </c>
      <c r="E47" s="32" t="s">
        <v>118</v>
      </c>
      <c r="F47" s="67"/>
      <c r="G47" s="67"/>
    </row>
    <row r="48" spans="1:8" x14ac:dyDescent="0.3">
      <c r="A48" s="31"/>
      <c r="B48" s="44">
        <v>6</v>
      </c>
      <c r="C48" s="33" t="s">
        <v>119</v>
      </c>
      <c r="D48" s="34"/>
      <c r="E48" s="36">
        <v>27</v>
      </c>
      <c r="F48" s="67">
        <v>9951632</v>
      </c>
      <c r="G48" s="67">
        <v>6107778</v>
      </c>
    </row>
    <row r="49" spans="1:7" x14ac:dyDescent="0.3">
      <c r="A49" s="31"/>
      <c r="B49" s="44">
        <v>7</v>
      </c>
      <c r="C49" s="33" t="s">
        <v>120</v>
      </c>
      <c r="D49" s="34"/>
      <c r="E49" s="32">
        <v>28</v>
      </c>
      <c r="F49" s="67">
        <f>PASH!G35</f>
        <v>2317555.3115816698</v>
      </c>
      <c r="G49" s="67">
        <v>3843854</v>
      </c>
    </row>
    <row r="50" spans="1:7" x14ac:dyDescent="0.3">
      <c r="A50" s="40"/>
      <c r="B50" s="185" t="s">
        <v>256</v>
      </c>
      <c r="C50" s="186"/>
      <c r="D50" s="187"/>
      <c r="E50" s="32"/>
      <c r="F50" s="48">
        <f>F40+F41+F42+F43+F44+F48+F49</f>
        <v>12269187.311581669</v>
      </c>
      <c r="G50" s="48">
        <f>G40+G41+G42+G43+G44+G48+G49</f>
        <v>9951632</v>
      </c>
    </row>
    <row r="51" spans="1:7" x14ac:dyDescent="0.3">
      <c r="A51" s="31"/>
      <c r="B51" s="185" t="s">
        <v>288</v>
      </c>
      <c r="C51" s="186"/>
      <c r="D51" s="187"/>
      <c r="E51" s="32"/>
      <c r="F51" s="48">
        <f>F38+F50</f>
        <v>41554015.311581671</v>
      </c>
      <c r="G51" s="48">
        <f>G38+G50</f>
        <v>49666267</v>
      </c>
    </row>
    <row r="52" spans="1:7" x14ac:dyDescent="0.3">
      <c r="A52" s="42"/>
      <c r="B52" s="42"/>
      <c r="C52" s="45"/>
      <c r="D52" s="46"/>
      <c r="E52" s="42"/>
      <c r="F52" s="43"/>
      <c r="G52" s="43"/>
    </row>
    <row r="53" spans="1:7" x14ac:dyDescent="0.3">
      <c r="A53" s="42"/>
      <c r="B53" s="42"/>
      <c r="C53" s="45"/>
      <c r="D53" s="46"/>
      <c r="E53" s="42"/>
      <c r="F53" s="43"/>
      <c r="G53" s="43"/>
    </row>
    <row r="54" spans="1:7" x14ac:dyDescent="0.3">
      <c r="A54" s="42"/>
      <c r="B54" s="42"/>
      <c r="C54" s="45"/>
      <c r="D54" s="46"/>
      <c r="E54" s="42"/>
      <c r="F54" s="43"/>
      <c r="G54" s="43"/>
    </row>
    <row r="55" spans="1:7" x14ac:dyDescent="0.3">
      <c r="A55" s="42"/>
      <c r="B55" s="42"/>
      <c r="C55" s="45"/>
      <c r="D55" s="46"/>
      <c r="E55" s="42"/>
      <c r="F55" s="43"/>
      <c r="G55" s="43"/>
    </row>
    <row r="56" spans="1:7" x14ac:dyDescent="0.3">
      <c r="A56" s="77"/>
      <c r="B56" s="77"/>
      <c r="C56" s="77"/>
      <c r="D56" s="46"/>
      <c r="E56" s="42"/>
      <c r="F56" s="43"/>
      <c r="G56" s="43"/>
    </row>
    <row r="57" spans="1:7" x14ac:dyDescent="0.3">
      <c r="A57" s="42"/>
      <c r="B57" s="42"/>
      <c r="C57" s="45"/>
      <c r="D57" s="46"/>
      <c r="E57" s="42"/>
      <c r="F57" s="43"/>
      <c r="G57" s="43"/>
    </row>
    <row r="58" spans="1:7" x14ac:dyDescent="0.3">
      <c r="A58" s="42"/>
      <c r="B58" s="42"/>
      <c r="C58" s="45"/>
      <c r="D58" s="46"/>
      <c r="E58" s="42"/>
      <c r="F58" s="43"/>
      <c r="G58" s="43"/>
    </row>
    <row r="59" spans="1:7" x14ac:dyDescent="0.3">
      <c r="A59" s="42"/>
      <c r="B59" s="42"/>
      <c r="C59" s="45"/>
      <c r="D59" s="46"/>
      <c r="E59" s="42"/>
      <c r="F59" s="43"/>
      <c r="G59" s="43"/>
    </row>
    <row r="60" spans="1:7" x14ac:dyDescent="0.3">
      <c r="A60" s="42"/>
      <c r="B60" s="42"/>
      <c r="C60" s="45"/>
      <c r="D60" s="46"/>
      <c r="E60" s="42"/>
      <c r="F60" s="43"/>
      <c r="G60" s="43"/>
    </row>
    <row r="61" spans="1:7" x14ac:dyDescent="0.3">
      <c r="A61" s="42"/>
      <c r="B61" s="42"/>
      <c r="C61" s="42"/>
      <c r="D61" s="42"/>
      <c r="E61" s="42"/>
      <c r="F61" s="43"/>
      <c r="G61" s="43"/>
    </row>
    <row r="62" spans="1:7" x14ac:dyDescent="0.3">
      <c r="C62" s="47"/>
    </row>
  </sheetData>
  <mergeCells count="10">
    <mergeCell ref="B51:D51"/>
    <mergeCell ref="A2:G2"/>
    <mergeCell ref="B4:D4"/>
    <mergeCell ref="B20:D20"/>
    <mergeCell ref="B37:D37"/>
    <mergeCell ref="B38:D38"/>
    <mergeCell ref="B50:D50"/>
    <mergeCell ref="B5:D5"/>
    <mergeCell ref="B21:D21"/>
    <mergeCell ref="B39:D39"/>
  </mergeCells>
  <pageMargins left="0.39370078740157483" right="0.39370078740157483" top="0.39370078740157483" bottom="0.39370078740157483" header="0.51181102362204722" footer="0.5118110236220472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4"/>
  <sheetViews>
    <sheetView workbookViewId="0">
      <selection activeCell="G27" sqref="G27"/>
    </sheetView>
  </sheetViews>
  <sheetFormatPr defaultRowHeight="15.6" x14ac:dyDescent="0.3"/>
  <cols>
    <col min="1" max="1" width="1" customWidth="1"/>
    <col min="2" max="2" width="3.6640625" style="49" customWidth="1"/>
    <col min="3" max="3" width="1.88671875" style="26" customWidth="1"/>
    <col min="4" max="4" width="2.6640625" style="26" customWidth="1"/>
    <col min="5" max="5" width="53.5546875" style="1" customWidth="1"/>
    <col min="6" max="6" width="5.88671875" style="26" customWidth="1"/>
    <col min="7" max="8" width="13.33203125" style="27" customWidth="1"/>
  </cols>
  <sheetData>
    <row r="1" spans="1:13" ht="14.4" x14ac:dyDescent="0.3">
      <c r="A1" s="70"/>
      <c r="B1" s="195" t="s">
        <v>124</v>
      </c>
      <c r="C1" s="195"/>
      <c r="D1" s="195"/>
      <c r="E1" s="195"/>
      <c r="F1" s="195"/>
      <c r="G1" s="195"/>
      <c r="H1" s="195"/>
    </row>
    <row r="2" spans="1:13" ht="14.4" x14ac:dyDescent="0.3">
      <c r="A2" s="70"/>
      <c r="B2" s="195" t="s">
        <v>125</v>
      </c>
      <c r="C2" s="195"/>
      <c r="D2" s="195"/>
      <c r="E2" s="195"/>
      <c r="F2" s="195"/>
      <c r="G2" s="195"/>
      <c r="H2" s="195"/>
    </row>
    <row r="3" spans="1:13" ht="14.4" x14ac:dyDescent="0.3">
      <c r="A3" s="70"/>
      <c r="B3" s="197" t="s">
        <v>126</v>
      </c>
      <c r="C3" s="197"/>
      <c r="D3" s="197"/>
      <c r="E3" s="197"/>
      <c r="F3" s="197"/>
      <c r="G3" s="197"/>
      <c r="H3" s="197"/>
    </row>
    <row r="4" spans="1:13" ht="14.4" x14ac:dyDescent="0.3">
      <c r="A4" s="70"/>
      <c r="B4" s="26"/>
    </row>
    <row r="5" spans="1:13" ht="14.4" x14ac:dyDescent="0.3">
      <c r="A5" s="70"/>
      <c r="B5" s="50" t="s">
        <v>17</v>
      </c>
      <c r="C5" s="185" t="s">
        <v>127</v>
      </c>
      <c r="D5" s="186"/>
      <c r="E5" s="187"/>
      <c r="F5" s="29" t="s">
        <v>123</v>
      </c>
      <c r="G5" s="30">
        <v>2023</v>
      </c>
      <c r="H5" s="30">
        <v>2022</v>
      </c>
    </row>
    <row r="6" spans="1:13" ht="14.4" x14ac:dyDescent="0.3">
      <c r="A6" s="70"/>
      <c r="B6" s="40">
        <v>1</v>
      </c>
      <c r="C6" s="51" t="s">
        <v>128</v>
      </c>
      <c r="D6" s="52"/>
      <c r="E6" s="53"/>
      <c r="F6" s="32">
        <v>29</v>
      </c>
      <c r="G6" s="67">
        <v>57062819</v>
      </c>
      <c r="H6" s="67">
        <v>59739596</v>
      </c>
    </row>
    <row r="7" spans="1:13" ht="14.4" x14ac:dyDescent="0.3">
      <c r="A7" s="70"/>
      <c r="B7" s="40">
        <v>2</v>
      </c>
      <c r="C7" s="51" t="s">
        <v>291</v>
      </c>
      <c r="D7" s="52"/>
      <c r="E7" s="53"/>
      <c r="F7" s="32">
        <v>30</v>
      </c>
      <c r="G7" s="67"/>
      <c r="H7" s="67"/>
    </row>
    <row r="8" spans="1:13" ht="14.4" x14ac:dyDescent="0.3">
      <c r="A8" s="70"/>
      <c r="B8" s="40">
        <v>3</v>
      </c>
      <c r="C8" s="51" t="s">
        <v>129</v>
      </c>
      <c r="D8" s="52"/>
      <c r="E8" s="53"/>
      <c r="F8" s="32">
        <v>31</v>
      </c>
      <c r="G8" s="67"/>
      <c r="H8" s="67"/>
    </row>
    <row r="9" spans="1:13" ht="14.4" x14ac:dyDescent="0.3">
      <c r="A9" s="70"/>
      <c r="B9" s="40">
        <v>4</v>
      </c>
      <c r="C9" s="51" t="s">
        <v>130</v>
      </c>
      <c r="D9" s="52"/>
      <c r="E9" s="53"/>
      <c r="F9" s="32">
        <v>32</v>
      </c>
      <c r="G9" s="67"/>
      <c r="H9" s="67"/>
    </row>
    <row r="10" spans="1:13" ht="14.4" x14ac:dyDescent="0.3">
      <c r="A10" s="70"/>
      <c r="B10" s="40">
        <v>5</v>
      </c>
      <c r="C10" s="51" t="s">
        <v>131</v>
      </c>
      <c r="D10" s="52"/>
      <c r="E10" s="53"/>
      <c r="F10" s="32">
        <v>33</v>
      </c>
      <c r="G10" s="48">
        <f>G11+G12</f>
        <v>51752687.339315683</v>
      </c>
      <c r="H10" s="48">
        <f>H11+H12</f>
        <v>53174055</v>
      </c>
    </row>
    <row r="11" spans="1:13" ht="14.4" x14ac:dyDescent="0.3">
      <c r="A11" s="70"/>
      <c r="B11" s="31"/>
      <c r="C11" s="54"/>
      <c r="D11" s="55">
        <v>1</v>
      </c>
      <c r="E11" s="52" t="s">
        <v>131</v>
      </c>
      <c r="F11" s="31">
        <v>33.1</v>
      </c>
      <c r="G11" s="67">
        <v>51752687.339315683</v>
      </c>
      <c r="H11" s="67">
        <v>53174055</v>
      </c>
    </row>
    <row r="12" spans="1:13" ht="14.4" x14ac:dyDescent="0.3">
      <c r="A12" s="70"/>
      <c r="B12" s="68"/>
      <c r="C12" s="54"/>
      <c r="D12" s="46">
        <v>2</v>
      </c>
      <c r="E12" s="52" t="s">
        <v>132</v>
      </c>
      <c r="F12" s="31">
        <v>33.200000000000003</v>
      </c>
      <c r="G12" s="67"/>
      <c r="H12" s="67"/>
      <c r="M12" s="169"/>
    </row>
    <row r="13" spans="1:13" ht="14.4" x14ac:dyDescent="0.3">
      <c r="A13" s="70"/>
      <c r="B13" s="40">
        <v>6</v>
      </c>
      <c r="C13" s="51" t="s">
        <v>133</v>
      </c>
      <c r="D13" s="52"/>
      <c r="E13" s="53"/>
      <c r="F13" s="32">
        <v>34</v>
      </c>
      <c r="G13" s="48">
        <f>G14+G15</f>
        <v>1025478</v>
      </c>
      <c r="H13" s="48">
        <f>H14+H15</f>
        <v>1384044</v>
      </c>
    </row>
    <row r="14" spans="1:13" ht="14.4" x14ac:dyDescent="0.3">
      <c r="A14" s="70"/>
      <c r="B14" s="68"/>
      <c r="C14" s="54"/>
      <c r="D14" s="56">
        <v>1</v>
      </c>
      <c r="E14" s="34" t="s">
        <v>134</v>
      </c>
      <c r="F14" s="32">
        <v>34.1</v>
      </c>
      <c r="G14" s="170">
        <v>878730</v>
      </c>
      <c r="H14" s="67">
        <v>1114077</v>
      </c>
    </row>
    <row r="15" spans="1:13" ht="14.4" x14ac:dyDescent="0.3">
      <c r="A15" s="70"/>
      <c r="B15" s="68"/>
      <c r="C15" s="54"/>
      <c r="D15" s="56">
        <v>2</v>
      </c>
      <c r="E15" s="34" t="s">
        <v>162</v>
      </c>
      <c r="F15" s="68">
        <v>34.200000000000003</v>
      </c>
      <c r="G15" s="67">
        <v>146748</v>
      </c>
      <c r="H15" s="67">
        <v>269967</v>
      </c>
    </row>
    <row r="16" spans="1:13" ht="14.4" x14ac:dyDescent="0.3">
      <c r="A16" s="70"/>
      <c r="B16" s="40">
        <v>7</v>
      </c>
      <c r="C16" s="51" t="s">
        <v>135</v>
      </c>
      <c r="D16" s="52"/>
      <c r="E16" s="53"/>
      <c r="F16" s="32">
        <v>35</v>
      </c>
      <c r="G16" s="67"/>
      <c r="H16" s="67"/>
    </row>
    <row r="17" spans="1:8" ht="14.4" x14ac:dyDescent="0.3">
      <c r="A17" s="70"/>
      <c r="B17" s="40">
        <v>8</v>
      </c>
      <c r="C17" s="51" t="s">
        <v>136</v>
      </c>
      <c r="D17" s="52"/>
      <c r="E17" s="53"/>
      <c r="F17" s="32">
        <v>36</v>
      </c>
      <c r="G17" s="67">
        <f>'Shenimet shpjeguese'!H106</f>
        <v>350242</v>
      </c>
      <c r="H17" s="67">
        <v>442004</v>
      </c>
    </row>
    <row r="18" spans="1:8" ht="14.4" x14ac:dyDescent="0.3">
      <c r="A18" s="70"/>
      <c r="B18" s="40">
        <v>9</v>
      </c>
      <c r="C18" s="51" t="s">
        <v>137</v>
      </c>
      <c r="D18" s="52"/>
      <c r="E18" s="53"/>
      <c r="F18" s="32">
        <v>37</v>
      </c>
      <c r="G18" s="67">
        <f>'Shenimet shpjeguese'!H126</f>
        <v>1833236</v>
      </c>
      <c r="H18" s="67">
        <v>1124876</v>
      </c>
    </row>
    <row r="19" spans="1:8" ht="21" customHeight="1" x14ac:dyDescent="0.3">
      <c r="A19" s="70"/>
      <c r="B19" s="40"/>
      <c r="C19" s="51"/>
      <c r="D19" s="52"/>
      <c r="E19" s="139" t="s">
        <v>292</v>
      </c>
      <c r="F19" s="32"/>
      <c r="G19" s="48">
        <f>G10+G13+G16+G17+G18</f>
        <v>54961643.339315683</v>
      </c>
      <c r="H19" s="48">
        <f>H10+H13+H16+H17+H18</f>
        <v>56124979</v>
      </c>
    </row>
    <row r="20" spans="1:8" ht="14.4" x14ac:dyDescent="0.3">
      <c r="A20" s="70"/>
      <c r="B20" s="40">
        <v>10</v>
      </c>
      <c r="C20" s="51" t="s">
        <v>138</v>
      </c>
      <c r="D20" s="52"/>
      <c r="E20" s="53"/>
      <c r="F20" s="32">
        <v>38</v>
      </c>
      <c r="G20" s="48">
        <f>G21+G22+G23+G24</f>
        <v>625360</v>
      </c>
      <c r="H20" s="48">
        <f>H21+H22+H23+H24</f>
        <v>907563</v>
      </c>
    </row>
    <row r="21" spans="1:8" ht="14.4" x14ac:dyDescent="0.3">
      <c r="A21" s="70"/>
      <c r="B21" s="68"/>
      <c r="C21" s="57"/>
      <c r="D21" s="69">
        <v>1</v>
      </c>
      <c r="E21" s="60" t="s">
        <v>159</v>
      </c>
      <c r="F21" s="68">
        <v>38.1</v>
      </c>
      <c r="G21" s="67"/>
      <c r="H21" s="67"/>
    </row>
    <row r="22" spans="1:8" ht="14.4" x14ac:dyDescent="0.3">
      <c r="A22" s="70"/>
      <c r="B22" s="68"/>
      <c r="C22" s="57"/>
      <c r="D22" s="69">
        <v>2</v>
      </c>
      <c r="E22" s="60" t="s">
        <v>160</v>
      </c>
      <c r="F22" s="68">
        <v>38.200000000000003</v>
      </c>
      <c r="G22" s="67"/>
      <c r="H22" s="67"/>
    </row>
    <row r="23" spans="1:8" ht="14.4" x14ac:dyDescent="0.3">
      <c r="A23" s="70"/>
      <c r="B23" s="68"/>
      <c r="C23" s="57"/>
      <c r="D23" s="69">
        <v>3</v>
      </c>
      <c r="E23" s="60" t="s">
        <v>161</v>
      </c>
      <c r="F23" s="68">
        <v>38.299999999999997</v>
      </c>
      <c r="G23" s="67"/>
      <c r="H23" s="67"/>
    </row>
    <row r="24" spans="1:8" ht="14.4" x14ac:dyDescent="0.3">
      <c r="A24" s="70"/>
      <c r="B24" s="68"/>
      <c r="C24" s="57"/>
      <c r="D24" s="69">
        <v>4</v>
      </c>
      <c r="E24" s="60" t="s">
        <v>261</v>
      </c>
      <c r="F24" s="68">
        <v>38.4</v>
      </c>
      <c r="G24" s="67">
        <v>625360</v>
      </c>
      <c r="H24" s="67">
        <v>907563</v>
      </c>
    </row>
    <row r="25" spans="1:8" ht="14.4" x14ac:dyDescent="0.3">
      <c r="A25" s="70"/>
      <c r="B25" s="50">
        <v>11</v>
      </c>
      <c r="C25" s="58" t="s">
        <v>293</v>
      </c>
      <c r="D25" s="59"/>
      <c r="E25" s="60"/>
      <c r="F25" s="68">
        <v>39</v>
      </c>
      <c r="G25" s="67"/>
      <c r="H25" s="67"/>
    </row>
    <row r="26" spans="1:8" ht="14.4" x14ac:dyDescent="0.3">
      <c r="A26" s="70"/>
      <c r="B26" s="40">
        <v>12</v>
      </c>
      <c r="C26" s="51" t="s">
        <v>139</v>
      </c>
      <c r="D26" s="52"/>
      <c r="E26" s="53"/>
      <c r="F26" s="32">
        <v>40</v>
      </c>
      <c r="G26" s="48">
        <f>G27+G28</f>
        <v>0</v>
      </c>
      <c r="H26" s="48">
        <f>H27+H28</f>
        <v>0</v>
      </c>
    </row>
    <row r="27" spans="1:8" ht="14.4" x14ac:dyDescent="0.3">
      <c r="A27" s="70"/>
      <c r="B27" s="68"/>
      <c r="C27" s="57"/>
      <c r="D27" s="69">
        <v>1</v>
      </c>
      <c r="E27" s="60" t="s">
        <v>260</v>
      </c>
      <c r="F27" s="141">
        <v>40.1</v>
      </c>
      <c r="G27" s="67"/>
      <c r="H27" s="67"/>
    </row>
    <row r="28" spans="1:8" ht="14.4" x14ac:dyDescent="0.3">
      <c r="A28" s="70"/>
      <c r="B28" s="31"/>
      <c r="C28" s="54"/>
      <c r="D28" s="35">
        <v>2</v>
      </c>
      <c r="E28" s="53" t="s">
        <v>262</v>
      </c>
      <c r="F28" s="32">
        <v>40.200000000000003</v>
      </c>
      <c r="G28" s="67"/>
      <c r="H28" s="67"/>
    </row>
    <row r="29" spans="1:8" ht="14.4" x14ac:dyDescent="0.3">
      <c r="A29" s="70"/>
      <c r="B29" s="40">
        <v>13</v>
      </c>
      <c r="C29" s="51" t="s">
        <v>140</v>
      </c>
      <c r="D29" s="52"/>
      <c r="E29" s="53"/>
      <c r="F29" s="32">
        <v>41</v>
      </c>
      <c r="G29" s="67"/>
      <c r="H29" s="67"/>
    </row>
    <row r="30" spans="1:8" ht="21" customHeight="1" x14ac:dyDescent="0.3">
      <c r="A30" s="70"/>
      <c r="B30" s="40">
        <v>14</v>
      </c>
      <c r="C30" s="51" t="s">
        <v>141</v>
      </c>
      <c r="D30" s="52"/>
      <c r="E30" s="53"/>
      <c r="F30" s="32">
        <v>42</v>
      </c>
      <c r="G30" s="48">
        <f>G6+G7+G8+G9-G19+G20-G25-G26+G29</f>
        <v>2726535.6606843174</v>
      </c>
      <c r="H30" s="48">
        <f>H6+H7+H8+H9-H19+H20-H25-H26+H29</f>
        <v>4522180</v>
      </c>
    </row>
    <row r="31" spans="1:8" ht="14.4" x14ac:dyDescent="0.3">
      <c r="A31" s="70"/>
      <c r="B31" s="40">
        <v>15</v>
      </c>
      <c r="C31" s="51" t="s">
        <v>142</v>
      </c>
      <c r="D31" s="52"/>
      <c r="E31" s="53"/>
      <c r="F31" s="32">
        <v>43</v>
      </c>
      <c r="G31" s="48">
        <f>G32+G33+G34</f>
        <v>408980.34910264757</v>
      </c>
      <c r="H31" s="48">
        <f>H32+H33+H34</f>
        <v>678327</v>
      </c>
    </row>
    <row r="32" spans="1:8" ht="14.4" x14ac:dyDescent="0.3">
      <c r="A32" s="70"/>
      <c r="B32" s="31"/>
      <c r="C32" s="54"/>
      <c r="D32" s="35">
        <v>1</v>
      </c>
      <c r="E32" s="53" t="s">
        <v>143</v>
      </c>
      <c r="F32" s="32">
        <v>43.1</v>
      </c>
      <c r="G32" s="67">
        <f>G30*0.15</f>
        <v>408980.34910264757</v>
      </c>
      <c r="H32" s="67">
        <f>H30*0.15</f>
        <v>678327</v>
      </c>
    </row>
    <row r="33" spans="1:8" ht="14.4" x14ac:dyDescent="0.3">
      <c r="A33" s="70"/>
      <c r="B33" s="31"/>
      <c r="C33" s="54"/>
      <c r="D33" s="35">
        <v>2</v>
      </c>
      <c r="E33" s="53" t="s">
        <v>144</v>
      </c>
      <c r="F33" s="32">
        <v>43.2</v>
      </c>
      <c r="G33" s="67"/>
      <c r="H33" s="67"/>
    </row>
    <row r="34" spans="1:8" ht="14.4" x14ac:dyDescent="0.3">
      <c r="A34" s="70"/>
      <c r="B34" s="31"/>
      <c r="C34" s="54"/>
      <c r="D34" s="35">
        <v>3</v>
      </c>
      <c r="E34" s="53" t="s">
        <v>145</v>
      </c>
      <c r="F34" s="32">
        <v>43.3</v>
      </c>
      <c r="G34" s="67"/>
      <c r="H34" s="67"/>
    </row>
    <row r="35" spans="1:8" ht="14.4" x14ac:dyDescent="0.3">
      <c r="A35" s="70"/>
      <c r="B35" s="40">
        <v>16</v>
      </c>
      <c r="C35" s="51" t="s">
        <v>146</v>
      </c>
      <c r="D35" s="52"/>
      <c r="E35" s="53"/>
      <c r="F35" s="32">
        <v>44</v>
      </c>
      <c r="G35" s="48">
        <f>G30-G31</f>
        <v>2317555.3115816698</v>
      </c>
      <c r="H35" s="48">
        <f>H30-H31</f>
        <v>3843853</v>
      </c>
    </row>
    <row r="36" spans="1:8" ht="14.4" x14ac:dyDescent="0.3">
      <c r="A36" s="70"/>
      <c r="B36" s="40">
        <v>17</v>
      </c>
      <c r="C36" s="51" t="s">
        <v>147</v>
      </c>
      <c r="D36" s="52"/>
      <c r="E36" s="53"/>
      <c r="F36" s="32">
        <v>45</v>
      </c>
      <c r="G36" s="67"/>
      <c r="H36" s="67"/>
    </row>
    <row r="37" spans="1:8" ht="14.4" x14ac:dyDescent="0.3">
      <c r="A37" s="70"/>
      <c r="B37" s="31"/>
      <c r="C37" s="54"/>
      <c r="D37" s="52"/>
      <c r="E37" s="53" t="s">
        <v>148</v>
      </c>
      <c r="F37" s="32">
        <v>45.1</v>
      </c>
      <c r="G37" s="67"/>
      <c r="H37" s="67"/>
    </row>
    <row r="38" spans="1:8" ht="14.4" x14ac:dyDescent="0.3">
      <c r="A38" s="70"/>
      <c r="B38" s="31"/>
      <c r="C38" s="54"/>
      <c r="D38" s="52"/>
      <c r="E38" s="53" t="s">
        <v>149</v>
      </c>
      <c r="F38" s="32">
        <v>45.2</v>
      </c>
      <c r="G38" s="67"/>
      <c r="H38" s="67"/>
    </row>
    <row r="39" spans="1:8" ht="14.4" x14ac:dyDescent="0.3">
      <c r="A39" s="70"/>
      <c r="B39" s="26"/>
    </row>
    <row r="40" spans="1:8" ht="14.4" x14ac:dyDescent="0.3">
      <c r="A40" s="70"/>
      <c r="B40" s="195" t="s">
        <v>150</v>
      </c>
      <c r="C40" s="195"/>
      <c r="D40" s="195"/>
      <c r="E40" s="195"/>
      <c r="F40" s="195"/>
      <c r="G40" s="195"/>
      <c r="H40" s="195"/>
    </row>
    <row r="41" spans="1:8" ht="14.4" x14ac:dyDescent="0.3">
      <c r="A41" s="70"/>
      <c r="B41" s="26"/>
      <c r="E41" s="26"/>
      <c r="G41" s="1"/>
      <c r="H41" s="1"/>
    </row>
    <row r="42" spans="1:8" ht="14.4" x14ac:dyDescent="0.3">
      <c r="A42" s="70"/>
      <c r="B42" s="40" t="s">
        <v>17</v>
      </c>
      <c r="C42" s="196" t="s">
        <v>127</v>
      </c>
      <c r="D42" s="196"/>
      <c r="E42" s="196"/>
      <c r="F42" s="40"/>
      <c r="G42" s="62">
        <v>2022</v>
      </c>
      <c r="H42" s="62">
        <v>2022</v>
      </c>
    </row>
    <row r="43" spans="1:8" ht="14.4" x14ac:dyDescent="0.3">
      <c r="A43" s="70"/>
      <c r="B43" s="40" t="s">
        <v>20</v>
      </c>
      <c r="C43" s="63" t="s">
        <v>146</v>
      </c>
      <c r="D43" s="64"/>
      <c r="E43" s="65"/>
      <c r="F43" s="66">
        <v>46</v>
      </c>
      <c r="G43" s="67">
        <f>G35</f>
        <v>2317555.3115816698</v>
      </c>
      <c r="H43" s="67">
        <f>H35</f>
        <v>3843853</v>
      </c>
    </row>
    <row r="44" spans="1:8" ht="14.4" x14ac:dyDescent="0.3">
      <c r="A44" s="70"/>
      <c r="B44" s="40"/>
      <c r="C44" s="63" t="s">
        <v>151</v>
      </c>
      <c r="D44" s="64"/>
      <c r="E44" s="65"/>
      <c r="F44" s="66">
        <v>46.1</v>
      </c>
      <c r="G44" s="67"/>
      <c r="H44" s="67"/>
    </row>
    <row r="45" spans="1:8" ht="14.4" x14ac:dyDescent="0.3">
      <c r="A45" s="70"/>
      <c r="B45" s="73"/>
      <c r="C45" s="63" t="s">
        <v>152</v>
      </c>
      <c r="D45" s="64"/>
      <c r="E45" s="65"/>
      <c r="F45" s="66">
        <v>46.2</v>
      </c>
      <c r="G45" s="67"/>
      <c r="H45" s="67"/>
    </row>
    <row r="46" spans="1:8" ht="14.4" x14ac:dyDescent="0.3">
      <c r="A46" s="70"/>
      <c r="B46" s="73"/>
      <c r="C46" s="63" t="s">
        <v>153</v>
      </c>
      <c r="D46" s="64"/>
      <c r="E46" s="65"/>
      <c r="F46" s="66">
        <v>46.3</v>
      </c>
      <c r="G46" s="67"/>
      <c r="H46" s="67"/>
    </row>
    <row r="47" spans="1:8" ht="14.4" x14ac:dyDescent="0.3">
      <c r="A47" s="70"/>
      <c r="B47" s="73"/>
      <c r="C47" s="63" t="s">
        <v>154</v>
      </c>
      <c r="D47" s="64"/>
      <c r="E47" s="65"/>
      <c r="F47" s="66">
        <v>46.4</v>
      </c>
      <c r="G47" s="67"/>
      <c r="H47" s="67"/>
    </row>
    <row r="48" spans="1:8" ht="14.4" x14ac:dyDescent="0.3">
      <c r="A48" s="70"/>
      <c r="B48" s="73"/>
      <c r="C48" s="63" t="s">
        <v>155</v>
      </c>
      <c r="D48" s="64"/>
      <c r="E48" s="65"/>
      <c r="F48" s="66">
        <v>46.5</v>
      </c>
      <c r="G48" s="67"/>
      <c r="H48" s="67"/>
    </row>
    <row r="49" spans="1:8" ht="14.4" x14ac:dyDescent="0.3">
      <c r="A49" s="70"/>
      <c r="B49" s="40" t="s">
        <v>20</v>
      </c>
      <c r="C49" s="63" t="s">
        <v>156</v>
      </c>
      <c r="D49" s="64"/>
      <c r="E49" s="65"/>
      <c r="F49" s="66">
        <v>47</v>
      </c>
      <c r="G49" s="67">
        <f>G45+G46+G47+G48</f>
        <v>0</v>
      </c>
      <c r="H49" s="67">
        <f>H45+H46+H47+H48</f>
        <v>0</v>
      </c>
    </row>
    <row r="50" spans="1:8" ht="14.4" x14ac:dyDescent="0.3">
      <c r="A50" s="70"/>
      <c r="B50" s="40" t="s">
        <v>20</v>
      </c>
      <c r="C50" s="63" t="s">
        <v>157</v>
      </c>
      <c r="D50" s="64"/>
      <c r="E50" s="65"/>
      <c r="F50" s="66">
        <v>48</v>
      </c>
      <c r="G50" s="67">
        <f>G43+G49</f>
        <v>2317555.3115816698</v>
      </c>
      <c r="H50" s="67">
        <f>H43+H49</f>
        <v>3843853</v>
      </c>
    </row>
    <row r="51" spans="1:8" ht="14.4" x14ac:dyDescent="0.3">
      <c r="A51" s="70"/>
      <c r="B51" s="40" t="s">
        <v>20</v>
      </c>
      <c r="C51" s="63" t="s">
        <v>158</v>
      </c>
      <c r="D51" s="64"/>
      <c r="E51" s="65"/>
      <c r="F51" s="66">
        <v>49</v>
      </c>
      <c r="G51" s="67"/>
      <c r="H51" s="67"/>
    </row>
    <row r="52" spans="1:8" ht="14.4" x14ac:dyDescent="0.3">
      <c r="A52" s="70"/>
      <c r="B52" s="73"/>
      <c r="C52" s="63"/>
      <c r="D52" s="64"/>
      <c r="E52" s="61" t="s">
        <v>148</v>
      </c>
      <c r="F52" s="36">
        <v>49.1</v>
      </c>
      <c r="G52" s="67"/>
      <c r="H52" s="67"/>
    </row>
    <row r="53" spans="1:8" ht="14.4" x14ac:dyDescent="0.3">
      <c r="A53" s="70"/>
      <c r="B53" s="73"/>
      <c r="C53" s="63"/>
      <c r="D53" s="64"/>
      <c r="E53" s="61" t="s">
        <v>149</v>
      </c>
      <c r="F53" s="36">
        <v>49.2</v>
      </c>
      <c r="G53" s="67"/>
      <c r="H53" s="67"/>
    </row>
    <row r="54" spans="1:8" ht="14.4" x14ac:dyDescent="0.3">
      <c r="A54" s="70"/>
      <c r="B54" s="26"/>
    </row>
  </sheetData>
  <mergeCells count="6">
    <mergeCell ref="B40:H40"/>
    <mergeCell ref="C42:E42"/>
    <mergeCell ref="B1:H1"/>
    <mergeCell ref="B2:H2"/>
    <mergeCell ref="B3:H3"/>
    <mergeCell ref="C5:E5"/>
  </mergeCells>
  <pageMargins left="0.19685039370078741" right="0.19685039370078741" top="0.39370078740157483" bottom="0.39370078740157483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48"/>
  <sheetViews>
    <sheetView tabSelected="1" workbookViewId="0">
      <selection activeCell="I11" sqref="I11"/>
    </sheetView>
  </sheetViews>
  <sheetFormatPr defaultRowHeight="13.2" x14ac:dyDescent="0.25"/>
  <cols>
    <col min="1" max="1" width="3.109375" style="157" customWidth="1"/>
    <col min="2" max="3" width="3.6640625" style="168" customWidth="1"/>
    <col min="4" max="4" width="59.5546875" style="157" customWidth="1"/>
    <col min="5" max="6" width="12.33203125" style="156" customWidth="1"/>
    <col min="7" max="225" width="9.109375" style="157"/>
    <col min="226" max="226" width="11.88671875" style="157" customWidth="1"/>
    <col min="227" max="228" width="3.6640625" style="157" customWidth="1"/>
    <col min="229" max="229" width="65.88671875" style="157" customWidth="1"/>
    <col min="230" max="230" width="12.33203125" style="157" customWidth="1"/>
    <col min="231" max="231" width="12.88671875" style="157" customWidth="1"/>
    <col min="232" max="232" width="1.44140625" style="157" customWidth="1"/>
    <col min="233" max="233" width="4.5546875" style="157" bestFit="1" customWidth="1"/>
    <col min="234" max="481" width="9.109375" style="157"/>
    <col min="482" max="482" width="11.88671875" style="157" customWidth="1"/>
    <col min="483" max="484" width="3.6640625" style="157" customWidth="1"/>
    <col min="485" max="485" width="65.88671875" style="157" customWidth="1"/>
    <col min="486" max="486" width="12.33203125" style="157" customWidth="1"/>
    <col min="487" max="487" width="12.88671875" style="157" customWidth="1"/>
    <col min="488" max="488" width="1.44140625" style="157" customWidth="1"/>
    <col min="489" max="489" width="4.5546875" style="157" bestFit="1" customWidth="1"/>
    <col min="490" max="737" width="9.109375" style="157"/>
    <col min="738" max="738" width="11.88671875" style="157" customWidth="1"/>
    <col min="739" max="740" width="3.6640625" style="157" customWidth="1"/>
    <col min="741" max="741" width="65.88671875" style="157" customWidth="1"/>
    <col min="742" max="742" width="12.33203125" style="157" customWidth="1"/>
    <col min="743" max="743" width="12.88671875" style="157" customWidth="1"/>
    <col min="744" max="744" width="1.44140625" style="157" customWidth="1"/>
    <col min="745" max="745" width="4.5546875" style="157" bestFit="1" customWidth="1"/>
    <col min="746" max="993" width="9.109375" style="157"/>
    <col min="994" max="994" width="11.88671875" style="157" customWidth="1"/>
    <col min="995" max="996" width="3.6640625" style="157" customWidth="1"/>
    <col min="997" max="997" width="65.88671875" style="157" customWidth="1"/>
    <col min="998" max="998" width="12.33203125" style="157" customWidth="1"/>
    <col min="999" max="999" width="12.88671875" style="157" customWidth="1"/>
    <col min="1000" max="1000" width="1.44140625" style="157" customWidth="1"/>
    <col min="1001" max="1001" width="4.5546875" style="157" bestFit="1" customWidth="1"/>
    <col min="1002" max="1249" width="9.109375" style="157"/>
    <col min="1250" max="1250" width="11.88671875" style="157" customWidth="1"/>
    <col min="1251" max="1252" width="3.6640625" style="157" customWidth="1"/>
    <col min="1253" max="1253" width="65.88671875" style="157" customWidth="1"/>
    <col min="1254" max="1254" width="12.33203125" style="157" customWidth="1"/>
    <col min="1255" max="1255" width="12.88671875" style="157" customWidth="1"/>
    <col min="1256" max="1256" width="1.44140625" style="157" customWidth="1"/>
    <col min="1257" max="1257" width="4.5546875" style="157" bestFit="1" customWidth="1"/>
    <col min="1258" max="1505" width="9.109375" style="157"/>
    <col min="1506" max="1506" width="11.88671875" style="157" customWidth="1"/>
    <col min="1507" max="1508" width="3.6640625" style="157" customWidth="1"/>
    <col min="1509" max="1509" width="65.88671875" style="157" customWidth="1"/>
    <col min="1510" max="1510" width="12.33203125" style="157" customWidth="1"/>
    <col min="1511" max="1511" width="12.88671875" style="157" customWidth="1"/>
    <col min="1512" max="1512" width="1.44140625" style="157" customWidth="1"/>
    <col min="1513" max="1513" width="4.5546875" style="157" bestFit="1" customWidth="1"/>
    <col min="1514" max="1761" width="9.109375" style="157"/>
    <col min="1762" max="1762" width="11.88671875" style="157" customWidth="1"/>
    <col min="1763" max="1764" width="3.6640625" style="157" customWidth="1"/>
    <col min="1765" max="1765" width="65.88671875" style="157" customWidth="1"/>
    <col min="1766" max="1766" width="12.33203125" style="157" customWidth="1"/>
    <col min="1767" max="1767" width="12.88671875" style="157" customWidth="1"/>
    <col min="1768" max="1768" width="1.44140625" style="157" customWidth="1"/>
    <col min="1769" max="1769" width="4.5546875" style="157" bestFit="1" customWidth="1"/>
    <col min="1770" max="2017" width="9.109375" style="157"/>
    <col min="2018" max="2018" width="11.88671875" style="157" customWidth="1"/>
    <col min="2019" max="2020" width="3.6640625" style="157" customWidth="1"/>
    <col min="2021" max="2021" width="65.88671875" style="157" customWidth="1"/>
    <col min="2022" max="2022" width="12.33203125" style="157" customWidth="1"/>
    <col min="2023" max="2023" width="12.88671875" style="157" customWidth="1"/>
    <col min="2024" max="2024" width="1.44140625" style="157" customWidth="1"/>
    <col min="2025" max="2025" width="4.5546875" style="157" bestFit="1" customWidth="1"/>
    <col min="2026" max="2273" width="9.109375" style="157"/>
    <col min="2274" max="2274" width="11.88671875" style="157" customWidth="1"/>
    <col min="2275" max="2276" width="3.6640625" style="157" customWidth="1"/>
    <col min="2277" max="2277" width="65.88671875" style="157" customWidth="1"/>
    <col min="2278" max="2278" width="12.33203125" style="157" customWidth="1"/>
    <col min="2279" max="2279" width="12.88671875" style="157" customWidth="1"/>
    <col min="2280" max="2280" width="1.44140625" style="157" customWidth="1"/>
    <col min="2281" max="2281" width="4.5546875" style="157" bestFit="1" customWidth="1"/>
    <col min="2282" max="2529" width="9.109375" style="157"/>
    <col min="2530" max="2530" width="11.88671875" style="157" customWidth="1"/>
    <col min="2531" max="2532" width="3.6640625" style="157" customWidth="1"/>
    <col min="2533" max="2533" width="65.88671875" style="157" customWidth="1"/>
    <col min="2534" max="2534" width="12.33203125" style="157" customWidth="1"/>
    <col min="2535" max="2535" width="12.88671875" style="157" customWidth="1"/>
    <col min="2536" max="2536" width="1.44140625" style="157" customWidth="1"/>
    <col min="2537" max="2537" width="4.5546875" style="157" bestFit="1" customWidth="1"/>
    <col min="2538" max="2785" width="9.109375" style="157"/>
    <col min="2786" max="2786" width="11.88671875" style="157" customWidth="1"/>
    <col min="2787" max="2788" width="3.6640625" style="157" customWidth="1"/>
    <col min="2789" max="2789" width="65.88671875" style="157" customWidth="1"/>
    <col min="2790" max="2790" width="12.33203125" style="157" customWidth="1"/>
    <col min="2791" max="2791" width="12.88671875" style="157" customWidth="1"/>
    <col min="2792" max="2792" width="1.44140625" style="157" customWidth="1"/>
    <col min="2793" max="2793" width="4.5546875" style="157" bestFit="1" customWidth="1"/>
    <col min="2794" max="3041" width="9.109375" style="157"/>
    <col min="3042" max="3042" width="11.88671875" style="157" customWidth="1"/>
    <col min="3043" max="3044" width="3.6640625" style="157" customWidth="1"/>
    <col min="3045" max="3045" width="65.88671875" style="157" customWidth="1"/>
    <col min="3046" max="3046" width="12.33203125" style="157" customWidth="1"/>
    <col min="3047" max="3047" width="12.88671875" style="157" customWidth="1"/>
    <col min="3048" max="3048" width="1.44140625" style="157" customWidth="1"/>
    <col min="3049" max="3049" width="4.5546875" style="157" bestFit="1" customWidth="1"/>
    <col min="3050" max="3297" width="9.109375" style="157"/>
    <col min="3298" max="3298" width="11.88671875" style="157" customWidth="1"/>
    <col min="3299" max="3300" width="3.6640625" style="157" customWidth="1"/>
    <col min="3301" max="3301" width="65.88671875" style="157" customWidth="1"/>
    <col min="3302" max="3302" width="12.33203125" style="157" customWidth="1"/>
    <col min="3303" max="3303" width="12.88671875" style="157" customWidth="1"/>
    <col min="3304" max="3304" width="1.44140625" style="157" customWidth="1"/>
    <col min="3305" max="3305" width="4.5546875" style="157" bestFit="1" customWidth="1"/>
    <col min="3306" max="3553" width="9.109375" style="157"/>
    <col min="3554" max="3554" width="11.88671875" style="157" customWidth="1"/>
    <col min="3555" max="3556" width="3.6640625" style="157" customWidth="1"/>
    <col min="3557" max="3557" width="65.88671875" style="157" customWidth="1"/>
    <col min="3558" max="3558" width="12.33203125" style="157" customWidth="1"/>
    <col min="3559" max="3559" width="12.88671875" style="157" customWidth="1"/>
    <col min="3560" max="3560" width="1.44140625" style="157" customWidth="1"/>
    <col min="3561" max="3561" width="4.5546875" style="157" bestFit="1" customWidth="1"/>
    <col min="3562" max="3809" width="9.109375" style="157"/>
    <col min="3810" max="3810" width="11.88671875" style="157" customWidth="1"/>
    <col min="3811" max="3812" width="3.6640625" style="157" customWidth="1"/>
    <col min="3813" max="3813" width="65.88671875" style="157" customWidth="1"/>
    <col min="3814" max="3814" width="12.33203125" style="157" customWidth="1"/>
    <col min="3815" max="3815" width="12.88671875" style="157" customWidth="1"/>
    <col min="3816" max="3816" width="1.44140625" style="157" customWidth="1"/>
    <col min="3817" max="3817" width="4.5546875" style="157" bestFit="1" customWidth="1"/>
    <col min="3818" max="4065" width="9.109375" style="157"/>
    <col min="4066" max="4066" width="11.88671875" style="157" customWidth="1"/>
    <col min="4067" max="4068" width="3.6640625" style="157" customWidth="1"/>
    <col min="4069" max="4069" width="65.88671875" style="157" customWidth="1"/>
    <col min="4070" max="4070" width="12.33203125" style="157" customWidth="1"/>
    <col min="4071" max="4071" width="12.88671875" style="157" customWidth="1"/>
    <col min="4072" max="4072" width="1.44140625" style="157" customWidth="1"/>
    <col min="4073" max="4073" width="4.5546875" style="157" bestFit="1" customWidth="1"/>
    <col min="4074" max="4321" width="9.109375" style="157"/>
    <col min="4322" max="4322" width="11.88671875" style="157" customWidth="1"/>
    <col min="4323" max="4324" width="3.6640625" style="157" customWidth="1"/>
    <col min="4325" max="4325" width="65.88671875" style="157" customWidth="1"/>
    <col min="4326" max="4326" width="12.33203125" style="157" customWidth="1"/>
    <col min="4327" max="4327" width="12.88671875" style="157" customWidth="1"/>
    <col min="4328" max="4328" width="1.44140625" style="157" customWidth="1"/>
    <col min="4329" max="4329" width="4.5546875" style="157" bestFit="1" customWidth="1"/>
    <col min="4330" max="4577" width="9.109375" style="157"/>
    <col min="4578" max="4578" width="11.88671875" style="157" customWidth="1"/>
    <col min="4579" max="4580" width="3.6640625" style="157" customWidth="1"/>
    <col min="4581" max="4581" width="65.88671875" style="157" customWidth="1"/>
    <col min="4582" max="4582" width="12.33203125" style="157" customWidth="1"/>
    <col min="4583" max="4583" width="12.88671875" style="157" customWidth="1"/>
    <col min="4584" max="4584" width="1.44140625" style="157" customWidth="1"/>
    <col min="4585" max="4585" width="4.5546875" style="157" bestFit="1" customWidth="1"/>
    <col min="4586" max="4833" width="9.109375" style="157"/>
    <col min="4834" max="4834" width="11.88671875" style="157" customWidth="1"/>
    <col min="4835" max="4836" width="3.6640625" style="157" customWidth="1"/>
    <col min="4837" max="4837" width="65.88671875" style="157" customWidth="1"/>
    <col min="4838" max="4838" width="12.33203125" style="157" customWidth="1"/>
    <col min="4839" max="4839" width="12.88671875" style="157" customWidth="1"/>
    <col min="4840" max="4840" width="1.44140625" style="157" customWidth="1"/>
    <col min="4841" max="4841" width="4.5546875" style="157" bestFit="1" customWidth="1"/>
    <col min="4842" max="5089" width="9.109375" style="157"/>
    <col min="5090" max="5090" width="11.88671875" style="157" customWidth="1"/>
    <col min="5091" max="5092" width="3.6640625" style="157" customWidth="1"/>
    <col min="5093" max="5093" width="65.88671875" style="157" customWidth="1"/>
    <col min="5094" max="5094" width="12.33203125" style="157" customWidth="1"/>
    <col min="5095" max="5095" width="12.88671875" style="157" customWidth="1"/>
    <col min="5096" max="5096" width="1.44140625" style="157" customWidth="1"/>
    <col min="5097" max="5097" width="4.5546875" style="157" bestFit="1" customWidth="1"/>
    <col min="5098" max="5345" width="9.109375" style="157"/>
    <col min="5346" max="5346" width="11.88671875" style="157" customWidth="1"/>
    <col min="5347" max="5348" width="3.6640625" style="157" customWidth="1"/>
    <col min="5349" max="5349" width="65.88671875" style="157" customWidth="1"/>
    <col min="5350" max="5350" width="12.33203125" style="157" customWidth="1"/>
    <col min="5351" max="5351" width="12.88671875" style="157" customWidth="1"/>
    <col min="5352" max="5352" width="1.44140625" style="157" customWidth="1"/>
    <col min="5353" max="5353" width="4.5546875" style="157" bestFit="1" customWidth="1"/>
    <col min="5354" max="5601" width="9.109375" style="157"/>
    <col min="5602" max="5602" width="11.88671875" style="157" customWidth="1"/>
    <col min="5603" max="5604" width="3.6640625" style="157" customWidth="1"/>
    <col min="5605" max="5605" width="65.88671875" style="157" customWidth="1"/>
    <col min="5606" max="5606" width="12.33203125" style="157" customWidth="1"/>
    <col min="5607" max="5607" width="12.88671875" style="157" customWidth="1"/>
    <col min="5608" max="5608" width="1.44140625" style="157" customWidth="1"/>
    <col min="5609" max="5609" width="4.5546875" style="157" bestFit="1" customWidth="1"/>
    <col min="5610" max="5857" width="9.109375" style="157"/>
    <col min="5858" max="5858" width="11.88671875" style="157" customWidth="1"/>
    <col min="5859" max="5860" width="3.6640625" style="157" customWidth="1"/>
    <col min="5861" max="5861" width="65.88671875" style="157" customWidth="1"/>
    <col min="5862" max="5862" width="12.33203125" style="157" customWidth="1"/>
    <col min="5863" max="5863" width="12.88671875" style="157" customWidth="1"/>
    <col min="5864" max="5864" width="1.44140625" style="157" customWidth="1"/>
    <col min="5865" max="5865" width="4.5546875" style="157" bestFit="1" customWidth="1"/>
    <col min="5866" max="6113" width="9.109375" style="157"/>
    <col min="6114" max="6114" width="11.88671875" style="157" customWidth="1"/>
    <col min="6115" max="6116" width="3.6640625" style="157" customWidth="1"/>
    <col min="6117" max="6117" width="65.88671875" style="157" customWidth="1"/>
    <col min="6118" max="6118" width="12.33203125" style="157" customWidth="1"/>
    <col min="6119" max="6119" width="12.88671875" style="157" customWidth="1"/>
    <col min="6120" max="6120" width="1.44140625" style="157" customWidth="1"/>
    <col min="6121" max="6121" width="4.5546875" style="157" bestFit="1" customWidth="1"/>
    <col min="6122" max="6369" width="9.109375" style="157"/>
    <col min="6370" max="6370" width="11.88671875" style="157" customWidth="1"/>
    <col min="6371" max="6372" width="3.6640625" style="157" customWidth="1"/>
    <col min="6373" max="6373" width="65.88671875" style="157" customWidth="1"/>
    <col min="6374" max="6374" width="12.33203125" style="157" customWidth="1"/>
    <col min="6375" max="6375" width="12.88671875" style="157" customWidth="1"/>
    <col min="6376" max="6376" width="1.44140625" style="157" customWidth="1"/>
    <col min="6377" max="6377" width="4.5546875" style="157" bestFit="1" customWidth="1"/>
    <col min="6378" max="6625" width="9.109375" style="157"/>
    <col min="6626" max="6626" width="11.88671875" style="157" customWidth="1"/>
    <col min="6627" max="6628" width="3.6640625" style="157" customWidth="1"/>
    <col min="6629" max="6629" width="65.88671875" style="157" customWidth="1"/>
    <col min="6630" max="6630" width="12.33203125" style="157" customWidth="1"/>
    <col min="6631" max="6631" width="12.88671875" style="157" customWidth="1"/>
    <col min="6632" max="6632" width="1.44140625" style="157" customWidth="1"/>
    <col min="6633" max="6633" width="4.5546875" style="157" bestFit="1" customWidth="1"/>
    <col min="6634" max="6881" width="9.109375" style="157"/>
    <col min="6882" max="6882" width="11.88671875" style="157" customWidth="1"/>
    <col min="6883" max="6884" width="3.6640625" style="157" customWidth="1"/>
    <col min="6885" max="6885" width="65.88671875" style="157" customWidth="1"/>
    <col min="6886" max="6886" width="12.33203125" style="157" customWidth="1"/>
    <col min="6887" max="6887" width="12.88671875" style="157" customWidth="1"/>
    <col min="6888" max="6888" width="1.44140625" style="157" customWidth="1"/>
    <col min="6889" max="6889" width="4.5546875" style="157" bestFit="1" customWidth="1"/>
    <col min="6890" max="7137" width="9.109375" style="157"/>
    <col min="7138" max="7138" width="11.88671875" style="157" customWidth="1"/>
    <col min="7139" max="7140" width="3.6640625" style="157" customWidth="1"/>
    <col min="7141" max="7141" width="65.88671875" style="157" customWidth="1"/>
    <col min="7142" max="7142" width="12.33203125" style="157" customWidth="1"/>
    <col min="7143" max="7143" width="12.88671875" style="157" customWidth="1"/>
    <col min="7144" max="7144" width="1.44140625" style="157" customWidth="1"/>
    <col min="7145" max="7145" width="4.5546875" style="157" bestFit="1" customWidth="1"/>
    <col min="7146" max="7393" width="9.109375" style="157"/>
    <col min="7394" max="7394" width="11.88671875" style="157" customWidth="1"/>
    <col min="7395" max="7396" width="3.6640625" style="157" customWidth="1"/>
    <col min="7397" max="7397" width="65.88671875" style="157" customWidth="1"/>
    <col min="7398" max="7398" width="12.33203125" style="157" customWidth="1"/>
    <col min="7399" max="7399" width="12.88671875" style="157" customWidth="1"/>
    <col min="7400" max="7400" width="1.44140625" style="157" customWidth="1"/>
    <col min="7401" max="7401" width="4.5546875" style="157" bestFit="1" customWidth="1"/>
    <col min="7402" max="7649" width="9.109375" style="157"/>
    <col min="7650" max="7650" width="11.88671875" style="157" customWidth="1"/>
    <col min="7651" max="7652" width="3.6640625" style="157" customWidth="1"/>
    <col min="7653" max="7653" width="65.88671875" style="157" customWidth="1"/>
    <col min="7654" max="7654" width="12.33203125" style="157" customWidth="1"/>
    <col min="7655" max="7655" width="12.88671875" style="157" customWidth="1"/>
    <col min="7656" max="7656" width="1.44140625" style="157" customWidth="1"/>
    <col min="7657" max="7657" width="4.5546875" style="157" bestFit="1" customWidth="1"/>
    <col min="7658" max="7905" width="9.109375" style="157"/>
    <col min="7906" max="7906" width="11.88671875" style="157" customWidth="1"/>
    <col min="7907" max="7908" width="3.6640625" style="157" customWidth="1"/>
    <col min="7909" max="7909" width="65.88671875" style="157" customWidth="1"/>
    <col min="7910" max="7910" width="12.33203125" style="157" customWidth="1"/>
    <col min="7911" max="7911" width="12.88671875" style="157" customWidth="1"/>
    <col min="7912" max="7912" width="1.44140625" style="157" customWidth="1"/>
    <col min="7913" max="7913" width="4.5546875" style="157" bestFit="1" customWidth="1"/>
    <col min="7914" max="8161" width="9.109375" style="157"/>
    <col min="8162" max="8162" width="11.88671875" style="157" customWidth="1"/>
    <col min="8163" max="8164" width="3.6640625" style="157" customWidth="1"/>
    <col min="8165" max="8165" width="65.88671875" style="157" customWidth="1"/>
    <col min="8166" max="8166" width="12.33203125" style="157" customWidth="1"/>
    <col min="8167" max="8167" width="12.88671875" style="157" customWidth="1"/>
    <col min="8168" max="8168" width="1.44140625" style="157" customWidth="1"/>
    <col min="8169" max="8169" width="4.5546875" style="157" bestFit="1" customWidth="1"/>
    <col min="8170" max="8417" width="9.109375" style="157"/>
    <col min="8418" max="8418" width="11.88671875" style="157" customWidth="1"/>
    <col min="8419" max="8420" width="3.6640625" style="157" customWidth="1"/>
    <col min="8421" max="8421" width="65.88671875" style="157" customWidth="1"/>
    <col min="8422" max="8422" width="12.33203125" style="157" customWidth="1"/>
    <col min="8423" max="8423" width="12.88671875" style="157" customWidth="1"/>
    <col min="8424" max="8424" width="1.44140625" style="157" customWidth="1"/>
    <col min="8425" max="8425" width="4.5546875" style="157" bestFit="1" customWidth="1"/>
    <col min="8426" max="8673" width="9.109375" style="157"/>
    <col min="8674" max="8674" width="11.88671875" style="157" customWidth="1"/>
    <col min="8675" max="8676" width="3.6640625" style="157" customWidth="1"/>
    <col min="8677" max="8677" width="65.88671875" style="157" customWidth="1"/>
    <col min="8678" max="8678" width="12.33203125" style="157" customWidth="1"/>
    <col min="8679" max="8679" width="12.88671875" style="157" customWidth="1"/>
    <col min="8680" max="8680" width="1.44140625" style="157" customWidth="1"/>
    <col min="8681" max="8681" width="4.5546875" style="157" bestFit="1" customWidth="1"/>
    <col min="8682" max="8929" width="9.109375" style="157"/>
    <col min="8930" max="8930" width="11.88671875" style="157" customWidth="1"/>
    <col min="8931" max="8932" width="3.6640625" style="157" customWidth="1"/>
    <col min="8933" max="8933" width="65.88671875" style="157" customWidth="1"/>
    <col min="8934" max="8934" width="12.33203125" style="157" customWidth="1"/>
    <col min="8935" max="8935" width="12.88671875" style="157" customWidth="1"/>
    <col min="8936" max="8936" width="1.44140625" style="157" customWidth="1"/>
    <col min="8937" max="8937" width="4.5546875" style="157" bestFit="1" customWidth="1"/>
    <col min="8938" max="9185" width="9.109375" style="157"/>
    <col min="9186" max="9186" width="11.88671875" style="157" customWidth="1"/>
    <col min="9187" max="9188" width="3.6640625" style="157" customWidth="1"/>
    <col min="9189" max="9189" width="65.88671875" style="157" customWidth="1"/>
    <col min="9190" max="9190" width="12.33203125" style="157" customWidth="1"/>
    <col min="9191" max="9191" width="12.88671875" style="157" customWidth="1"/>
    <col min="9192" max="9192" width="1.44140625" style="157" customWidth="1"/>
    <col min="9193" max="9193" width="4.5546875" style="157" bestFit="1" customWidth="1"/>
    <col min="9194" max="9441" width="9.109375" style="157"/>
    <col min="9442" max="9442" width="11.88671875" style="157" customWidth="1"/>
    <col min="9443" max="9444" width="3.6640625" style="157" customWidth="1"/>
    <col min="9445" max="9445" width="65.88671875" style="157" customWidth="1"/>
    <col min="9446" max="9446" width="12.33203125" style="157" customWidth="1"/>
    <col min="9447" max="9447" width="12.88671875" style="157" customWidth="1"/>
    <col min="9448" max="9448" width="1.44140625" style="157" customWidth="1"/>
    <col min="9449" max="9449" width="4.5546875" style="157" bestFit="1" customWidth="1"/>
    <col min="9450" max="9697" width="9.109375" style="157"/>
    <col min="9698" max="9698" width="11.88671875" style="157" customWidth="1"/>
    <col min="9699" max="9700" width="3.6640625" style="157" customWidth="1"/>
    <col min="9701" max="9701" width="65.88671875" style="157" customWidth="1"/>
    <col min="9702" max="9702" width="12.33203125" style="157" customWidth="1"/>
    <col min="9703" max="9703" width="12.88671875" style="157" customWidth="1"/>
    <col min="9704" max="9704" width="1.44140625" style="157" customWidth="1"/>
    <col min="9705" max="9705" width="4.5546875" style="157" bestFit="1" customWidth="1"/>
    <col min="9706" max="9953" width="9.109375" style="157"/>
    <col min="9954" max="9954" width="11.88671875" style="157" customWidth="1"/>
    <col min="9955" max="9956" width="3.6640625" style="157" customWidth="1"/>
    <col min="9957" max="9957" width="65.88671875" style="157" customWidth="1"/>
    <col min="9958" max="9958" width="12.33203125" style="157" customWidth="1"/>
    <col min="9959" max="9959" width="12.88671875" style="157" customWidth="1"/>
    <col min="9960" max="9960" width="1.44140625" style="157" customWidth="1"/>
    <col min="9961" max="9961" width="4.5546875" style="157" bestFit="1" customWidth="1"/>
    <col min="9962" max="10209" width="9.109375" style="157"/>
    <col min="10210" max="10210" width="11.88671875" style="157" customWidth="1"/>
    <col min="10211" max="10212" width="3.6640625" style="157" customWidth="1"/>
    <col min="10213" max="10213" width="65.88671875" style="157" customWidth="1"/>
    <col min="10214" max="10214" width="12.33203125" style="157" customWidth="1"/>
    <col min="10215" max="10215" width="12.88671875" style="157" customWidth="1"/>
    <col min="10216" max="10216" width="1.44140625" style="157" customWidth="1"/>
    <col min="10217" max="10217" width="4.5546875" style="157" bestFit="1" customWidth="1"/>
    <col min="10218" max="10465" width="9.109375" style="157"/>
    <col min="10466" max="10466" width="11.88671875" style="157" customWidth="1"/>
    <col min="10467" max="10468" width="3.6640625" style="157" customWidth="1"/>
    <col min="10469" max="10469" width="65.88671875" style="157" customWidth="1"/>
    <col min="10470" max="10470" width="12.33203125" style="157" customWidth="1"/>
    <col min="10471" max="10471" width="12.88671875" style="157" customWidth="1"/>
    <col min="10472" max="10472" width="1.44140625" style="157" customWidth="1"/>
    <col min="10473" max="10473" width="4.5546875" style="157" bestFit="1" customWidth="1"/>
    <col min="10474" max="10721" width="9.109375" style="157"/>
    <col min="10722" max="10722" width="11.88671875" style="157" customWidth="1"/>
    <col min="10723" max="10724" width="3.6640625" style="157" customWidth="1"/>
    <col min="10725" max="10725" width="65.88671875" style="157" customWidth="1"/>
    <col min="10726" max="10726" width="12.33203125" style="157" customWidth="1"/>
    <col min="10727" max="10727" width="12.88671875" style="157" customWidth="1"/>
    <col min="10728" max="10728" width="1.44140625" style="157" customWidth="1"/>
    <col min="10729" max="10729" width="4.5546875" style="157" bestFit="1" customWidth="1"/>
    <col min="10730" max="10977" width="9.109375" style="157"/>
    <col min="10978" max="10978" width="11.88671875" style="157" customWidth="1"/>
    <col min="10979" max="10980" width="3.6640625" style="157" customWidth="1"/>
    <col min="10981" max="10981" width="65.88671875" style="157" customWidth="1"/>
    <col min="10982" max="10982" width="12.33203125" style="157" customWidth="1"/>
    <col min="10983" max="10983" width="12.88671875" style="157" customWidth="1"/>
    <col min="10984" max="10984" width="1.44140625" style="157" customWidth="1"/>
    <col min="10985" max="10985" width="4.5546875" style="157" bestFit="1" customWidth="1"/>
    <col min="10986" max="11233" width="9.109375" style="157"/>
    <col min="11234" max="11234" width="11.88671875" style="157" customWidth="1"/>
    <col min="11235" max="11236" width="3.6640625" style="157" customWidth="1"/>
    <col min="11237" max="11237" width="65.88671875" style="157" customWidth="1"/>
    <col min="11238" max="11238" width="12.33203125" style="157" customWidth="1"/>
    <col min="11239" max="11239" width="12.88671875" style="157" customWidth="1"/>
    <col min="11240" max="11240" width="1.44140625" style="157" customWidth="1"/>
    <col min="11241" max="11241" width="4.5546875" style="157" bestFit="1" customWidth="1"/>
    <col min="11242" max="11489" width="9.109375" style="157"/>
    <col min="11490" max="11490" width="11.88671875" style="157" customWidth="1"/>
    <col min="11491" max="11492" width="3.6640625" style="157" customWidth="1"/>
    <col min="11493" max="11493" width="65.88671875" style="157" customWidth="1"/>
    <col min="11494" max="11494" width="12.33203125" style="157" customWidth="1"/>
    <col min="11495" max="11495" width="12.88671875" style="157" customWidth="1"/>
    <col min="11496" max="11496" width="1.44140625" style="157" customWidth="1"/>
    <col min="11497" max="11497" width="4.5546875" style="157" bestFit="1" customWidth="1"/>
    <col min="11498" max="11745" width="9.109375" style="157"/>
    <col min="11746" max="11746" width="11.88671875" style="157" customWidth="1"/>
    <col min="11747" max="11748" width="3.6640625" style="157" customWidth="1"/>
    <col min="11749" max="11749" width="65.88671875" style="157" customWidth="1"/>
    <col min="11750" max="11750" width="12.33203125" style="157" customWidth="1"/>
    <col min="11751" max="11751" width="12.88671875" style="157" customWidth="1"/>
    <col min="11752" max="11752" width="1.44140625" style="157" customWidth="1"/>
    <col min="11753" max="11753" width="4.5546875" style="157" bestFit="1" customWidth="1"/>
    <col min="11754" max="12001" width="9.109375" style="157"/>
    <col min="12002" max="12002" width="11.88671875" style="157" customWidth="1"/>
    <col min="12003" max="12004" width="3.6640625" style="157" customWidth="1"/>
    <col min="12005" max="12005" width="65.88671875" style="157" customWidth="1"/>
    <col min="12006" max="12006" width="12.33203125" style="157" customWidth="1"/>
    <col min="12007" max="12007" width="12.88671875" style="157" customWidth="1"/>
    <col min="12008" max="12008" width="1.44140625" style="157" customWidth="1"/>
    <col min="12009" max="12009" width="4.5546875" style="157" bestFit="1" customWidth="1"/>
    <col min="12010" max="12257" width="9.109375" style="157"/>
    <col min="12258" max="12258" width="11.88671875" style="157" customWidth="1"/>
    <col min="12259" max="12260" width="3.6640625" style="157" customWidth="1"/>
    <col min="12261" max="12261" width="65.88671875" style="157" customWidth="1"/>
    <col min="12262" max="12262" width="12.33203125" style="157" customWidth="1"/>
    <col min="12263" max="12263" width="12.88671875" style="157" customWidth="1"/>
    <col min="12264" max="12264" width="1.44140625" style="157" customWidth="1"/>
    <col min="12265" max="12265" width="4.5546875" style="157" bestFit="1" customWidth="1"/>
    <col min="12266" max="12513" width="9.109375" style="157"/>
    <col min="12514" max="12514" width="11.88671875" style="157" customWidth="1"/>
    <col min="12515" max="12516" width="3.6640625" style="157" customWidth="1"/>
    <col min="12517" max="12517" width="65.88671875" style="157" customWidth="1"/>
    <col min="12518" max="12518" width="12.33203125" style="157" customWidth="1"/>
    <col min="12519" max="12519" width="12.88671875" style="157" customWidth="1"/>
    <col min="12520" max="12520" width="1.44140625" style="157" customWidth="1"/>
    <col min="12521" max="12521" width="4.5546875" style="157" bestFit="1" customWidth="1"/>
    <col min="12522" max="12769" width="9.109375" style="157"/>
    <col min="12770" max="12770" width="11.88671875" style="157" customWidth="1"/>
    <col min="12771" max="12772" width="3.6640625" style="157" customWidth="1"/>
    <col min="12773" max="12773" width="65.88671875" style="157" customWidth="1"/>
    <col min="12774" max="12774" width="12.33203125" style="157" customWidth="1"/>
    <col min="12775" max="12775" width="12.88671875" style="157" customWidth="1"/>
    <col min="12776" max="12776" width="1.44140625" style="157" customWidth="1"/>
    <col min="12777" max="12777" width="4.5546875" style="157" bestFit="1" customWidth="1"/>
    <col min="12778" max="13025" width="9.109375" style="157"/>
    <col min="13026" max="13026" width="11.88671875" style="157" customWidth="1"/>
    <col min="13027" max="13028" width="3.6640625" style="157" customWidth="1"/>
    <col min="13029" max="13029" width="65.88671875" style="157" customWidth="1"/>
    <col min="13030" max="13030" width="12.33203125" style="157" customWidth="1"/>
    <col min="13031" max="13031" width="12.88671875" style="157" customWidth="1"/>
    <col min="13032" max="13032" width="1.44140625" style="157" customWidth="1"/>
    <col min="13033" max="13033" width="4.5546875" style="157" bestFit="1" customWidth="1"/>
    <col min="13034" max="13281" width="9.109375" style="157"/>
    <col min="13282" max="13282" width="11.88671875" style="157" customWidth="1"/>
    <col min="13283" max="13284" width="3.6640625" style="157" customWidth="1"/>
    <col min="13285" max="13285" width="65.88671875" style="157" customWidth="1"/>
    <col min="13286" max="13286" width="12.33203125" style="157" customWidth="1"/>
    <col min="13287" max="13287" width="12.88671875" style="157" customWidth="1"/>
    <col min="13288" max="13288" width="1.44140625" style="157" customWidth="1"/>
    <col min="13289" max="13289" width="4.5546875" style="157" bestFit="1" customWidth="1"/>
    <col min="13290" max="13537" width="9.109375" style="157"/>
    <col min="13538" max="13538" width="11.88671875" style="157" customWidth="1"/>
    <col min="13539" max="13540" width="3.6640625" style="157" customWidth="1"/>
    <col min="13541" max="13541" width="65.88671875" style="157" customWidth="1"/>
    <col min="13542" max="13542" width="12.33203125" style="157" customWidth="1"/>
    <col min="13543" max="13543" width="12.88671875" style="157" customWidth="1"/>
    <col min="13544" max="13544" width="1.44140625" style="157" customWidth="1"/>
    <col min="13545" max="13545" width="4.5546875" style="157" bestFit="1" customWidth="1"/>
    <col min="13546" max="13793" width="9.109375" style="157"/>
    <col min="13794" max="13794" width="11.88671875" style="157" customWidth="1"/>
    <col min="13795" max="13796" width="3.6640625" style="157" customWidth="1"/>
    <col min="13797" max="13797" width="65.88671875" style="157" customWidth="1"/>
    <col min="13798" max="13798" width="12.33203125" style="157" customWidth="1"/>
    <col min="13799" max="13799" width="12.88671875" style="157" customWidth="1"/>
    <col min="13800" max="13800" width="1.44140625" style="157" customWidth="1"/>
    <col min="13801" max="13801" width="4.5546875" style="157" bestFit="1" customWidth="1"/>
    <col min="13802" max="14049" width="9.109375" style="157"/>
    <col min="14050" max="14050" width="11.88671875" style="157" customWidth="1"/>
    <col min="14051" max="14052" width="3.6640625" style="157" customWidth="1"/>
    <col min="14053" max="14053" width="65.88671875" style="157" customWidth="1"/>
    <col min="14054" max="14054" width="12.33203125" style="157" customWidth="1"/>
    <col min="14055" max="14055" width="12.88671875" style="157" customWidth="1"/>
    <col min="14056" max="14056" width="1.44140625" style="157" customWidth="1"/>
    <col min="14057" max="14057" width="4.5546875" style="157" bestFit="1" customWidth="1"/>
    <col min="14058" max="14305" width="9.109375" style="157"/>
    <col min="14306" max="14306" width="11.88671875" style="157" customWidth="1"/>
    <col min="14307" max="14308" width="3.6640625" style="157" customWidth="1"/>
    <col min="14309" max="14309" width="65.88671875" style="157" customWidth="1"/>
    <col min="14310" max="14310" width="12.33203125" style="157" customWidth="1"/>
    <col min="14311" max="14311" width="12.88671875" style="157" customWidth="1"/>
    <col min="14312" max="14312" width="1.44140625" style="157" customWidth="1"/>
    <col min="14313" max="14313" width="4.5546875" style="157" bestFit="1" customWidth="1"/>
    <col min="14314" max="14561" width="9.109375" style="157"/>
    <col min="14562" max="14562" width="11.88671875" style="157" customWidth="1"/>
    <col min="14563" max="14564" width="3.6640625" style="157" customWidth="1"/>
    <col min="14565" max="14565" width="65.88671875" style="157" customWidth="1"/>
    <col min="14566" max="14566" width="12.33203125" style="157" customWidth="1"/>
    <col min="14567" max="14567" width="12.88671875" style="157" customWidth="1"/>
    <col min="14568" max="14568" width="1.44140625" style="157" customWidth="1"/>
    <col min="14569" max="14569" width="4.5546875" style="157" bestFit="1" customWidth="1"/>
    <col min="14570" max="14817" width="9.109375" style="157"/>
    <col min="14818" max="14818" width="11.88671875" style="157" customWidth="1"/>
    <col min="14819" max="14820" width="3.6640625" style="157" customWidth="1"/>
    <col min="14821" max="14821" width="65.88671875" style="157" customWidth="1"/>
    <col min="14822" max="14822" width="12.33203125" style="157" customWidth="1"/>
    <col min="14823" max="14823" width="12.88671875" style="157" customWidth="1"/>
    <col min="14824" max="14824" width="1.44140625" style="157" customWidth="1"/>
    <col min="14825" max="14825" width="4.5546875" style="157" bestFit="1" customWidth="1"/>
    <col min="14826" max="15073" width="9.109375" style="157"/>
    <col min="15074" max="15074" width="11.88671875" style="157" customWidth="1"/>
    <col min="15075" max="15076" width="3.6640625" style="157" customWidth="1"/>
    <col min="15077" max="15077" width="65.88671875" style="157" customWidth="1"/>
    <col min="15078" max="15078" width="12.33203125" style="157" customWidth="1"/>
    <col min="15079" max="15079" width="12.88671875" style="157" customWidth="1"/>
    <col min="15080" max="15080" width="1.44140625" style="157" customWidth="1"/>
    <col min="15081" max="15081" width="4.5546875" style="157" bestFit="1" customWidth="1"/>
    <col min="15082" max="15329" width="9.109375" style="157"/>
    <col min="15330" max="15330" width="11.88671875" style="157" customWidth="1"/>
    <col min="15331" max="15332" width="3.6640625" style="157" customWidth="1"/>
    <col min="15333" max="15333" width="65.88671875" style="157" customWidth="1"/>
    <col min="15334" max="15334" width="12.33203125" style="157" customWidth="1"/>
    <col min="15335" max="15335" width="12.88671875" style="157" customWidth="1"/>
    <col min="15336" max="15336" width="1.44140625" style="157" customWidth="1"/>
    <col min="15337" max="15337" width="4.5546875" style="157" bestFit="1" customWidth="1"/>
    <col min="15338" max="15585" width="9.109375" style="157"/>
    <col min="15586" max="15586" width="11.88671875" style="157" customWidth="1"/>
    <col min="15587" max="15588" width="3.6640625" style="157" customWidth="1"/>
    <col min="15589" max="15589" width="65.88671875" style="157" customWidth="1"/>
    <col min="15590" max="15590" width="12.33203125" style="157" customWidth="1"/>
    <col min="15591" max="15591" width="12.88671875" style="157" customWidth="1"/>
    <col min="15592" max="15592" width="1.44140625" style="157" customWidth="1"/>
    <col min="15593" max="15593" width="4.5546875" style="157" bestFit="1" customWidth="1"/>
    <col min="15594" max="15841" width="9.109375" style="157"/>
    <col min="15842" max="15842" width="11.88671875" style="157" customWidth="1"/>
    <col min="15843" max="15844" width="3.6640625" style="157" customWidth="1"/>
    <col min="15845" max="15845" width="65.88671875" style="157" customWidth="1"/>
    <col min="15846" max="15846" width="12.33203125" style="157" customWidth="1"/>
    <col min="15847" max="15847" width="12.88671875" style="157" customWidth="1"/>
    <col min="15848" max="15848" width="1.44140625" style="157" customWidth="1"/>
    <col min="15849" max="15849" width="4.5546875" style="157" bestFit="1" customWidth="1"/>
    <col min="15850" max="16097" width="9.109375" style="157"/>
    <col min="16098" max="16098" width="11.88671875" style="157" customWidth="1"/>
    <col min="16099" max="16100" width="3.6640625" style="157" customWidth="1"/>
    <col min="16101" max="16101" width="65.88671875" style="157" customWidth="1"/>
    <col min="16102" max="16102" width="12.33203125" style="157" customWidth="1"/>
    <col min="16103" max="16103" width="12.88671875" style="157" customWidth="1"/>
    <col min="16104" max="16104" width="1.44140625" style="157" customWidth="1"/>
    <col min="16105" max="16105" width="4.5546875" style="157" bestFit="1" customWidth="1"/>
    <col min="16106" max="16384" width="9.109375" style="157"/>
  </cols>
  <sheetData>
    <row r="2" spans="2:6" ht="17.399999999999999" x14ac:dyDescent="0.25">
      <c r="B2" s="198" t="s">
        <v>263</v>
      </c>
      <c r="C2" s="198"/>
      <c r="D2" s="198"/>
      <c r="E2" s="198"/>
    </row>
    <row r="3" spans="2:6" ht="18" x14ac:dyDescent="0.25">
      <c r="B3" s="199" t="s">
        <v>310</v>
      </c>
      <c r="C3" s="199"/>
      <c r="D3" s="199"/>
      <c r="E3" s="199"/>
    </row>
    <row r="5" spans="2:6" s="162" customFormat="1" ht="15" x14ac:dyDescent="0.3">
      <c r="B5" s="158" t="s">
        <v>17</v>
      </c>
      <c r="C5" s="159"/>
      <c r="D5" s="160"/>
      <c r="E5" s="161">
        <v>2023</v>
      </c>
      <c r="F5" s="161">
        <v>2022</v>
      </c>
    </row>
    <row r="6" spans="2:6" s="162" customFormat="1" ht="15.75" customHeight="1" x14ac:dyDescent="0.3">
      <c r="B6" s="142">
        <v>1</v>
      </c>
      <c r="C6" s="159" t="s">
        <v>264</v>
      </c>
      <c r="D6" s="163"/>
      <c r="E6" s="164"/>
      <c r="F6" s="164"/>
    </row>
    <row r="7" spans="2:6" s="162" customFormat="1" ht="15.75" customHeight="1" x14ac:dyDescent="0.3">
      <c r="B7" s="142"/>
      <c r="C7" s="165">
        <v>1</v>
      </c>
      <c r="D7" s="163" t="s">
        <v>163</v>
      </c>
      <c r="E7" s="164">
        <f>PASH!G35</f>
        <v>2317555.3115816698</v>
      </c>
      <c r="F7" s="164">
        <v>3843854</v>
      </c>
    </row>
    <row r="8" spans="2:6" s="162" customFormat="1" ht="15.75" customHeight="1" x14ac:dyDescent="0.3">
      <c r="B8" s="142"/>
      <c r="C8" s="165">
        <v>2</v>
      </c>
      <c r="D8" s="163" t="s">
        <v>311</v>
      </c>
      <c r="E8" s="164"/>
      <c r="F8" s="164"/>
    </row>
    <row r="9" spans="2:6" s="162" customFormat="1" ht="15.75" customHeight="1" x14ac:dyDescent="0.3">
      <c r="B9" s="142"/>
      <c r="C9" s="165"/>
      <c r="D9" s="163" t="s">
        <v>312</v>
      </c>
      <c r="E9" s="164"/>
      <c r="F9" s="164"/>
    </row>
    <row r="10" spans="2:6" s="162" customFormat="1" ht="15.75" customHeight="1" x14ac:dyDescent="0.3">
      <c r="B10" s="142"/>
      <c r="C10" s="165"/>
      <c r="D10" s="163" t="s">
        <v>313</v>
      </c>
      <c r="E10" s="164"/>
      <c r="F10" s="164"/>
    </row>
    <row r="11" spans="2:6" s="162" customFormat="1" ht="15.75" customHeight="1" x14ac:dyDescent="0.3">
      <c r="B11" s="142"/>
      <c r="C11" s="165"/>
      <c r="D11" s="163" t="s">
        <v>136</v>
      </c>
      <c r="E11" s="164">
        <f>PASH!G17</f>
        <v>350242</v>
      </c>
      <c r="F11" s="164">
        <v>442004</v>
      </c>
    </row>
    <row r="12" spans="2:6" s="162" customFormat="1" ht="15.75" customHeight="1" x14ac:dyDescent="0.3">
      <c r="B12" s="142"/>
      <c r="C12" s="165"/>
      <c r="D12" s="163" t="s">
        <v>135</v>
      </c>
      <c r="E12" s="164"/>
      <c r="F12" s="164"/>
    </row>
    <row r="13" spans="2:6" s="162" customFormat="1" ht="15.75" customHeight="1" x14ac:dyDescent="0.3">
      <c r="B13" s="142"/>
      <c r="C13" s="165">
        <v>3</v>
      </c>
      <c r="D13" s="163" t="s">
        <v>314</v>
      </c>
      <c r="E13" s="164"/>
      <c r="F13" s="164"/>
    </row>
    <row r="14" spans="2:6" s="162" customFormat="1" ht="15.75" customHeight="1" x14ac:dyDescent="0.3">
      <c r="B14" s="142"/>
      <c r="C14" s="165"/>
      <c r="D14" s="163" t="s">
        <v>315</v>
      </c>
      <c r="E14" s="164"/>
      <c r="F14" s="164"/>
    </row>
    <row r="15" spans="2:6" s="162" customFormat="1" ht="15.75" customHeight="1" x14ac:dyDescent="0.3">
      <c r="B15" s="142"/>
      <c r="C15" s="165">
        <v>4</v>
      </c>
      <c r="D15" s="163" t="s">
        <v>316</v>
      </c>
      <c r="E15" s="164"/>
      <c r="F15" s="164"/>
    </row>
    <row r="16" spans="2:6" s="162" customFormat="1" ht="15.75" customHeight="1" x14ac:dyDescent="0.3">
      <c r="B16" s="142"/>
      <c r="C16" s="165"/>
      <c r="D16" s="163" t="s">
        <v>317</v>
      </c>
      <c r="E16" s="164">
        <f>Aktivet!G13-Aktivet!F13</f>
        <v>5469923</v>
      </c>
      <c r="F16" s="164">
        <v>2478563</v>
      </c>
    </row>
    <row r="17" spans="2:6" s="162" customFormat="1" ht="15.75" customHeight="1" x14ac:dyDescent="0.3">
      <c r="B17" s="142"/>
      <c r="C17" s="165"/>
      <c r="D17" s="163" t="s">
        <v>318</v>
      </c>
      <c r="E17" s="164">
        <f>Aktivet!G19-Aktivet!F19</f>
        <v>1791292.5</v>
      </c>
      <c r="F17" s="164">
        <v>-1973519</v>
      </c>
    </row>
    <row r="18" spans="2:6" s="162" customFormat="1" ht="15.75" customHeight="1" x14ac:dyDescent="0.3">
      <c r="B18" s="142"/>
      <c r="C18" s="165"/>
      <c r="D18" s="163" t="s">
        <v>319</v>
      </c>
      <c r="E18" s="164"/>
      <c r="F18" s="164"/>
    </row>
    <row r="19" spans="2:6" s="162" customFormat="1" ht="15.75" customHeight="1" x14ac:dyDescent="0.3">
      <c r="B19" s="142"/>
      <c r="C19" s="165"/>
      <c r="D19" s="163" t="s">
        <v>320</v>
      </c>
      <c r="E19" s="164">
        <f>Pasivet!F6-Pasivet!G6</f>
        <v>-4429807</v>
      </c>
      <c r="F19" s="164">
        <v>4059616</v>
      </c>
    </row>
    <row r="20" spans="2:6" s="162" customFormat="1" ht="15.75" customHeight="1" x14ac:dyDescent="0.3">
      <c r="B20" s="142"/>
      <c r="C20" s="165"/>
      <c r="D20" s="163" t="s">
        <v>321</v>
      </c>
      <c r="E20" s="164"/>
      <c r="F20" s="164"/>
    </row>
    <row r="21" spans="2:6" s="162" customFormat="1" ht="15.75" customHeight="1" x14ac:dyDescent="0.3">
      <c r="B21" s="142"/>
      <c r="C21" s="165"/>
      <c r="D21" s="163" t="s">
        <v>322</v>
      </c>
      <c r="E21" s="164"/>
      <c r="F21" s="164"/>
    </row>
    <row r="22" spans="2:6" s="162" customFormat="1" ht="15.75" customHeight="1" x14ac:dyDescent="0.3">
      <c r="B22" s="142"/>
      <c r="C22" s="159" t="s">
        <v>266</v>
      </c>
      <c r="D22" s="163"/>
      <c r="E22" s="166">
        <f>E7+E8+E9+E10+E11+E12+E13+E14+E15+E16+E17+E18+E19+E20+E21</f>
        <v>5499205.8115816694</v>
      </c>
      <c r="F22" s="166">
        <v>8850517</v>
      </c>
    </row>
    <row r="23" spans="2:6" s="162" customFormat="1" ht="15.75" customHeight="1" x14ac:dyDescent="0.3">
      <c r="B23" s="142">
        <v>2</v>
      </c>
      <c r="C23" s="159" t="s">
        <v>267</v>
      </c>
      <c r="D23" s="163"/>
      <c r="E23" s="164"/>
      <c r="F23" s="164"/>
    </row>
    <row r="24" spans="2:6" s="162" customFormat="1" ht="15.75" customHeight="1" x14ac:dyDescent="0.3">
      <c r="B24" s="142"/>
      <c r="C24" s="165">
        <v>1</v>
      </c>
      <c r="D24" s="163" t="s">
        <v>268</v>
      </c>
      <c r="E24" s="164"/>
      <c r="F24" s="164"/>
    </row>
    <row r="25" spans="2:6" s="162" customFormat="1" ht="15.75" customHeight="1" x14ac:dyDescent="0.3">
      <c r="B25" s="142"/>
      <c r="C25" s="165">
        <v>2</v>
      </c>
      <c r="D25" s="163" t="s">
        <v>269</v>
      </c>
      <c r="E25" s="164"/>
      <c r="F25" s="164"/>
    </row>
    <row r="26" spans="2:6" s="162" customFormat="1" ht="15.75" customHeight="1" x14ac:dyDescent="0.3">
      <c r="B26" s="142"/>
      <c r="C26" s="165">
        <v>3</v>
      </c>
      <c r="D26" s="163" t="s">
        <v>270</v>
      </c>
      <c r="E26" s="164">
        <v>0</v>
      </c>
      <c r="F26" s="164">
        <v>-1631409</v>
      </c>
    </row>
    <row r="27" spans="2:6" s="162" customFormat="1" ht="15.75" customHeight="1" x14ac:dyDescent="0.3">
      <c r="B27" s="142"/>
      <c r="C27" s="165">
        <v>4</v>
      </c>
      <c r="D27" s="163" t="s">
        <v>271</v>
      </c>
      <c r="E27" s="164"/>
      <c r="F27" s="164"/>
    </row>
    <row r="28" spans="2:6" s="162" customFormat="1" ht="15.75" customHeight="1" x14ac:dyDescent="0.3">
      <c r="B28" s="142"/>
      <c r="C28" s="165">
        <v>5</v>
      </c>
      <c r="D28" s="163" t="s">
        <v>272</v>
      </c>
      <c r="E28" s="164"/>
      <c r="F28" s="164"/>
    </row>
    <row r="29" spans="2:6" s="162" customFormat="1" ht="15.75" customHeight="1" x14ac:dyDescent="0.3">
      <c r="B29" s="142"/>
      <c r="C29" s="165">
        <v>6</v>
      </c>
      <c r="D29" s="163" t="s">
        <v>273</v>
      </c>
      <c r="E29" s="164"/>
      <c r="F29" s="164"/>
    </row>
    <row r="30" spans="2:6" s="162" customFormat="1" ht="15.75" customHeight="1" x14ac:dyDescent="0.3">
      <c r="B30" s="142"/>
      <c r="C30" s="165">
        <v>7</v>
      </c>
      <c r="D30" s="163" t="s">
        <v>274</v>
      </c>
      <c r="E30" s="164"/>
      <c r="F30" s="164"/>
    </row>
    <row r="31" spans="2:6" s="162" customFormat="1" ht="15.75" customHeight="1" x14ac:dyDescent="0.3">
      <c r="B31" s="142"/>
      <c r="C31" s="159" t="s">
        <v>275</v>
      </c>
      <c r="D31" s="163"/>
      <c r="E31" s="166">
        <f>E24+E25+E26+E27+E28+E29+E30</f>
        <v>0</v>
      </c>
      <c r="F31" s="166">
        <f>F24+F25+F26+F27+F28+F29+F30</f>
        <v>-1631409</v>
      </c>
    </row>
    <row r="32" spans="2:6" s="162" customFormat="1" ht="15.75" customHeight="1" x14ac:dyDescent="0.3">
      <c r="B32" s="142">
        <v>3</v>
      </c>
      <c r="C32" s="159" t="s">
        <v>276</v>
      </c>
      <c r="D32" s="163"/>
      <c r="E32" s="164"/>
      <c r="F32" s="164"/>
    </row>
    <row r="33" spans="2:6" s="162" customFormat="1" ht="15.75" customHeight="1" x14ac:dyDescent="0.3">
      <c r="B33" s="142"/>
      <c r="C33" s="165">
        <v>1</v>
      </c>
      <c r="D33" s="163" t="s">
        <v>277</v>
      </c>
      <c r="E33" s="164"/>
      <c r="F33" s="164"/>
    </row>
    <row r="34" spans="2:6" s="162" customFormat="1" ht="15.75" customHeight="1" x14ac:dyDescent="0.3">
      <c r="B34" s="142"/>
      <c r="C34" s="165">
        <v>2</v>
      </c>
      <c r="D34" s="163" t="s">
        <v>278</v>
      </c>
      <c r="E34" s="164"/>
      <c r="F34" s="164"/>
    </row>
    <row r="35" spans="2:6" s="162" customFormat="1" ht="15.75" customHeight="1" x14ac:dyDescent="0.3">
      <c r="B35" s="142"/>
      <c r="C35" s="165">
        <v>3</v>
      </c>
      <c r="D35" s="163" t="s">
        <v>279</v>
      </c>
      <c r="E35" s="164">
        <f>Pasivet!F22-Pasivet!G22</f>
        <v>-6000000</v>
      </c>
      <c r="F35" s="164">
        <v>-13000000</v>
      </c>
    </row>
    <row r="36" spans="2:6" s="162" customFormat="1" ht="15.75" customHeight="1" x14ac:dyDescent="0.3">
      <c r="B36" s="142"/>
      <c r="C36" s="165">
        <v>4</v>
      </c>
      <c r="D36" s="163" t="s">
        <v>280</v>
      </c>
      <c r="E36" s="164"/>
      <c r="F36" s="164"/>
    </row>
    <row r="37" spans="2:6" s="162" customFormat="1" ht="15.75" customHeight="1" x14ac:dyDescent="0.3">
      <c r="B37" s="142"/>
      <c r="C37" s="165">
        <v>5</v>
      </c>
      <c r="D37" s="163" t="s">
        <v>281</v>
      </c>
      <c r="E37" s="164"/>
      <c r="F37" s="164"/>
    </row>
    <row r="38" spans="2:6" s="162" customFormat="1" ht="15.75" customHeight="1" x14ac:dyDescent="0.3">
      <c r="B38" s="142"/>
      <c r="C38" s="165">
        <v>6</v>
      </c>
      <c r="D38" s="163" t="s">
        <v>282</v>
      </c>
      <c r="E38" s="164"/>
      <c r="F38" s="164"/>
    </row>
    <row r="39" spans="2:6" s="162" customFormat="1" ht="15.75" customHeight="1" x14ac:dyDescent="0.3">
      <c r="B39" s="167"/>
      <c r="C39" s="165">
        <v>7</v>
      </c>
      <c r="D39" s="163" t="s">
        <v>283</v>
      </c>
      <c r="E39" s="164"/>
      <c r="F39" s="164"/>
    </row>
    <row r="40" spans="2:6" s="162" customFormat="1" ht="15.75" customHeight="1" x14ac:dyDescent="0.3">
      <c r="B40" s="167"/>
      <c r="C40" s="165">
        <v>8</v>
      </c>
      <c r="D40" s="163" t="s">
        <v>284</v>
      </c>
      <c r="E40" s="164"/>
      <c r="F40" s="164"/>
    </row>
    <row r="41" spans="2:6" s="162" customFormat="1" ht="15.75" customHeight="1" x14ac:dyDescent="0.3">
      <c r="B41" s="167"/>
      <c r="C41" s="165">
        <v>9</v>
      </c>
      <c r="D41" s="163" t="s">
        <v>265</v>
      </c>
      <c r="E41" s="164"/>
      <c r="F41" s="164"/>
    </row>
    <row r="42" spans="2:6" s="162" customFormat="1" ht="15.75" customHeight="1" x14ac:dyDescent="0.3">
      <c r="B42" s="167"/>
      <c r="C42" s="165">
        <v>10</v>
      </c>
      <c r="D42" s="163" t="s">
        <v>164</v>
      </c>
      <c r="E42" s="164"/>
      <c r="F42" s="164"/>
    </row>
    <row r="43" spans="2:6" s="162" customFormat="1" ht="15.75" customHeight="1" x14ac:dyDescent="0.3">
      <c r="B43" s="167"/>
      <c r="C43" s="159" t="s">
        <v>285</v>
      </c>
      <c r="D43" s="163"/>
      <c r="E43" s="166">
        <f>E33+E34+E35+E36+E37+E38+E39+E40+E41+E42</f>
        <v>-6000000</v>
      </c>
      <c r="F43" s="166">
        <f>F33+F34+F35+F36+F37+F38+F39+F40+F41+F42</f>
        <v>-13000000</v>
      </c>
    </row>
    <row r="44" spans="2:6" s="162" customFormat="1" ht="15.75" customHeight="1" x14ac:dyDescent="0.3">
      <c r="B44" s="167"/>
      <c r="C44" s="159"/>
      <c r="D44" s="163"/>
      <c r="E44" s="164"/>
      <c r="F44" s="164"/>
    </row>
    <row r="45" spans="2:6" s="162" customFormat="1" ht="15.75" customHeight="1" x14ac:dyDescent="0.3">
      <c r="B45" s="167"/>
      <c r="C45" s="159" t="s">
        <v>323</v>
      </c>
      <c r="D45" s="163"/>
      <c r="E45" s="166">
        <f>E22+E31+E43</f>
        <v>-500794.18841833062</v>
      </c>
      <c r="F45" s="166">
        <f>F22+F31+F43</f>
        <v>-5780892</v>
      </c>
    </row>
    <row r="46" spans="2:6" s="162" customFormat="1" ht="15.75" customHeight="1" x14ac:dyDescent="0.3">
      <c r="B46" s="167"/>
      <c r="C46" s="159" t="s">
        <v>349</v>
      </c>
      <c r="D46" s="163"/>
      <c r="E46" s="164">
        <v>1843280</v>
      </c>
      <c r="F46" s="164">
        <v>7624173</v>
      </c>
    </row>
    <row r="47" spans="2:6" s="162" customFormat="1" ht="15.75" customHeight="1" x14ac:dyDescent="0.3">
      <c r="B47" s="167"/>
      <c r="C47" s="159"/>
      <c r="D47" s="163"/>
      <c r="E47" s="164"/>
      <c r="F47" s="164"/>
    </row>
    <row r="48" spans="2:6" s="162" customFormat="1" ht="15.75" customHeight="1" x14ac:dyDescent="0.3">
      <c r="B48" s="167"/>
      <c r="C48" s="159" t="s">
        <v>324</v>
      </c>
      <c r="D48" s="163"/>
      <c r="E48" s="166">
        <f>SUM(E45:E47)</f>
        <v>1342485.8115816694</v>
      </c>
      <c r="F48" s="166">
        <f>SUM(F45:F47)</f>
        <v>1843281</v>
      </c>
    </row>
  </sheetData>
  <mergeCells count="2">
    <mergeCell ref="B2:E2"/>
    <mergeCell ref="B3:E3"/>
  </mergeCells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7"/>
  <sheetViews>
    <sheetView topLeftCell="A139" workbookViewId="0">
      <selection activeCell="O64" sqref="O1:AJ1048576"/>
    </sheetView>
  </sheetViews>
  <sheetFormatPr defaultRowHeight="14.4" x14ac:dyDescent="0.3"/>
  <cols>
    <col min="1" max="1" width="0.5546875" style="80" customWidth="1"/>
    <col min="2" max="2" width="1.44140625" style="80" customWidth="1"/>
    <col min="3" max="3" width="4.33203125" style="82" customWidth="1"/>
    <col min="4" max="5" width="3.44140625" style="80" customWidth="1"/>
    <col min="6" max="6" width="13.6640625" style="80" customWidth="1"/>
    <col min="7" max="7" width="12.88671875" style="80" customWidth="1"/>
    <col min="8" max="8" width="12.109375" style="80" customWidth="1"/>
    <col min="9" max="9" width="10.44140625" style="80" customWidth="1"/>
    <col min="10" max="10" width="11" style="80" customWidth="1"/>
    <col min="11" max="11" width="12.109375" style="80" customWidth="1"/>
    <col min="12" max="12" width="11.6640625" style="81" customWidth="1"/>
    <col min="13" max="13" width="2" style="81" customWidth="1"/>
    <col min="14" max="14" width="0.88671875" style="80" customWidth="1"/>
  </cols>
  <sheetData>
    <row r="1" spans="1:14" ht="22.5" customHeight="1" x14ac:dyDescent="0.3">
      <c r="B1" s="104"/>
      <c r="C1" s="78"/>
      <c r="D1" s="78"/>
      <c r="E1" s="78"/>
      <c r="F1" s="78"/>
      <c r="G1" s="78"/>
      <c r="H1" s="78"/>
      <c r="I1" s="78"/>
      <c r="J1" s="78"/>
      <c r="K1" s="78"/>
      <c r="L1" s="79"/>
      <c r="M1" s="79"/>
      <c r="N1" s="105"/>
    </row>
    <row r="2" spans="1:14" ht="13.5" customHeight="1" x14ac:dyDescent="0.3">
      <c r="A2" s="89"/>
      <c r="B2" s="203" t="s">
        <v>294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5"/>
    </row>
    <row r="3" spans="1:14" ht="13.5" customHeight="1" x14ac:dyDescent="0.3">
      <c r="A3" s="89"/>
      <c r="B3" s="113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114"/>
    </row>
    <row r="4" spans="1:14" ht="13.5" customHeight="1" x14ac:dyDescent="0.3">
      <c r="B4" s="83"/>
      <c r="C4" s="80"/>
      <c r="N4" s="84"/>
    </row>
    <row r="5" spans="1:14" ht="13.5" customHeight="1" x14ac:dyDescent="0.3">
      <c r="B5" s="83"/>
      <c r="C5" s="88" t="s">
        <v>165</v>
      </c>
      <c r="D5" s="100" t="s">
        <v>166</v>
      </c>
      <c r="F5" s="100"/>
      <c r="N5" s="84"/>
    </row>
    <row r="6" spans="1:14" ht="13.5" customHeight="1" x14ac:dyDescent="0.3">
      <c r="B6" s="83"/>
      <c r="C6" s="82">
        <v>1</v>
      </c>
      <c r="D6" s="80" t="s">
        <v>325</v>
      </c>
      <c r="N6" s="84"/>
    </row>
    <row r="7" spans="1:14" ht="13.5" customHeight="1" x14ac:dyDescent="0.3">
      <c r="B7" s="83"/>
      <c r="C7" s="82">
        <v>2</v>
      </c>
      <c r="D7" s="80" t="s">
        <v>189</v>
      </c>
      <c r="N7" s="84"/>
    </row>
    <row r="8" spans="1:14" ht="13.5" customHeight="1" x14ac:dyDescent="0.3">
      <c r="B8" s="83"/>
      <c r="C8" s="82">
        <v>3</v>
      </c>
      <c r="D8" s="80" t="s">
        <v>190</v>
      </c>
      <c r="N8" s="84"/>
    </row>
    <row r="9" spans="1:14" ht="13.5" customHeight="1" x14ac:dyDescent="0.3">
      <c r="B9" s="83"/>
      <c r="C9" s="82">
        <v>4</v>
      </c>
      <c r="D9" s="80" t="s">
        <v>191</v>
      </c>
      <c r="N9" s="84"/>
    </row>
    <row r="10" spans="1:14" ht="13.5" customHeight="1" x14ac:dyDescent="0.3">
      <c r="B10" s="83"/>
      <c r="C10" s="80" t="s">
        <v>243</v>
      </c>
      <c r="N10" s="84"/>
    </row>
    <row r="11" spans="1:14" ht="13.5" customHeight="1" x14ac:dyDescent="0.3">
      <c r="B11" s="83"/>
      <c r="C11" s="80" t="s">
        <v>244</v>
      </c>
      <c r="N11" s="84"/>
    </row>
    <row r="12" spans="1:14" ht="13.5" customHeight="1" x14ac:dyDescent="0.3">
      <c r="B12" s="83"/>
      <c r="C12" s="80" t="s">
        <v>247</v>
      </c>
      <c r="N12" s="84"/>
    </row>
    <row r="13" spans="1:14" ht="13.5" customHeight="1" x14ac:dyDescent="0.3">
      <c r="B13" s="83"/>
      <c r="C13" s="80" t="s">
        <v>245</v>
      </c>
      <c r="N13" s="84"/>
    </row>
    <row r="14" spans="1:14" ht="13.5" customHeight="1" x14ac:dyDescent="0.3">
      <c r="B14" s="136"/>
      <c r="C14" s="80" t="s">
        <v>246</v>
      </c>
      <c r="N14" s="84"/>
    </row>
    <row r="15" spans="1:14" ht="13.5" customHeight="1" x14ac:dyDescent="0.3">
      <c r="B15" s="83"/>
      <c r="C15" s="80" t="s">
        <v>248</v>
      </c>
      <c r="N15" s="84"/>
    </row>
    <row r="16" spans="1:14" ht="13.5" customHeight="1" x14ac:dyDescent="0.3">
      <c r="B16" s="83"/>
      <c r="C16" s="80" t="s">
        <v>249</v>
      </c>
      <c r="N16" s="84"/>
    </row>
    <row r="17" spans="2:14" ht="13.5" customHeight="1" x14ac:dyDescent="0.3">
      <c r="B17" s="83" t="s">
        <v>167</v>
      </c>
      <c r="C17" s="80" t="s">
        <v>236</v>
      </c>
      <c r="N17" s="84"/>
    </row>
    <row r="18" spans="2:14" ht="13.5" customHeight="1" x14ac:dyDescent="0.3">
      <c r="B18" s="83"/>
      <c r="C18" s="80" t="s">
        <v>237</v>
      </c>
      <c r="N18" s="84"/>
    </row>
    <row r="19" spans="2:14" ht="13.5" customHeight="1" x14ac:dyDescent="0.3">
      <c r="B19" s="83"/>
      <c r="C19" s="80" t="s">
        <v>238</v>
      </c>
      <c r="N19" s="84"/>
    </row>
    <row r="20" spans="2:14" ht="13.5" customHeight="1" x14ac:dyDescent="0.3">
      <c r="B20" s="83"/>
      <c r="C20" s="80" t="s">
        <v>239</v>
      </c>
      <c r="N20" s="84"/>
    </row>
    <row r="21" spans="2:14" ht="13.5" customHeight="1" x14ac:dyDescent="0.3">
      <c r="B21" s="83"/>
      <c r="C21" s="80" t="s">
        <v>240</v>
      </c>
      <c r="N21" s="84"/>
    </row>
    <row r="22" spans="2:14" ht="13.5" customHeight="1" x14ac:dyDescent="0.3">
      <c r="B22" s="83"/>
      <c r="C22" s="80" t="s">
        <v>241</v>
      </c>
      <c r="N22" s="84"/>
    </row>
    <row r="23" spans="2:14" ht="13.5" customHeight="1" x14ac:dyDescent="0.3">
      <c r="B23" s="83"/>
      <c r="C23" s="80" t="s">
        <v>242</v>
      </c>
      <c r="N23" s="84"/>
    </row>
    <row r="24" spans="2:14" ht="13.5" customHeight="1" x14ac:dyDescent="0.3">
      <c r="B24" s="83"/>
      <c r="C24" s="80"/>
      <c r="N24" s="84"/>
    </row>
    <row r="25" spans="2:14" ht="13.5" customHeight="1" x14ac:dyDescent="0.3">
      <c r="B25" s="83"/>
      <c r="C25" s="88" t="s">
        <v>168</v>
      </c>
      <c r="D25" s="100" t="s">
        <v>169</v>
      </c>
      <c r="F25" s="100"/>
      <c r="N25" s="84"/>
    </row>
    <row r="26" spans="2:14" ht="13.5" customHeight="1" x14ac:dyDescent="0.3">
      <c r="B26" s="83"/>
      <c r="C26" s="80" t="s">
        <v>229</v>
      </c>
      <c r="N26" s="84"/>
    </row>
    <row r="27" spans="2:14" ht="13.5" customHeight="1" x14ac:dyDescent="0.3">
      <c r="B27" s="83"/>
      <c r="C27" s="80" t="s">
        <v>250</v>
      </c>
      <c r="N27" s="84"/>
    </row>
    <row r="28" spans="2:14" ht="13.5" customHeight="1" x14ac:dyDescent="0.3">
      <c r="B28" s="83"/>
      <c r="C28" s="80" t="s">
        <v>192</v>
      </c>
      <c r="N28" s="84"/>
    </row>
    <row r="29" spans="2:14" ht="13.5" customHeight="1" x14ac:dyDescent="0.3">
      <c r="B29" s="83"/>
      <c r="C29" s="80" t="s">
        <v>170</v>
      </c>
      <c r="N29" s="84"/>
    </row>
    <row r="30" spans="2:14" ht="13.5" customHeight="1" x14ac:dyDescent="0.3">
      <c r="B30" s="83"/>
      <c r="C30" s="80" t="s">
        <v>251</v>
      </c>
      <c r="N30" s="84"/>
    </row>
    <row r="31" spans="2:14" ht="13.5" customHeight="1" x14ac:dyDescent="0.3">
      <c r="B31" s="83"/>
      <c r="C31" s="80" t="s">
        <v>252</v>
      </c>
      <c r="N31" s="84"/>
    </row>
    <row r="32" spans="2:14" ht="13.5" customHeight="1" x14ac:dyDescent="0.3">
      <c r="B32" s="83"/>
      <c r="C32" s="80" t="s">
        <v>230</v>
      </c>
      <c r="D32" s="84"/>
      <c r="N32" s="84"/>
    </row>
    <row r="33" spans="2:14" ht="13.5" customHeight="1" x14ac:dyDescent="0.3">
      <c r="B33" s="83"/>
      <c r="C33" s="80" t="s">
        <v>233</v>
      </c>
      <c r="D33" s="84"/>
      <c r="N33" s="84"/>
    </row>
    <row r="34" spans="2:14" ht="13.5" customHeight="1" x14ac:dyDescent="0.3">
      <c r="B34" s="83"/>
      <c r="C34" s="80" t="s">
        <v>231</v>
      </c>
      <c r="D34" s="84"/>
      <c r="N34" s="84"/>
    </row>
    <row r="35" spans="2:14" ht="13.5" customHeight="1" x14ac:dyDescent="0.3">
      <c r="B35" s="83"/>
      <c r="C35" s="80" t="s">
        <v>232</v>
      </c>
      <c r="D35" s="84"/>
      <c r="N35" s="84"/>
    </row>
    <row r="36" spans="2:14" ht="13.5" customHeight="1" x14ac:dyDescent="0.3">
      <c r="B36" s="83"/>
      <c r="C36" s="80" t="s">
        <v>253</v>
      </c>
      <c r="D36" s="84"/>
      <c r="N36" s="84"/>
    </row>
    <row r="37" spans="2:14" ht="21.75" customHeight="1" x14ac:dyDescent="0.3">
      <c r="B37" s="83"/>
      <c r="C37" s="80"/>
      <c r="N37" s="84"/>
    </row>
    <row r="38" spans="2:14" ht="13.5" customHeight="1" x14ac:dyDescent="0.3">
      <c r="B38" s="83"/>
      <c r="C38" s="97" t="s">
        <v>171</v>
      </c>
      <c r="D38" s="115" t="s">
        <v>172</v>
      </c>
      <c r="F38" s="115"/>
      <c r="L38" s="80"/>
      <c r="M38" s="80"/>
      <c r="N38" s="84"/>
    </row>
    <row r="39" spans="2:14" ht="13.5" customHeight="1" x14ac:dyDescent="0.3">
      <c r="B39" s="83"/>
      <c r="C39" s="85"/>
      <c r="E39" s="82"/>
      <c r="L39" s="80"/>
      <c r="M39" s="80"/>
      <c r="N39" s="84"/>
    </row>
    <row r="40" spans="2:14" ht="13.5" customHeight="1" x14ac:dyDescent="0.3">
      <c r="B40" s="83"/>
      <c r="C40" s="101" t="s">
        <v>44</v>
      </c>
      <c r="D40" s="86" t="s">
        <v>173</v>
      </c>
      <c r="F40" s="86"/>
      <c r="G40" s="86"/>
      <c r="H40" s="86"/>
      <c r="L40" s="80"/>
      <c r="M40" s="80"/>
      <c r="N40" s="84"/>
    </row>
    <row r="41" spans="2:14" ht="23.4" customHeight="1" x14ac:dyDescent="0.3">
      <c r="B41" s="83"/>
      <c r="C41" s="87">
        <v>1</v>
      </c>
      <c r="D41" s="88" t="s">
        <v>21</v>
      </c>
      <c r="G41" s="89"/>
      <c r="L41" s="80"/>
      <c r="M41" s="80"/>
      <c r="N41" s="84"/>
    </row>
    <row r="42" spans="2:14" ht="13.5" customHeight="1" x14ac:dyDescent="0.3">
      <c r="B42" s="83"/>
      <c r="C42" s="131" t="s">
        <v>345</v>
      </c>
      <c r="F42" s="88"/>
      <c r="G42" s="89"/>
      <c r="L42" s="80"/>
      <c r="M42" s="80"/>
      <c r="N42" s="84"/>
    </row>
    <row r="43" spans="2:14" ht="13.5" customHeight="1" x14ac:dyDescent="0.3">
      <c r="B43" s="83"/>
      <c r="C43" s="131" t="s">
        <v>346</v>
      </c>
      <c r="F43" s="93"/>
      <c r="G43" s="93"/>
      <c r="H43" s="93"/>
      <c r="I43" s="93"/>
      <c r="J43" s="93"/>
      <c r="K43" s="93"/>
      <c r="L43" s="93"/>
      <c r="M43" s="96"/>
      <c r="N43" s="84"/>
    </row>
    <row r="44" spans="2:14" ht="13.5" customHeight="1" x14ac:dyDescent="0.3">
      <c r="B44" s="83"/>
      <c r="C44" s="85"/>
      <c r="E44" s="131"/>
      <c r="F44" s="93"/>
      <c r="G44" s="93"/>
      <c r="H44" s="93"/>
      <c r="I44" s="93"/>
      <c r="J44" s="93"/>
      <c r="K44" s="93"/>
      <c r="L44" s="93"/>
      <c r="M44" s="96"/>
      <c r="N44" s="84"/>
    </row>
    <row r="45" spans="2:14" ht="13.5" customHeight="1" x14ac:dyDescent="0.3">
      <c r="B45" s="83"/>
      <c r="C45" s="87">
        <v>3</v>
      </c>
      <c r="D45" s="88" t="s">
        <v>28</v>
      </c>
      <c r="G45" s="93"/>
      <c r="H45" s="93"/>
      <c r="I45" s="93"/>
      <c r="J45" s="93"/>
      <c r="K45" s="93"/>
      <c r="L45" s="93"/>
      <c r="M45" s="96"/>
      <c r="N45" s="84"/>
    </row>
    <row r="46" spans="2:14" ht="13.5" customHeight="1" x14ac:dyDescent="0.3">
      <c r="B46" s="83"/>
      <c r="C46" s="85">
        <v>3.1</v>
      </c>
      <c r="D46" s="94" t="s">
        <v>29</v>
      </c>
      <c r="E46" s="93"/>
      <c r="G46" s="93"/>
      <c r="H46" s="93"/>
      <c r="I46" s="93"/>
      <c r="J46" s="93"/>
      <c r="K46" s="93"/>
      <c r="L46" s="93"/>
      <c r="M46" s="96"/>
      <c r="N46" s="84"/>
    </row>
    <row r="47" spans="2:14" ht="13.5" customHeight="1" x14ac:dyDescent="0.3">
      <c r="B47" s="83"/>
      <c r="C47" s="85"/>
      <c r="D47" s="89" t="s">
        <v>174</v>
      </c>
      <c r="E47" s="82"/>
      <c r="J47" s="116">
        <v>0</v>
      </c>
      <c r="M47" s="96"/>
      <c r="N47" s="84"/>
    </row>
    <row r="48" spans="2:14" ht="13.5" customHeight="1" x14ac:dyDescent="0.3">
      <c r="B48" s="83"/>
      <c r="C48" s="85"/>
      <c r="D48" s="89"/>
      <c r="E48" s="82"/>
      <c r="J48" s="81"/>
      <c r="M48" s="96"/>
      <c r="N48" s="84"/>
    </row>
    <row r="49" spans="2:14" ht="13.5" customHeight="1" x14ac:dyDescent="0.3">
      <c r="B49" s="83"/>
      <c r="C49" s="85">
        <v>3.4</v>
      </c>
      <c r="D49" s="94" t="s">
        <v>32</v>
      </c>
      <c r="G49" s="93"/>
      <c r="H49" s="93"/>
      <c r="I49" s="93"/>
      <c r="J49" s="93"/>
      <c r="K49" s="93"/>
      <c r="L49" s="93"/>
      <c r="M49" s="96"/>
      <c r="N49" s="84"/>
    </row>
    <row r="50" spans="2:14" ht="13.5" customHeight="1" x14ac:dyDescent="0.3">
      <c r="B50" s="83"/>
      <c r="C50" s="95"/>
      <c r="D50" s="93" t="s">
        <v>175</v>
      </c>
      <c r="E50" s="80" t="s">
        <v>309</v>
      </c>
      <c r="F50" s="86"/>
      <c r="J50" s="116">
        <v>2494634</v>
      </c>
      <c r="K50" s="82"/>
      <c r="L50" s="99"/>
      <c r="M50" s="80"/>
      <c r="N50" s="84"/>
    </row>
    <row r="51" spans="2:14" ht="13.5" customHeight="1" x14ac:dyDescent="0.3">
      <c r="B51" s="83"/>
      <c r="C51" s="85"/>
      <c r="D51" s="93"/>
      <c r="G51" s="93"/>
      <c r="H51" s="93"/>
      <c r="I51" s="93"/>
      <c r="J51" s="152">
        <f>SUM(J50:J50)</f>
        <v>2494634</v>
      </c>
      <c r="K51" s="93"/>
      <c r="M51" s="96"/>
      <c r="N51" s="84"/>
    </row>
    <row r="52" spans="2:14" ht="13.5" customHeight="1" x14ac:dyDescent="0.3">
      <c r="B52" s="83"/>
      <c r="C52" s="85"/>
      <c r="E52" s="93"/>
      <c r="G52" s="93"/>
      <c r="H52" s="93"/>
      <c r="I52" s="93"/>
      <c r="J52" s="93"/>
      <c r="K52" s="93"/>
      <c r="M52" s="96"/>
      <c r="N52" s="84"/>
    </row>
    <row r="53" spans="2:14" ht="13.5" customHeight="1" x14ac:dyDescent="0.3">
      <c r="B53" s="83"/>
      <c r="C53" s="137" t="s">
        <v>65</v>
      </c>
      <c r="D53" s="97" t="s">
        <v>176</v>
      </c>
      <c r="F53" s="97"/>
      <c r="I53" s="82"/>
      <c r="K53" s="82"/>
      <c r="M53" s="80"/>
      <c r="N53" s="84"/>
    </row>
    <row r="54" spans="2:14" ht="23.4" customHeight="1" x14ac:dyDescent="0.3">
      <c r="B54" s="83"/>
      <c r="C54" s="87">
        <v>8</v>
      </c>
      <c r="D54" s="88" t="s">
        <v>177</v>
      </c>
      <c r="G54" s="89"/>
      <c r="L54" s="80"/>
      <c r="M54" s="80"/>
      <c r="N54" s="84"/>
    </row>
    <row r="55" spans="2:14" ht="21.75" customHeight="1" x14ac:dyDescent="0.3">
      <c r="B55" s="83"/>
      <c r="C55" s="95"/>
      <c r="E55" s="98"/>
      <c r="F55" s="94"/>
      <c r="K55" s="82"/>
      <c r="M55" s="80"/>
      <c r="N55" s="84"/>
    </row>
    <row r="56" spans="2:14" ht="15.75" customHeight="1" x14ac:dyDescent="0.3">
      <c r="B56" s="83"/>
      <c r="C56" s="85"/>
      <c r="D56" s="206" t="s">
        <v>17</v>
      </c>
      <c r="E56" s="208" t="s">
        <v>194</v>
      </c>
      <c r="F56" s="209"/>
      <c r="G56" s="212" t="s">
        <v>195</v>
      </c>
      <c r="H56" s="175"/>
      <c r="I56" s="175"/>
      <c r="J56" s="213"/>
      <c r="K56" s="214" t="s">
        <v>196</v>
      </c>
      <c r="L56" s="216" t="s">
        <v>197</v>
      </c>
      <c r="M56" s="80"/>
      <c r="N56" s="84"/>
    </row>
    <row r="57" spans="2:14" ht="45" customHeight="1" x14ac:dyDescent="0.3">
      <c r="B57" s="83"/>
      <c r="C57" s="85"/>
      <c r="D57" s="207"/>
      <c r="E57" s="210"/>
      <c r="F57" s="211"/>
      <c r="G57" s="118" t="s">
        <v>198</v>
      </c>
      <c r="H57" s="118" t="s">
        <v>199</v>
      </c>
      <c r="I57" s="118" t="s">
        <v>200</v>
      </c>
      <c r="J57" s="118" t="s">
        <v>201</v>
      </c>
      <c r="K57" s="215"/>
      <c r="L57" s="217"/>
      <c r="M57" s="80"/>
      <c r="N57" s="84"/>
    </row>
    <row r="58" spans="2:14" ht="13.5" customHeight="1" x14ac:dyDescent="0.3">
      <c r="B58" s="83"/>
      <c r="C58" s="85"/>
      <c r="D58" s="119">
        <v>1</v>
      </c>
      <c r="E58" s="119" t="s">
        <v>202</v>
      </c>
      <c r="F58" s="133"/>
      <c r="G58" s="120"/>
      <c r="H58" s="120"/>
      <c r="I58" s="120"/>
      <c r="J58" s="120">
        <f>G58+H58-I58</f>
        <v>0</v>
      </c>
      <c r="K58" s="120"/>
      <c r="L58" s="120">
        <f>J58-K58</f>
        <v>0</v>
      </c>
      <c r="M58" s="80"/>
      <c r="N58" s="84"/>
    </row>
    <row r="59" spans="2:14" ht="13.5" customHeight="1" x14ac:dyDescent="0.3">
      <c r="B59" s="83"/>
      <c r="C59" s="85"/>
      <c r="D59" s="119">
        <v>2</v>
      </c>
      <c r="E59" s="119" t="s">
        <v>203</v>
      </c>
      <c r="F59" s="133"/>
      <c r="G59" s="120"/>
      <c r="H59" s="120"/>
      <c r="I59" s="120"/>
      <c r="J59" s="120">
        <f>G59+H59-I59</f>
        <v>0</v>
      </c>
      <c r="K59" s="120"/>
      <c r="L59" s="120">
        <f>J59-K59</f>
        <v>0</v>
      </c>
      <c r="M59" s="80"/>
      <c r="N59" s="84"/>
    </row>
    <row r="60" spans="2:14" ht="13.5" customHeight="1" x14ac:dyDescent="0.3">
      <c r="B60" s="83"/>
      <c r="C60" s="85"/>
      <c r="D60" s="119">
        <v>3</v>
      </c>
      <c r="E60" s="119" t="s">
        <v>204</v>
      </c>
      <c r="F60" s="133"/>
      <c r="G60" s="120">
        <f t="shared" ref="G60:L60" si="0">SUM(G61:G62)</f>
        <v>6133024</v>
      </c>
      <c r="H60" s="120">
        <f t="shared" si="0"/>
        <v>0</v>
      </c>
      <c r="I60" s="120">
        <f t="shared" si="0"/>
        <v>0</v>
      </c>
      <c r="J60" s="120">
        <f t="shared" si="0"/>
        <v>6133024</v>
      </c>
      <c r="K60" s="120">
        <f t="shared" si="0"/>
        <v>1473971</v>
      </c>
      <c r="L60" s="120">
        <f t="shared" si="0"/>
        <v>4659053</v>
      </c>
      <c r="M60" s="80"/>
      <c r="N60" s="84"/>
    </row>
    <row r="61" spans="2:14" ht="13.5" customHeight="1" x14ac:dyDescent="0.3">
      <c r="B61" s="83"/>
      <c r="C61" s="85"/>
      <c r="D61" s="119"/>
      <c r="E61" s="119" t="s">
        <v>205</v>
      </c>
      <c r="F61" s="133"/>
      <c r="G61" s="121">
        <v>6133024</v>
      </c>
      <c r="H61" s="121">
        <v>0</v>
      </c>
      <c r="I61" s="121"/>
      <c r="J61" s="121">
        <f>G61+H61-I61</f>
        <v>6133024</v>
      </c>
      <c r="K61" s="121">
        <v>1473971</v>
      </c>
      <c r="L61" s="121">
        <f>J61-K61</f>
        <v>4659053</v>
      </c>
      <c r="M61" s="80"/>
      <c r="N61" s="84"/>
    </row>
    <row r="62" spans="2:14" ht="13.5" customHeight="1" x14ac:dyDescent="0.3">
      <c r="B62" s="83"/>
      <c r="C62" s="85"/>
      <c r="D62" s="119"/>
      <c r="E62" s="119" t="s">
        <v>206</v>
      </c>
      <c r="F62" s="133"/>
      <c r="G62" s="121"/>
      <c r="H62" s="121"/>
      <c r="I62" s="121"/>
      <c r="J62" s="121">
        <f>G62+H62-I62</f>
        <v>0</v>
      </c>
      <c r="K62" s="121"/>
      <c r="L62" s="121">
        <f>J62-K62</f>
        <v>0</v>
      </c>
      <c r="M62" s="80"/>
      <c r="N62" s="84"/>
    </row>
    <row r="63" spans="2:14" ht="13.5" customHeight="1" x14ac:dyDescent="0.3">
      <c r="B63" s="83"/>
      <c r="C63" s="85"/>
      <c r="D63" s="119">
        <v>4</v>
      </c>
      <c r="E63" s="119" t="s">
        <v>207</v>
      </c>
      <c r="F63" s="133"/>
      <c r="G63" s="120">
        <f t="shared" ref="G63:L63" si="1">SUM(G64:G66)</f>
        <v>0</v>
      </c>
      <c r="H63" s="120">
        <f t="shared" si="1"/>
        <v>0</v>
      </c>
      <c r="I63" s="120">
        <f t="shared" si="1"/>
        <v>0</v>
      </c>
      <c r="J63" s="120">
        <f t="shared" si="1"/>
        <v>0</v>
      </c>
      <c r="K63" s="120">
        <f t="shared" si="1"/>
        <v>0</v>
      </c>
      <c r="L63" s="120">
        <f t="shared" si="1"/>
        <v>0</v>
      </c>
      <c r="M63" s="80"/>
      <c r="N63" s="84"/>
    </row>
    <row r="64" spans="2:14" ht="13.5" customHeight="1" x14ac:dyDescent="0.3">
      <c r="B64" s="83"/>
      <c r="C64" s="85"/>
      <c r="D64" s="119"/>
      <c r="E64" s="119" t="s">
        <v>208</v>
      </c>
      <c r="F64" s="133"/>
      <c r="G64" s="121"/>
      <c r="H64" s="121"/>
      <c r="I64" s="121"/>
      <c r="J64" s="121">
        <f>G64+H64-I64</f>
        <v>0</v>
      </c>
      <c r="K64" s="121"/>
      <c r="L64" s="121">
        <f>J64-K64</f>
        <v>0</v>
      </c>
      <c r="M64" s="80"/>
      <c r="N64" s="84"/>
    </row>
    <row r="65" spans="2:14" ht="13.5" customHeight="1" x14ac:dyDescent="0.3">
      <c r="B65" s="83"/>
      <c r="C65" s="85"/>
      <c r="D65" s="119"/>
      <c r="E65" s="119" t="s">
        <v>209</v>
      </c>
      <c r="F65" s="133"/>
      <c r="G65" s="121"/>
      <c r="H65" s="121"/>
      <c r="I65" s="121"/>
      <c r="J65" s="121">
        <f>G65+H65-I65</f>
        <v>0</v>
      </c>
      <c r="K65" s="121"/>
      <c r="L65" s="121">
        <f>J65-K65</f>
        <v>0</v>
      </c>
      <c r="M65" s="80"/>
      <c r="N65" s="84"/>
    </row>
    <row r="66" spans="2:14" ht="13.5" customHeight="1" x14ac:dyDescent="0.3">
      <c r="B66" s="83"/>
      <c r="C66" s="85"/>
      <c r="D66" s="119"/>
      <c r="E66" s="119" t="s">
        <v>210</v>
      </c>
      <c r="F66" s="133"/>
      <c r="G66" s="121"/>
      <c r="H66" s="121"/>
      <c r="I66" s="121"/>
      <c r="J66" s="120">
        <f>G66+H66-I66</f>
        <v>0</v>
      </c>
      <c r="K66" s="121"/>
      <c r="L66" s="120">
        <f>J66-K66</f>
        <v>0</v>
      </c>
      <c r="M66" s="80"/>
      <c r="N66" s="84"/>
    </row>
    <row r="67" spans="2:14" ht="13.5" customHeight="1" x14ac:dyDescent="0.3">
      <c r="B67" s="90"/>
      <c r="C67" s="91"/>
      <c r="D67" s="119"/>
      <c r="E67" s="122" t="s">
        <v>211</v>
      </c>
      <c r="F67" s="133"/>
      <c r="G67" s="120">
        <f t="shared" ref="G67:L67" si="2">G58+G59+G60+G63</f>
        <v>6133024</v>
      </c>
      <c r="H67" s="120">
        <f t="shared" si="2"/>
        <v>0</v>
      </c>
      <c r="I67" s="120">
        <f t="shared" si="2"/>
        <v>0</v>
      </c>
      <c r="J67" s="120">
        <f t="shared" si="2"/>
        <v>6133024</v>
      </c>
      <c r="K67" s="120">
        <f t="shared" si="2"/>
        <v>1473971</v>
      </c>
      <c r="L67" s="120">
        <f t="shared" si="2"/>
        <v>4659053</v>
      </c>
      <c r="M67" s="89"/>
      <c r="N67" s="92"/>
    </row>
    <row r="68" spans="2:14" ht="13.5" customHeight="1" x14ac:dyDescent="0.3">
      <c r="B68" s="83"/>
      <c r="C68" s="85"/>
      <c r="D68" s="80" t="s">
        <v>347</v>
      </c>
      <c r="E68" s="123"/>
      <c r="F68" s="124"/>
      <c r="G68" s="124"/>
      <c r="H68" s="124"/>
      <c r="I68" s="124"/>
      <c r="J68" s="124"/>
      <c r="K68" s="124"/>
      <c r="L68"/>
      <c r="M68" s="80"/>
      <c r="N68" s="84"/>
    </row>
    <row r="69" spans="2:14" ht="13.5" customHeight="1" x14ac:dyDescent="0.3">
      <c r="B69" s="83"/>
      <c r="C69" s="85"/>
      <c r="K69" s="82"/>
      <c r="L69" s="99"/>
      <c r="M69" s="80"/>
      <c r="N69" s="84"/>
    </row>
    <row r="70" spans="2:14" ht="13.5" customHeight="1" x14ac:dyDescent="0.3">
      <c r="B70" s="83"/>
      <c r="C70" s="85"/>
      <c r="E70" s="98"/>
      <c r="F70" s="99"/>
      <c r="K70" s="82"/>
      <c r="L70" s="99"/>
      <c r="M70" s="80"/>
      <c r="N70" s="84"/>
    </row>
    <row r="71" spans="2:14" ht="13.5" customHeight="1" x14ac:dyDescent="0.3">
      <c r="B71" s="83"/>
      <c r="C71" s="137" t="s">
        <v>178</v>
      </c>
      <c r="D71" s="100" t="s">
        <v>179</v>
      </c>
      <c r="F71" s="100"/>
      <c r="G71" s="86"/>
      <c r="K71" s="82"/>
      <c r="L71" s="99"/>
      <c r="M71" s="80"/>
      <c r="N71" s="84"/>
    </row>
    <row r="72" spans="2:14" ht="23.4" customHeight="1" x14ac:dyDescent="0.3">
      <c r="B72" s="83"/>
      <c r="C72" s="87">
        <v>13</v>
      </c>
      <c r="D72" s="88" t="s">
        <v>68</v>
      </c>
      <c r="G72" s="89"/>
      <c r="L72" s="80"/>
      <c r="M72" s="80"/>
      <c r="N72" s="84"/>
    </row>
    <row r="73" spans="2:14" ht="13.5" customHeight="1" x14ac:dyDescent="0.3">
      <c r="B73" s="83"/>
      <c r="C73" s="95"/>
      <c r="E73" s="98"/>
      <c r="F73" s="94"/>
      <c r="G73" s="86"/>
      <c r="J73" s="99"/>
      <c r="K73" s="82"/>
      <c r="L73" s="99"/>
      <c r="M73" s="80"/>
      <c r="N73" s="84"/>
    </row>
    <row r="74" spans="2:14" ht="13.5" customHeight="1" x14ac:dyDescent="0.3">
      <c r="B74" s="83"/>
      <c r="C74" s="93" t="s">
        <v>76</v>
      </c>
      <c r="D74" s="98"/>
      <c r="E74" s="94" t="s">
        <v>75</v>
      </c>
      <c r="F74" s="86"/>
      <c r="J74" s="99"/>
      <c r="K74" s="82"/>
      <c r="L74" s="99"/>
      <c r="M74" s="80"/>
      <c r="N74" s="84"/>
    </row>
    <row r="75" spans="2:14" ht="13.5" customHeight="1" x14ac:dyDescent="0.3">
      <c r="B75" s="83"/>
      <c r="C75" s="93"/>
      <c r="D75" s="93" t="s">
        <v>175</v>
      </c>
      <c r="E75" s="80" t="s">
        <v>180</v>
      </c>
      <c r="F75" s="86"/>
      <c r="J75" s="116">
        <v>2370588</v>
      </c>
      <c r="K75" s="82"/>
      <c r="L75" s="99"/>
      <c r="M75" s="80"/>
      <c r="N75" s="84"/>
    </row>
    <row r="76" spans="2:14" ht="13.5" customHeight="1" x14ac:dyDescent="0.3">
      <c r="B76" s="83"/>
      <c r="C76" s="93"/>
      <c r="D76" s="98"/>
      <c r="E76" s="94"/>
      <c r="F76" s="86"/>
      <c r="J76" s="143"/>
      <c r="K76" s="82"/>
      <c r="L76" s="99"/>
      <c r="M76" s="80"/>
      <c r="N76" s="84"/>
    </row>
    <row r="77" spans="2:14" ht="13.5" customHeight="1" x14ac:dyDescent="0.3">
      <c r="B77" s="83"/>
      <c r="C77" s="93" t="s">
        <v>83</v>
      </c>
      <c r="E77" s="94" t="s">
        <v>82</v>
      </c>
      <c r="F77" s="86"/>
      <c r="J77" s="99"/>
      <c r="K77" s="82"/>
      <c r="L77" s="99"/>
      <c r="M77" s="80"/>
      <c r="N77" s="84"/>
    </row>
    <row r="78" spans="2:14" ht="13.5" customHeight="1" x14ac:dyDescent="0.3">
      <c r="B78" s="83"/>
      <c r="C78" s="93"/>
      <c r="D78" s="93" t="s">
        <v>175</v>
      </c>
      <c r="E78" s="80" t="s">
        <v>134</v>
      </c>
      <c r="F78" s="86"/>
      <c r="J78" s="171">
        <v>80000</v>
      </c>
      <c r="K78" s="82"/>
      <c r="L78" s="99"/>
      <c r="M78" s="80"/>
      <c r="N78" s="84"/>
    </row>
    <row r="79" spans="2:14" ht="13.5" customHeight="1" x14ac:dyDescent="0.3">
      <c r="B79" s="83"/>
      <c r="C79" s="93"/>
      <c r="D79" s="93" t="s">
        <v>175</v>
      </c>
      <c r="E79" s="80" t="s">
        <v>181</v>
      </c>
      <c r="F79" s="86"/>
      <c r="J79" s="172">
        <v>34240</v>
      </c>
      <c r="K79" s="82"/>
      <c r="L79" s="99"/>
      <c r="M79" s="80"/>
      <c r="N79" s="84"/>
    </row>
    <row r="80" spans="2:14" ht="13.5" customHeight="1" x14ac:dyDescent="0.3">
      <c r="B80" s="83"/>
      <c r="C80" s="93"/>
      <c r="D80" s="93"/>
      <c r="E80" s="94"/>
      <c r="F80" s="86"/>
      <c r="J80" s="155">
        <f>SUM(J78:J79)</f>
        <v>114240</v>
      </c>
      <c r="K80" s="82"/>
      <c r="L80" s="82"/>
      <c r="M80" s="80"/>
      <c r="N80" s="84"/>
    </row>
    <row r="81" spans="2:14" ht="13.5" customHeight="1" x14ac:dyDescent="0.3">
      <c r="B81" s="83"/>
      <c r="C81" s="93"/>
      <c r="D81" s="93"/>
      <c r="E81" s="94"/>
      <c r="F81" s="86"/>
      <c r="J81" s="82"/>
      <c r="K81" s="82"/>
      <c r="L81" s="82"/>
      <c r="M81" s="80"/>
      <c r="N81" s="84"/>
    </row>
    <row r="82" spans="2:14" ht="13.5" customHeight="1" x14ac:dyDescent="0.3">
      <c r="B82" s="83"/>
      <c r="C82" s="95" t="s">
        <v>85</v>
      </c>
      <c r="E82" s="94" t="s">
        <v>84</v>
      </c>
      <c r="F82" s="86"/>
      <c r="J82" s="99"/>
      <c r="K82" s="82"/>
      <c r="L82" s="99"/>
      <c r="M82" s="80"/>
      <c r="N82" s="84"/>
    </row>
    <row r="83" spans="2:14" ht="13.5" customHeight="1" x14ac:dyDescent="0.3">
      <c r="B83" s="83"/>
      <c r="C83" s="95"/>
      <c r="D83" s="93" t="s">
        <v>175</v>
      </c>
      <c r="E83" s="80" t="s">
        <v>308</v>
      </c>
      <c r="F83" s="86"/>
      <c r="J83" s="116">
        <v>0</v>
      </c>
      <c r="K83" s="82"/>
      <c r="L83" s="99"/>
      <c r="M83" s="80"/>
      <c r="N83" s="84"/>
    </row>
    <row r="84" spans="2:14" ht="13.5" customHeight="1" x14ac:dyDescent="0.3">
      <c r="B84" s="83"/>
      <c r="C84" s="95"/>
      <c r="D84" s="93"/>
      <c r="E84" s="94"/>
      <c r="F84" s="86"/>
      <c r="J84" s="152">
        <f>SUM(J83:J83)</f>
        <v>0</v>
      </c>
      <c r="K84" s="82"/>
      <c r="L84" s="82"/>
      <c r="M84" s="80"/>
      <c r="N84" s="84"/>
    </row>
    <row r="85" spans="2:14" ht="13.5" customHeight="1" x14ac:dyDescent="0.3">
      <c r="B85" s="83"/>
      <c r="C85" s="85"/>
      <c r="E85" s="98"/>
      <c r="F85" s="86"/>
      <c r="G85" s="86"/>
      <c r="K85" s="82"/>
      <c r="L85" s="99"/>
      <c r="M85" s="80"/>
      <c r="N85" s="84"/>
    </row>
    <row r="86" spans="2:14" ht="13.5" customHeight="1" x14ac:dyDescent="0.3">
      <c r="B86" s="83"/>
      <c r="C86" s="87">
        <v>1</v>
      </c>
      <c r="D86" s="88" t="s">
        <v>184</v>
      </c>
      <c r="G86" s="89"/>
      <c r="J86" s="81"/>
      <c r="M86" s="80"/>
      <c r="N86" s="84"/>
    </row>
    <row r="87" spans="2:14" ht="13.5" customHeight="1" x14ac:dyDescent="0.3">
      <c r="B87" s="83"/>
      <c r="C87" s="85"/>
      <c r="D87" s="107" t="s">
        <v>183</v>
      </c>
      <c r="E87" s="80" t="s">
        <v>185</v>
      </c>
      <c r="H87" s="117">
        <f>PASH!G30</f>
        <v>2726535.6606843174</v>
      </c>
      <c r="K87" s="82"/>
      <c r="M87" s="80"/>
      <c r="N87" s="84"/>
    </row>
    <row r="88" spans="2:14" ht="13.5" customHeight="1" x14ac:dyDescent="0.3">
      <c r="B88" s="83"/>
      <c r="C88" s="85"/>
      <c r="D88" s="80" t="s">
        <v>348</v>
      </c>
      <c r="H88" s="117">
        <v>0</v>
      </c>
      <c r="K88" s="82"/>
      <c r="M88" s="80"/>
      <c r="N88" s="84"/>
    </row>
    <row r="89" spans="2:14" ht="13.5" customHeight="1" x14ac:dyDescent="0.3">
      <c r="B89" s="83"/>
      <c r="C89" s="85"/>
      <c r="D89" s="107" t="s">
        <v>183</v>
      </c>
      <c r="E89" s="80" t="s">
        <v>307</v>
      </c>
      <c r="H89" s="117">
        <f>H87+H88</f>
        <v>2726535.6606843174</v>
      </c>
      <c r="K89" s="82"/>
      <c r="M89" s="80"/>
      <c r="N89" s="84"/>
    </row>
    <row r="90" spans="2:14" ht="13.5" customHeight="1" x14ac:dyDescent="0.3">
      <c r="B90" s="83"/>
      <c r="C90" s="85"/>
      <c r="D90" s="107" t="s">
        <v>183</v>
      </c>
      <c r="E90" s="80" t="s">
        <v>186</v>
      </c>
      <c r="H90" s="152">
        <f>H89*0.15</f>
        <v>408980.34910264757</v>
      </c>
      <c r="K90" s="82"/>
      <c r="M90" s="80"/>
      <c r="N90" s="84"/>
    </row>
    <row r="91" spans="2:14" ht="13.5" customHeight="1" x14ac:dyDescent="0.3">
      <c r="B91" s="83"/>
      <c r="C91" s="85"/>
      <c r="D91" s="107" t="s">
        <v>183</v>
      </c>
      <c r="E91" s="80" t="s">
        <v>234</v>
      </c>
      <c r="F91" s="86"/>
      <c r="G91" s="86"/>
      <c r="H91" s="117">
        <f>H89-H90</f>
        <v>2317555.3115816698</v>
      </c>
      <c r="K91" s="82"/>
      <c r="L91" s="99"/>
      <c r="M91" s="80"/>
      <c r="N91" s="84"/>
    </row>
    <row r="92" spans="2:14" ht="13.5" customHeight="1" x14ac:dyDescent="0.3">
      <c r="B92" s="83"/>
      <c r="C92" s="85"/>
      <c r="E92" s="98"/>
      <c r="F92" s="99"/>
      <c r="G92" s="86"/>
      <c r="K92" s="82"/>
      <c r="L92" s="99"/>
      <c r="M92" s="80"/>
      <c r="N92" s="84"/>
    </row>
    <row r="93" spans="2:14" ht="13.5" customHeight="1" x14ac:dyDescent="0.3">
      <c r="B93" s="83"/>
      <c r="C93" s="137" t="s">
        <v>193</v>
      </c>
      <c r="D93" s="100" t="s">
        <v>182</v>
      </c>
      <c r="G93" s="86"/>
      <c r="K93" s="82"/>
      <c r="L93" s="99"/>
      <c r="M93" s="80"/>
      <c r="N93" s="84"/>
    </row>
    <row r="94" spans="2:14" ht="13.5" customHeight="1" x14ac:dyDescent="0.3">
      <c r="B94" s="83"/>
      <c r="C94" s="85"/>
      <c r="E94" s="98"/>
      <c r="F94" s="86"/>
      <c r="G94" s="86"/>
      <c r="K94" s="82"/>
      <c r="L94" s="99"/>
      <c r="M94" s="80"/>
      <c r="N94" s="84"/>
    </row>
    <row r="95" spans="2:14" ht="13.5" customHeight="1" x14ac:dyDescent="0.3">
      <c r="B95" s="83"/>
      <c r="C95" s="80">
        <v>2.1</v>
      </c>
      <c r="D95" s="1" t="s">
        <v>235</v>
      </c>
      <c r="G95" s="86"/>
      <c r="K95" s="82"/>
      <c r="L95" s="99"/>
      <c r="M95" s="80"/>
      <c r="N95" s="84"/>
    </row>
    <row r="96" spans="2:14" ht="13.5" customHeight="1" x14ac:dyDescent="0.3">
      <c r="B96" s="83"/>
      <c r="C96" s="80"/>
      <c r="D96" s="1" t="s">
        <v>302</v>
      </c>
      <c r="G96" s="86"/>
      <c r="H96" s="146">
        <f>PASH!G6</f>
        <v>57062819</v>
      </c>
      <c r="K96" s="82"/>
      <c r="L96" s="99"/>
      <c r="M96" s="80"/>
      <c r="N96" s="84"/>
    </row>
    <row r="97" spans="2:14" ht="13.5" customHeight="1" x14ac:dyDescent="0.3">
      <c r="B97" s="83"/>
      <c r="C97" s="80"/>
      <c r="D97" s="1" t="s">
        <v>306</v>
      </c>
      <c r="G97" s="86"/>
      <c r="H97" s="147">
        <f>PASH!G9</f>
        <v>0</v>
      </c>
      <c r="K97" s="82"/>
      <c r="L97" s="99"/>
      <c r="M97" s="80"/>
      <c r="N97" s="84"/>
    </row>
    <row r="98" spans="2:14" ht="13.5" customHeight="1" x14ac:dyDescent="0.3">
      <c r="B98" s="83"/>
      <c r="C98" s="80"/>
      <c r="D98" s="1" t="s">
        <v>303</v>
      </c>
      <c r="G98" s="86"/>
      <c r="H98" s="151">
        <f>SUM(H96:H97)</f>
        <v>57062819</v>
      </c>
      <c r="K98" s="82"/>
      <c r="L98" s="99"/>
      <c r="M98" s="80"/>
      <c r="N98" s="84"/>
    </row>
    <row r="99" spans="2:14" ht="13.5" customHeight="1" x14ac:dyDescent="0.3">
      <c r="B99" s="83"/>
      <c r="C99" s="80"/>
      <c r="D99" s="101"/>
      <c r="G99" s="89"/>
      <c r="M99" s="80"/>
      <c r="N99" s="84"/>
    </row>
    <row r="100" spans="2:14" ht="13.5" customHeight="1" x14ac:dyDescent="0.3">
      <c r="B100" s="83"/>
      <c r="C100" s="132">
        <v>2.2000000000000002</v>
      </c>
      <c r="D100" s="106" t="s">
        <v>220</v>
      </c>
      <c r="E100" s="101"/>
      <c r="G100" s="89"/>
      <c r="M100" s="80"/>
      <c r="N100" s="84"/>
    </row>
    <row r="101" spans="2:14" ht="13.5" customHeight="1" x14ac:dyDescent="0.3">
      <c r="B101" s="83"/>
      <c r="C101" s="85"/>
      <c r="D101" s="132"/>
      <c r="E101" s="98"/>
      <c r="F101" s="101"/>
      <c r="G101" s="89"/>
      <c r="M101" s="80"/>
      <c r="N101" s="84"/>
    </row>
    <row r="102" spans="2:14" ht="13.5" customHeight="1" x14ac:dyDescent="0.3">
      <c r="B102" s="83"/>
      <c r="C102" s="85"/>
      <c r="D102" s="218" t="s">
        <v>212</v>
      </c>
      <c r="E102" s="220" t="s">
        <v>194</v>
      </c>
      <c r="F102" s="221"/>
      <c r="G102" s="214" t="s">
        <v>213</v>
      </c>
      <c r="H102" s="212" t="s">
        <v>214</v>
      </c>
      <c r="I102" s="213"/>
      <c r="J102" s="212" t="s">
        <v>215</v>
      </c>
      <c r="K102" s="213"/>
      <c r="L102" s="202" t="s">
        <v>216</v>
      </c>
      <c r="N102" s="84"/>
    </row>
    <row r="103" spans="2:14" ht="27" customHeight="1" x14ac:dyDescent="0.3">
      <c r="B103" s="83"/>
      <c r="C103" s="85"/>
      <c r="D103" s="219"/>
      <c r="E103" s="222"/>
      <c r="F103" s="223"/>
      <c r="G103" s="215"/>
      <c r="H103" s="118" t="s">
        <v>217</v>
      </c>
      <c r="I103" s="125" t="s">
        <v>218</v>
      </c>
      <c r="J103" s="118" t="s">
        <v>219</v>
      </c>
      <c r="K103" s="118" t="s">
        <v>218</v>
      </c>
      <c r="L103" s="202"/>
      <c r="N103" s="84"/>
    </row>
    <row r="104" spans="2:14" ht="13.5" customHeight="1" x14ac:dyDescent="0.3">
      <c r="B104" s="83"/>
      <c r="C104" s="85"/>
      <c r="D104" s="119">
        <v>1</v>
      </c>
      <c r="E104" s="119" t="s">
        <v>203</v>
      </c>
      <c r="F104" s="119"/>
      <c r="G104" s="120"/>
      <c r="H104" s="126"/>
      <c r="I104" s="126"/>
      <c r="J104" s="120"/>
      <c r="K104" s="120"/>
      <c r="L104" s="120">
        <f>G104+H104+I104-J104-K104</f>
        <v>0</v>
      </c>
      <c r="N104" s="84"/>
    </row>
    <row r="105" spans="2:14" ht="13.5" customHeight="1" x14ac:dyDescent="0.3">
      <c r="B105" s="83"/>
      <c r="C105" s="85"/>
      <c r="D105" s="119">
        <v>2</v>
      </c>
      <c r="E105" s="119" t="s">
        <v>204</v>
      </c>
      <c r="F105" s="119"/>
      <c r="G105" s="120">
        <f t="shared" ref="G105:L105" si="3">SUM(G106:G107)</f>
        <v>1123729</v>
      </c>
      <c r="H105" s="120">
        <f t="shared" si="3"/>
        <v>350242</v>
      </c>
      <c r="I105" s="120">
        <f t="shared" si="3"/>
        <v>0</v>
      </c>
      <c r="J105" s="120">
        <f t="shared" si="3"/>
        <v>0</v>
      </c>
      <c r="K105" s="120">
        <f t="shared" si="3"/>
        <v>0</v>
      </c>
      <c r="L105" s="120">
        <f t="shared" si="3"/>
        <v>1473971</v>
      </c>
      <c r="N105" s="84"/>
    </row>
    <row r="106" spans="2:14" ht="13.5" customHeight="1" x14ac:dyDescent="0.3">
      <c r="B106" s="83"/>
      <c r="C106" s="85"/>
      <c r="D106" s="119"/>
      <c r="E106" s="119" t="s">
        <v>205</v>
      </c>
      <c r="F106" s="119"/>
      <c r="G106" s="121">
        <v>1123729</v>
      </c>
      <c r="H106" s="127">
        <v>350242</v>
      </c>
      <c r="I106" s="127"/>
      <c r="J106" s="121"/>
      <c r="K106" s="121"/>
      <c r="L106" s="121">
        <f t="shared" ref="L106:L111" si="4">G106+H106+I106-J106-K106</f>
        <v>1473971</v>
      </c>
      <c r="N106" s="84"/>
    </row>
    <row r="107" spans="2:14" ht="13.5" customHeight="1" x14ac:dyDescent="0.3">
      <c r="B107" s="83"/>
      <c r="C107" s="85"/>
      <c r="D107" s="119"/>
      <c r="E107" s="119" t="s">
        <v>206</v>
      </c>
      <c r="F107" s="119"/>
      <c r="G107" s="121"/>
      <c r="H107" s="127"/>
      <c r="I107" s="127"/>
      <c r="J107" s="121"/>
      <c r="K107" s="121"/>
      <c r="L107" s="121">
        <f t="shared" si="4"/>
        <v>0</v>
      </c>
      <c r="N107" s="84"/>
    </row>
    <row r="108" spans="2:14" ht="13.5" customHeight="1" x14ac:dyDescent="0.3">
      <c r="B108" s="83"/>
      <c r="C108" s="85"/>
      <c r="D108" s="119">
        <v>3</v>
      </c>
      <c r="E108" s="119" t="s">
        <v>207</v>
      </c>
      <c r="F108" s="119"/>
      <c r="G108" s="120">
        <f t="shared" ref="G108:L108" si="5">SUM(G109:G111)</f>
        <v>0</v>
      </c>
      <c r="H108" s="120">
        <f t="shared" si="5"/>
        <v>0</v>
      </c>
      <c r="I108" s="120">
        <f t="shared" si="5"/>
        <v>0</v>
      </c>
      <c r="J108" s="120">
        <f t="shared" si="5"/>
        <v>0</v>
      </c>
      <c r="K108" s="120">
        <f t="shared" si="5"/>
        <v>0</v>
      </c>
      <c r="L108" s="120">
        <f t="shared" si="5"/>
        <v>0</v>
      </c>
      <c r="N108" s="84"/>
    </row>
    <row r="109" spans="2:14" ht="13.5" customHeight="1" x14ac:dyDescent="0.3">
      <c r="B109" s="83"/>
      <c r="C109" s="85"/>
      <c r="D109" s="119"/>
      <c r="E109" s="119" t="s">
        <v>208</v>
      </c>
      <c r="F109" s="119"/>
      <c r="G109" s="121"/>
      <c r="H109" s="127"/>
      <c r="I109" s="127"/>
      <c r="J109" s="121"/>
      <c r="K109" s="121"/>
      <c r="L109" s="121">
        <f t="shared" si="4"/>
        <v>0</v>
      </c>
      <c r="N109" s="84"/>
    </row>
    <row r="110" spans="2:14" ht="13.5" customHeight="1" x14ac:dyDescent="0.3">
      <c r="B110" s="83"/>
      <c r="C110" s="85"/>
      <c r="D110" s="119"/>
      <c r="E110" s="119" t="s">
        <v>209</v>
      </c>
      <c r="F110" s="119"/>
      <c r="G110" s="121"/>
      <c r="H110" s="127"/>
      <c r="I110" s="127"/>
      <c r="J110" s="121"/>
      <c r="K110" s="121"/>
      <c r="L110" s="121">
        <f t="shared" si="4"/>
        <v>0</v>
      </c>
      <c r="N110" s="84"/>
    </row>
    <row r="111" spans="2:14" ht="13.5" customHeight="1" x14ac:dyDescent="0.3">
      <c r="B111" s="83"/>
      <c r="C111" s="85"/>
      <c r="D111" s="119"/>
      <c r="E111" s="134" t="s">
        <v>210</v>
      </c>
      <c r="F111" s="134"/>
      <c r="G111" s="121"/>
      <c r="H111" s="127">
        <v>0</v>
      </c>
      <c r="I111" s="127"/>
      <c r="J111" s="121"/>
      <c r="K111" s="121"/>
      <c r="L111" s="121">
        <f t="shared" si="4"/>
        <v>0</v>
      </c>
      <c r="N111" s="84"/>
    </row>
    <row r="112" spans="2:14" ht="13.5" customHeight="1" x14ac:dyDescent="0.3">
      <c r="B112" s="83"/>
      <c r="C112" s="85"/>
      <c r="D112" s="128"/>
      <c r="E112" s="135" t="s">
        <v>211</v>
      </c>
      <c r="F112" s="135"/>
      <c r="G112" s="129">
        <f t="shared" ref="G112:L112" si="6">G104+G105+G108</f>
        <v>1123729</v>
      </c>
      <c r="H112" s="129">
        <f t="shared" si="6"/>
        <v>350242</v>
      </c>
      <c r="I112" s="129">
        <f t="shared" si="6"/>
        <v>0</v>
      </c>
      <c r="J112" s="129">
        <f t="shared" si="6"/>
        <v>0</v>
      </c>
      <c r="K112" s="129">
        <f t="shared" si="6"/>
        <v>0</v>
      </c>
      <c r="L112" s="129">
        <f t="shared" si="6"/>
        <v>1473971</v>
      </c>
      <c r="N112" s="84"/>
    </row>
    <row r="113" spans="2:14" ht="13.5" customHeight="1" x14ac:dyDescent="0.3">
      <c r="B113" s="83"/>
      <c r="C113" s="85"/>
      <c r="D113" s="132"/>
      <c r="E113" s="98"/>
      <c r="F113" s="101"/>
      <c r="G113" s="89"/>
      <c r="M113" s="80"/>
      <c r="N113" s="84"/>
    </row>
    <row r="114" spans="2:14" ht="13.5" customHeight="1" x14ac:dyDescent="0.3">
      <c r="B114" s="83"/>
      <c r="C114" s="132">
        <v>2.2999999999999998</v>
      </c>
      <c r="D114" t="s">
        <v>226</v>
      </c>
      <c r="E114"/>
      <c r="F114"/>
      <c r="H114" s="130"/>
      <c r="I114" s="130"/>
      <c r="M114" s="80"/>
      <c r="N114" s="84"/>
    </row>
    <row r="115" spans="2:14" ht="13.5" customHeight="1" x14ac:dyDescent="0.3">
      <c r="B115" s="83"/>
      <c r="C115" s="132"/>
      <c r="D115" s="131" t="s">
        <v>221</v>
      </c>
      <c r="E115"/>
      <c r="F115"/>
      <c r="H115" s="130"/>
      <c r="I115" s="130"/>
      <c r="M115" s="80"/>
      <c r="N115" s="84"/>
    </row>
    <row r="116" spans="2:14" ht="13.5" customHeight="1" x14ac:dyDescent="0.3">
      <c r="B116" s="83"/>
      <c r="C116" s="132"/>
      <c r="D116" t="s">
        <v>222</v>
      </c>
      <c r="E116" t="s">
        <v>333</v>
      </c>
      <c r="F116" s="130"/>
      <c r="H116" s="173">
        <v>2400</v>
      </c>
      <c r="M116" s="80"/>
      <c r="N116" s="84"/>
    </row>
    <row r="117" spans="2:14" ht="13.5" customHeight="1" x14ac:dyDescent="0.3">
      <c r="B117" s="83"/>
      <c r="C117" s="132"/>
      <c r="D117" t="s">
        <v>299</v>
      </c>
      <c r="E117" t="s">
        <v>344</v>
      </c>
      <c r="F117" s="130"/>
      <c r="H117" s="173">
        <v>1378373</v>
      </c>
      <c r="M117" s="80"/>
      <c r="N117" s="84"/>
    </row>
    <row r="118" spans="2:14" ht="13.5" customHeight="1" x14ac:dyDescent="0.3">
      <c r="B118" s="83"/>
      <c r="C118" s="132"/>
      <c r="D118" t="s">
        <v>300</v>
      </c>
      <c r="E118" t="s">
        <v>334</v>
      </c>
      <c r="F118" s="130"/>
      <c r="H118" s="173">
        <v>174303</v>
      </c>
      <c r="M118" s="80"/>
      <c r="N118" s="84"/>
    </row>
    <row r="119" spans="2:14" ht="13.5" customHeight="1" x14ac:dyDescent="0.3">
      <c r="B119" s="83"/>
      <c r="C119" s="132"/>
      <c r="D119" s="80" t="s">
        <v>301</v>
      </c>
      <c r="E119" t="s">
        <v>342</v>
      </c>
      <c r="F119" s="130"/>
      <c r="H119" s="173">
        <v>14808</v>
      </c>
      <c r="M119" s="80"/>
      <c r="N119" s="84"/>
    </row>
    <row r="120" spans="2:14" ht="13.5" customHeight="1" x14ac:dyDescent="0.3">
      <c r="B120" s="83"/>
      <c r="C120" s="132"/>
      <c r="E120" t="s">
        <v>335</v>
      </c>
      <c r="F120" s="130"/>
      <c r="H120" s="173">
        <v>0</v>
      </c>
      <c r="M120" s="80"/>
      <c r="N120" s="84"/>
    </row>
    <row r="121" spans="2:14" ht="13.5" customHeight="1" x14ac:dyDescent="0.3">
      <c r="B121" s="83"/>
      <c r="C121" s="132"/>
      <c r="E121" t="s">
        <v>336</v>
      </c>
      <c r="F121" s="130"/>
      <c r="H121" s="173">
        <v>0</v>
      </c>
      <c r="M121" s="80"/>
      <c r="N121" s="84"/>
    </row>
    <row r="122" spans="2:14" ht="13.5" customHeight="1" x14ac:dyDescent="0.3">
      <c r="B122" s="83"/>
      <c r="C122" s="132"/>
      <c r="E122" t="s">
        <v>343</v>
      </c>
      <c r="F122" s="130"/>
      <c r="H122" s="173">
        <v>5000</v>
      </c>
      <c r="M122" s="80"/>
      <c r="N122" s="84"/>
    </row>
    <row r="123" spans="2:14" ht="13.5" customHeight="1" x14ac:dyDescent="0.3">
      <c r="B123" s="83"/>
      <c r="C123" s="132"/>
      <c r="E123" t="s">
        <v>223</v>
      </c>
      <c r="F123" s="130"/>
      <c r="H123" s="173">
        <v>150000</v>
      </c>
      <c r="M123" s="80"/>
      <c r="N123" s="84"/>
    </row>
    <row r="124" spans="2:14" ht="13.5" customHeight="1" x14ac:dyDescent="0.3">
      <c r="B124" s="83"/>
      <c r="C124" s="132"/>
      <c r="E124" t="s">
        <v>224</v>
      </c>
      <c r="F124" s="130"/>
      <c r="H124" s="173">
        <v>75000</v>
      </c>
      <c r="M124" s="80"/>
      <c r="N124" s="84"/>
    </row>
    <row r="125" spans="2:14" ht="13.5" customHeight="1" x14ac:dyDescent="0.3">
      <c r="B125" s="83"/>
      <c r="C125" s="132"/>
      <c r="E125" t="s">
        <v>337</v>
      </c>
      <c r="F125" s="130"/>
      <c r="H125" s="173">
        <v>33352</v>
      </c>
      <c r="M125" s="80"/>
      <c r="N125" s="84"/>
    </row>
    <row r="126" spans="2:14" ht="13.5" customHeight="1" x14ac:dyDescent="0.3">
      <c r="B126" s="83"/>
      <c r="C126" s="132"/>
      <c r="E126" s="154" t="s">
        <v>305</v>
      </c>
      <c r="F126" s="130"/>
      <c r="H126" s="153">
        <f>SUM(H116:H125)</f>
        <v>1833236</v>
      </c>
      <c r="M126" s="80"/>
      <c r="N126" s="84"/>
    </row>
    <row r="127" spans="2:14" ht="13.5" customHeight="1" x14ac:dyDescent="0.3">
      <c r="B127" s="83"/>
      <c r="C127" s="85"/>
      <c r="D127" s="132"/>
      <c r="E127" s="98"/>
      <c r="F127" s="101"/>
      <c r="G127" s="89"/>
      <c r="M127" s="80"/>
      <c r="N127" s="84"/>
    </row>
    <row r="128" spans="2:14" ht="13.5" customHeight="1" x14ac:dyDescent="0.3">
      <c r="B128" s="83"/>
      <c r="C128" s="85"/>
      <c r="D128" s="132"/>
      <c r="E128" s="98"/>
      <c r="F128" s="101"/>
      <c r="G128" s="89"/>
      <c r="M128" s="80"/>
      <c r="N128" s="84"/>
    </row>
    <row r="129" spans="2:14" ht="13.5" customHeight="1" x14ac:dyDescent="0.3">
      <c r="B129" s="83"/>
      <c r="C129" s="132">
        <v>2.4</v>
      </c>
      <c r="D129" t="s">
        <v>227</v>
      </c>
      <c r="E129"/>
      <c r="F129" s="130"/>
      <c r="M129" s="80"/>
      <c r="N129" s="84"/>
    </row>
    <row r="130" spans="2:14" ht="13.5" customHeight="1" x14ac:dyDescent="0.3">
      <c r="B130" s="83"/>
      <c r="C130" s="132"/>
      <c r="D130" t="s">
        <v>225</v>
      </c>
      <c r="E130" s="1" t="s">
        <v>228</v>
      </c>
      <c r="F130" s="130"/>
      <c r="H130" s="148"/>
      <c r="M130" s="80"/>
      <c r="N130" s="84"/>
    </row>
    <row r="131" spans="2:14" ht="13.5" customHeight="1" x14ac:dyDescent="0.3">
      <c r="B131" s="83"/>
      <c r="C131" s="85"/>
      <c r="D131" s="132"/>
      <c r="E131" s="98"/>
      <c r="F131" s="101"/>
      <c r="G131" s="89"/>
      <c r="M131" s="80"/>
      <c r="N131" s="84"/>
    </row>
    <row r="132" spans="2:14" ht="13.5" customHeight="1" x14ac:dyDescent="0.3">
      <c r="B132" s="83"/>
      <c r="C132" s="85"/>
      <c r="E132" s="82"/>
      <c r="L132" s="80"/>
      <c r="M132" s="80"/>
      <c r="N132" s="84"/>
    </row>
    <row r="133" spans="2:14" ht="13.5" customHeight="1" x14ac:dyDescent="0.3">
      <c r="B133" s="83"/>
      <c r="C133" s="88" t="s">
        <v>187</v>
      </c>
      <c r="D133" s="100" t="s">
        <v>304</v>
      </c>
      <c r="E133" s="100"/>
      <c r="L133" s="80"/>
      <c r="M133" s="80"/>
      <c r="N133" s="84"/>
    </row>
    <row r="134" spans="2:14" ht="13.5" customHeight="1" x14ac:dyDescent="0.3">
      <c r="B134" s="83"/>
      <c r="C134" s="85"/>
      <c r="E134" s="82"/>
      <c r="L134" s="80"/>
      <c r="M134" s="80"/>
      <c r="N134" s="84"/>
    </row>
    <row r="135" spans="2:14" ht="13.5" customHeight="1" x14ac:dyDescent="0.3">
      <c r="B135" s="83"/>
      <c r="C135" s="85"/>
      <c r="E135" s="82"/>
      <c r="L135" s="80"/>
      <c r="M135" s="80"/>
      <c r="N135" s="84"/>
    </row>
    <row r="136" spans="2:14" ht="13.5" customHeight="1" x14ac:dyDescent="0.3">
      <c r="B136" s="83"/>
      <c r="C136" s="85"/>
      <c r="E136" s="102"/>
      <c r="L136" s="80"/>
      <c r="M136" s="80"/>
      <c r="N136" s="84"/>
    </row>
    <row r="137" spans="2:14" ht="13.5" customHeight="1" x14ac:dyDescent="0.3">
      <c r="B137" s="83"/>
      <c r="C137" s="85"/>
      <c r="E137" s="102"/>
      <c r="L137" s="80"/>
      <c r="M137" s="80"/>
      <c r="N137" s="84"/>
    </row>
    <row r="138" spans="2:14" ht="13.5" customHeight="1" x14ac:dyDescent="0.3">
      <c r="B138" s="83"/>
      <c r="C138" s="85"/>
      <c r="E138" s="102"/>
      <c r="L138" s="80"/>
      <c r="M138" s="80"/>
      <c r="N138" s="84"/>
    </row>
    <row r="139" spans="2:14" ht="13.5" customHeight="1" x14ac:dyDescent="0.3">
      <c r="B139" s="83"/>
      <c r="C139" s="85"/>
      <c r="E139" s="102"/>
      <c r="L139" s="80"/>
      <c r="M139" s="80"/>
      <c r="N139" s="84"/>
    </row>
    <row r="140" spans="2:14" ht="13.5" customHeight="1" x14ac:dyDescent="0.3">
      <c r="B140" s="83"/>
      <c r="C140" s="85"/>
      <c r="E140" s="102"/>
      <c r="L140" s="80"/>
      <c r="M140" s="80"/>
      <c r="N140" s="84"/>
    </row>
    <row r="141" spans="2:14" ht="13.5" customHeight="1" x14ac:dyDescent="0.3">
      <c r="B141" s="83"/>
      <c r="C141" s="85"/>
      <c r="E141" s="102"/>
      <c r="L141" s="80"/>
      <c r="M141" s="80"/>
      <c r="N141" s="84"/>
    </row>
    <row r="142" spans="2:14" ht="13.5" customHeight="1" x14ac:dyDescent="0.3">
      <c r="B142" s="83"/>
      <c r="C142" s="85"/>
      <c r="E142" s="102"/>
      <c r="L142" s="80"/>
      <c r="M142" s="80"/>
      <c r="N142" s="84"/>
    </row>
    <row r="143" spans="2:14" ht="13.5" customHeight="1" x14ac:dyDescent="0.3">
      <c r="B143" s="83"/>
      <c r="C143" s="85"/>
      <c r="E143" s="102"/>
      <c r="L143" s="80"/>
      <c r="M143" s="80"/>
      <c r="N143" s="84"/>
    </row>
    <row r="144" spans="2:14" ht="13.5" customHeight="1" x14ac:dyDescent="0.3">
      <c r="B144" s="83"/>
      <c r="C144" s="85"/>
      <c r="E144" s="102"/>
      <c r="L144" s="80"/>
      <c r="M144" s="80"/>
      <c r="N144" s="84"/>
    </row>
    <row r="145" spans="2:14" ht="13.5" customHeight="1" x14ac:dyDescent="0.3">
      <c r="B145" s="83"/>
      <c r="C145" s="85"/>
      <c r="E145" s="102"/>
      <c r="L145" s="80"/>
      <c r="M145" s="80"/>
      <c r="N145" s="84"/>
    </row>
    <row r="146" spans="2:14" ht="13.5" customHeight="1" x14ac:dyDescent="0.3">
      <c r="B146" s="83"/>
      <c r="C146" s="85"/>
      <c r="E146" s="102"/>
      <c r="L146" s="80"/>
      <c r="M146" s="80"/>
      <c r="N146" s="84"/>
    </row>
    <row r="147" spans="2:14" ht="13.5" customHeight="1" x14ac:dyDescent="0.3">
      <c r="B147" s="83"/>
      <c r="C147" s="85"/>
      <c r="E147" s="102"/>
      <c r="L147" s="80"/>
      <c r="M147" s="80"/>
      <c r="N147" s="84"/>
    </row>
    <row r="148" spans="2:14" ht="13.5" customHeight="1" x14ac:dyDescent="0.3">
      <c r="B148" s="83"/>
      <c r="C148" s="85"/>
      <c r="E148" s="102"/>
      <c r="L148" s="80"/>
      <c r="M148" s="80"/>
      <c r="N148" s="84"/>
    </row>
    <row r="149" spans="2:14" ht="13.5" customHeight="1" x14ac:dyDescent="0.3">
      <c r="B149" s="83"/>
      <c r="C149" s="85"/>
      <c r="E149" s="102"/>
      <c r="L149" s="80"/>
      <c r="M149" s="80"/>
      <c r="N149" s="84"/>
    </row>
    <row r="150" spans="2:14" ht="13.5" customHeight="1" x14ac:dyDescent="0.3">
      <c r="B150" s="83"/>
      <c r="C150" s="85"/>
      <c r="E150" s="102"/>
      <c r="L150" s="80"/>
      <c r="M150" s="80"/>
      <c r="N150" s="84"/>
    </row>
    <row r="151" spans="2:14" ht="13.5" customHeight="1" x14ac:dyDescent="0.3">
      <c r="B151" s="83"/>
      <c r="C151" s="85"/>
      <c r="E151" s="102"/>
      <c r="L151" s="80"/>
      <c r="M151" s="80"/>
      <c r="N151" s="84"/>
    </row>
    <row r="152" spans="2:14" ht="13.5" customHeight="1" x14ac:dyDescent="0.3">
      <c r="B152" s="83"/>
      <c r="C152" s="85"/>
      <c r="E152" s="102"/>
      <c r="L152" s="80"/>
      <c r="M152" s="80"/>
      <c r="N152" s="84"/>
    </row>
    <row r="153" spans="2:14" ht="13.5" customHeight="1" x14ac:dyDescent="0.3">
      <c r="B153" s="83"/>
      <c r="C153" s="85"/>
      <c r="E153" s="102"/>
      <c r="L153" s="80"/>
      <c r="M153" s="80"/>
      <c r="N153" s="84"/>
    </row>
    <row r="154" spans="2:14" ht="13.5" customHeight="1" x14ac:dyDescent="0.3">
      <c r="B154" s="83"/>
      <c r="C154" s="85"/>
      <c r="E154" s="102"/>
      <c r="L154" s="80"/>
      <c r="M154" s="80"/>
      <c r="N154" s="84"/>
    </row>
    <row r="155" spans="2:14" ht="13.5" customHeight="1" x14ac:dyDescent="0.3">
      <c r="B155" s="83"/>
      <c r="C155" s="85"/>
      <c r="E155" s="102"/>
      <c r="L155" s="80"/>
      <c r="M155" s="80"/>
      <c r="N155" s="84"/>
    </row>
    <row r="156" spans="2:14" ht="13.5" customHeight="1" x14ac:dyDescent="0.3">
      <c r="B156" s="83"/>
      <c r="C156" s="85"/>
      <c r="E156" s="102"/>
      <c r="L156" s="80"/>
      <c r="M156" s="80"/>
      <c r="N156" s="84"/>
    </row>
    <row r="157" spans="2:14" ht="13.5" customHeight="1" x14ac:dyDescent="0.3">
      <c r="B157" s="83"/>
      <c r="C157" s="85"/>
      <c r="E157" s="102"/>
      <c r="L157" s="80"/>
      <c r="M157" s="80"/>
      <c r="N157" s="84"/>
    </row>
    <row r="158" spans="2:14" ht="13.5" customHeight="1" x14ac:dyDescent="0.3">
      <c r="B158" s="83"/>
      <c r="C158" s="85"/>
      <c r="E158" s="82"/>
      <c r="L158" s="80"/>
      <c r="M158" s="80"/>
      <c r="N158" s="84"/>
    </row>
    <row r="159" spans="2:14" ht="13.5" customHeight="1" x14ac:dyDescent="0.3">
      <c r="B159" s="83"/>
      <c r="C159" s="85"/>
      <c r="E159" s="102"/>
      <c r="L159" s="80"/>
      <c r="M159" s="80"/>
      <c r="N159" s="84"/>
    </row>
    <row r="160" spans="2:14" ht="13.5" customHeight="1" x14ac:dyDescent="0.3">
      <c r="B160" s="83"/>
      <c r="C160" s="85"/>
      <c r="E160" s="82"/>
      <c r="L160" s="80"/>
      <c r="M160" s="80"/>
      <c r="N160" s="84"/>
    </row>
    <row r="161" spans="2:14" ht="13.5" customHeight="1" x14ac:dyDescent="0.3">
      <c r="B161" s="83"/>
      <c r="C161" s="200"/>
      <c r="D161" s="200"/>
      <c r="E161" s="200"/>
      <c r="F161" s="200"/>
      <c r="G161" s="200"/>
      <c r="J161" s="200" t="s">
        <v>188</v>
      </c>
      <c r="K161" s="200"/>
      <c r="L161" s="200"/>
      <c r="M161" s="200"/>
      <c r="N161" s="84"/>
    </row>
    <row r="162" spans="2:14" ht="27" customHeight="1" x14ac:dyDescent="0.3">
      <c r="B162" s="83"/>
      <c r="C162" s="201"/>
      <c r="D162" s="201"/>
      <c r="E162" s="201"/>
      <c r="F162" s="201"/>
      <c r="G162" s="201"/>
      <c r="J162" s="201" t="s">
        <v>350</v>
      </c>
      <c r="K162" s="201"/>
      <c r="L162" s="201"/>
      <c r="M162" s="201"/>
      <c r="N162" s="84"/>
    </row>
    <row r="163" spans="2:14" ht="13.5" customHeight="1" x14ac:dyDescent="0.3">
      <c r="B163" s="83"/>
      <c r="D163" s="82"/>
      <c r="E163" s="82"/>
      <c r="F163" s="82"/>
      <c r="G163" s="82"/>
      <c r="J163" s="82"/>
      <c r="K163" s="82"/>
      <c r="L163" s="82"/>
      <c r="M163" s="82"/>
      <c r="N163" s="84"/>
    </row>
    <row r="164" spans="2:14" ht="13.5" customHeight="1" x14ac:dyDescent="0.3">
      <c r="B164" s="83"/>
      <c r="D164" s="82"/>
      <c r="E164" s="82"/>
      <c r="F164" s="82"/>
      <c r="G164" s="82"/>
      <c r="J164" s="82"/>
      <c r="K164" s="82"/>
      <c r="L164" s="82"/>
      <c r="M164" s="82"/>
      <c r="N164" s="84"/>
    </row>
    <row r="165" spans="2:14" ht="13.5" customHeight="1" x14ac:dyDescent="0.3">
      <c r="B165" s="83"/>
      <c r="D165" s="82"/>
      <c r="E165" s="82"/>
      <c r="F165" s="82"/>
      <c r="G165" s="82"/>
      <c r="J165" s="82"/>
      <c r="K165" s="82"/>
      <c r="L165" s="82"/>
      <c r="M165" s="82"/>
      <c r="N165" s="84"/>
    </row>
    <row r="166" spans="2:14" ht="13.5" customHeight="1" x14ac:dyDescent="0.3">
      <c r="B166" s="108"/>
      <c r="C166" s="109"/>
      <c r="D166" s="110"/>
      <c r="E166" s="111"/>
      <c r="F166" s="110"/>
      <c r="G166" s="110"/>
      <c r="H166" s="110"/>
      <c r="I166" s="110"/>
      <c r="J166" s="110"/>
      <c r="K166" s="110"/>
      <c r="L166" s="110"/>
      <c r="M166" s="110"/>
      <c r="N166" s="112"/>
    </row>
    <row r="167" spans="2:14" x14ac:dyDescent="0.3">
      <c r="B167" s="78"/>
      <c r="C167" s="103"/>
      <c r="D167" s="78"/>
      <c r="E167" s="78"/>
      <c r="F167" s="78"/>
      <c r="G167" s="78"/>
      <c r="H167" s="78"/>
      <c r="I167" s="78"/>
      <c r="J167" s="78"/>
      <c r="K167" s="78"/>
      <c r="L167" s="79"/>
      <c r="M167" s="79"/>
      <c r="N167" s="78"/>
    </row>
  </sheetData>
  <mergeCells count="16">
    <mergeCell ref="L102:L103"/>
    <mergeCell ref="B2:N2"/>
    <mergeCell ref="D56:D57"/>
    <mergeCell ref="E56:F57"/>
    <mergeCell ref="G56:J56"/>
    <mergeCell ref="K56:K57"/>
    <mergeCell ref="L56:L57"/>
    <mergeCell ref="D102:D103"/>
    <mergeCell ref="E102:F103"/>
    <mergeCell ref="G102:G103"/>
    <mergeCell ref="H102:I102"/>
    <mergeCell ref="J102:K102"/>
    <mergeCell ref="C161:G161"/>
    <mergeCell ref="J161:M161"/>
    <mergeCell ref="C162:G162"/>
    <mergeCell ref="J162:M162"/>
  </mergeCells>
  <pageMargins left="0.11811023622047245" right="0.11811023622047245" top="0.39370078740157483" bottom="0.39370078740157483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</vt:lpstr>
      <vt:lpstr>Aktivet</vt:lpstr>
      <vt:lpstr>Pasivet</vt:lpstr>
      <vt:lpstr>PASH</vt:lpstr>
      <vt:lpstr>Cash Flow ind</vt:lpstr>
      <vt:lpstr>Shenimet shpjeguese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</dc:creator>
  <cp:lastModifiedBy>Latitude</cp:lastModifiedBy>
  <cp:lastPrinted>2023-03-29T12:09:08Z</cp:lastPrinted>
  <dcterms:created xsi:type="dcterms:W3CDTF">2016-03-20T16:59:17Z</dcterms:created>
  <dcterms:modified xsi:type="dcterms:W3CDTF">2024-04-02T19:55:57Z</dcterms:modified>
</cp:coreProperties>
</file>