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seo\Desktop\"/>
    </mc:Choice>
  </mc:AlternateContent>
  <xr:revisionPtr revIDLastSave="0" documentId="8_{F824A994-D111-4258-BC68-A90756355822}" xr6:coauthVersionLast="47" xr6:coauthVersionMax="47" xr10:uidLastSave="{00000000-0000-0000-0000-000000000000}"/>
  <bookViews>
    <workbookView xWindow="-120" yWindow="-120" windowWidth="29040" windowHeight="15840" tabRatio="823" xr2:uid="{00000000-000D-0000-FFFF-FFFF00000000}"/>
  </bookViews>
  <sheets>
    <sheet name="Kopert." sheetId="34" r:id="rId1"/>
    <sheet name="Aktivet" sheetId="4" r:id="rId2"/>
    <sheet name="Shenimet shpjeguese per Aktivet" sheetId="30" state="hidden" r:id="rId3"/>
    <sheet name="Pasivet" sheetId="14" r:id="rId4"/>
    <sheet name="Shenimet shpjeguese per Pasivet" sheetId="31" state="hidden" r:id="rId5"/>
    <sheet name="PASH 1" sheetId="15" r:id="rId6"/>
    <sheet name="Shenime shpjeguese per PASH" sheetId="32" state="hidden" r:id="rId7"/>
    <sheet name="FLUKSI CASH " sheetId="37" r:id="rId8"/>
    <sheet name="KAPITALI" sheetId="29" r:id="rId9"/>
    <sheet name="Shenime shpjeguese" sheetId="33" r:id="rId10"/>
  </sheets>
  <externalReferences>
    <externalReference r:id="rId11"/>
  </externalReferences>
  <definedNames>
    <definedName name="_xlnm._FilterDatabase" localSheetId="6" hidden="1">'Shenime shpjeguese per PASH'!$B$26:$D$36</definedName>
  </definedNames>
  <calcPr calcId="191029"/>
</workbook>
</file>

<file path=xl/calcChain.xml><?xml version="1.0" encoding="utf-8"?>
<calcChain xmlns="http://schemas.openxmlformats.org/spreadsheetml/2006/main">
  <c r="I21" i="15" l="1"/>
  <c r="N29" i="37" l="1"/>
  <c r="P28" i="37"/>
  <c r="N28" i="37"/>
  <c r="B15" i="37"/>
  <c r="B10" i="37"/>
  <c r="C41" i="37"/>
  <c r="C43" i="37" s="1"/>
  <c r="C46" i="37"/>
  <c r="B17" i="37" l="1"/>
  <c r="B46" i="37" l="1"/>
  <c r="B41" i="37" s="1"/>
  <c r="E19" i="37" l="1"/>
  <c r="F19" i="37"/>
  <c r="C41" i="31" l="1"/>
  <c r="C43" i="31"/>
  <c r="C17" i="32"/>
  <c r="C48" i="31"/>
  <c r="C38" i="32"/>
  <c r="C40" i="32"/>
  <c r="C63" i="32"/>
  <c r="C64" i="32" s="1"/>
  <c r="C21" i="30"/>
  <c r="C26" i="31"/>
  <c r="E37" i="30"/>
  <c r="C9" i="32"/>
  <c r="C11" i="32" s="1"/>
  <c r="C34" i="32"/>
  <c r="C29" i="32"/>
  <c r="C36" i="32" s="1"/>
  <c r="C41" i="30"/>
  <c r="C40" i="30"/>
  <c r="E40" i="30" s="1"/>
  <c r="C53" i="31"/>
  <c r="C31" i="30"/>
  <c r="C9" i="30"/>
  <c r="C23" i="32"/>
  <c r="C11" i="31"/>
  <c r="C17" i="31"/>
  <c r="C35" i="31"/>
  <c r="H33" i="14"/>
  <c r="C13" i="30"/>
  <c r="C27" i="30"/>
  <c r="E38" i="30"/>
  <c r="E39" i="30"/>
  <c r="E41" i="30"/>
  <c r="D42" i="30"/>
  <c r="C42" i="30"/>
  <c r="C67" i="32" l="1"/>
  <c r="C68" i="32" s="1"/>
  <c r="C66" i="32"/>
  <c r="E42" i="30"/>
  <c r="P26" i="29" l="1"/>
  <c r="N29" i="2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8" authorId="0" shapeId="0" xr:uid="{39D341F5-FAC9-451C-A328-2F30710925E4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aLCOM</t>
        </r>
      </text>
    </comment>
  </commentList>
</comments>
</file>

<file path=xl/sharedStrings.xml><?xml version="1.0" encoding="utf-8"?>
<sst xmlns="http://schemas.openxmlformats.org/spreadsheetml/2006/main" count="508" uniqueCount="373">
  <si>
    <t>Data e krijimit</t>
  </si>
  <si>
    <t>Nr. i  Regjistrit  Tregetar</t>
  </si>
  <si>
    <t>Nr</t>
  </si>
  <si>
    <t>I</t>
  </si>
  <si>
    <t>II</t>
  </si>
  <si>
    <t>Adresa e Selise</t>
  </si>
  <si>
    <t>P A S Q Y R A T     F I N A N C I A R E</t>
  </si>
  <si>
    <t>A   K   T   I   V   E   T</t>
  </si>
  <si>
    <t>Aktivet  monetare</t>
  </si>
  <si>
    <t>Banka</t>
  </si>
  <si>
    <t>Arka</t>
  </si>
  <si>
    <t>Veprimtaria  Kryesore</t>
  </si>
  <si>
    <t>Ligjit Nr. 9228 Date 29.04.2004     Per Kontabilitetin dhe Pasqyrat Financiare  )</t>
  </si>
  <si>
    <t>NIPT -i</t>
  </si>
  <si>
    <t>Pasqyra Financiare jane te shprehura ne</t>
  </si>
  <si>
    <t>Pasqyra Financiare jane te rumbullakosura ne</t>
  </si>
  <si>
    <t>Nga</t>
  </si>
  <si>
    <t>Deri</t>
  </si>
  <si>
    <t>Pasqyra Financiare jane individuale</t>
  </si>
  <si>
    <t>Pasqyra Financiare jane te konsoliduara</t>
  </si>
  <si>
    <t>Pershkrimi  i  Elementeve</t>
  </si>
  <si>
    <t>Emertimi dhe Forma ligjore</t>
  </si>
  <si>
    <t>Totali</t>
  </si>
  <si>
    <t>Investime</t>
  </si>
  <si>
    <t>Te tjera Financiare</t>
  </si>
  <si>
    <t>Në tituj pronësie të njësive ekonomike brenda grupit</t>
  </si>
  <si>
    <t>Aksionet e veta</t>
  </si>
  <si>
    <t>Të drejta të arkëtueshme</t>
  </si>
  <si>
    <t>Inventarët</t>
  </si>
  <si>
    <t>Lëndë e parë dhe materiale të konsumueshme</t>
  </si>
  <si>
    <t>Prodhime në proces dhe gjysëmprodukte</t>
  </si>
  <si>
    <t xml:space="preserve">Produkte të gatshme </t>
  </si>
  <si>
    <t xml:space="preserve">Mallra                                                        </t>
  </si>
  <si>
    <t>Aktive Biologjike (Gjë e gjallë në rritje e majmëri)</t>
  </si>
  <si>
    <t>AAGJM të mbajtura për shitje</t>
  </si>
  <si>
    <t>Parapagime për inventar</t>
  </si>
  <si>
    <t>Të arkëtueshme nga të ardhurat e konstatuara</t>
  </si>
  <si>
    <t>Aktive tatimore të shtyra</t>
  </si>
  <si>
    <t>Kapitali i nënshkruar i papaguar</t>
  </si>
  <si>
    <t>Aktive financiare</t>
  </si>
  <si>
    <t>Tituj pronësie në njësitë ekonomike brenda grupit</t>
  </si>
  <si>
    <t xml:space="preserve">Tituj të huadhënies në njësitë ekonomike brenda grupit </t>
  </si>
  <si>
    <t xml:space="preserve">Tituj pronësie  në njësitë ekonomike ku ka interesa pjesëmarrëse </t>
  </si>
  <si>
    <t>Tituj të huadhënies  në njësitë ekonomike ku ka interesa pjesëmarrëse</t>
  </si>
  <si>
    <t xml:space="preserve">Tituj të tjerë të mbajtur si aktive afatgjata </t>
  </si>
  <si>
    <t>Tituj të tjerë të huadhënies</t>
  </si>
  <si>
    <t>Aktivet materiale</t>
  </si>
  <si>
    <t>Toka dhe ndërtesa</t>
  </si>
  <si>
    <t xml:space="preserve">Parapagime për aktive materiale dhe në proces </t>
  </si>
  <si>
    <t>Ativet biologjike</t>
  </si>
  <si>
    <t>Aktive jo materiale:</t>
  </si>
  <si>
    <t>Koncesione,patenta,liçenca,marka tregtare,të drejta dhe aktive të ngjashme</t>
  </si>
  <si>
    <t>Emri i Mirë</t>
  </si>
  <si>
    <t xml:space="preserve">Parapagime për AAJM                                                                 </t>
  </si>
  <si>
    <t>TOTALI   AKTIVEVE    AFATSHKURTRA</t>
  </si>
  <si>
    <t>Aktivet Afatshkurtra</t>
  </si>
  <si>
    <t>TOTALI   AKTIVEVE    AFATGJATA</t>
  </si>
  <si>
    <t>Aktivet Afatgjata</t>
  </si>
  <si>
    <t>DETYRIMET  DHE  KAPITALI</t>
  </si>
  <si>
    <t>Detyrime afatshkurtra:</t>
  </si>
  <si>
    <t>Titujt e huamarrjes</t>
  </si>
  <si>
    <t>Detyrime ndaj institucioneve të kredisë</t>
  </si>
  <si>
    <t xml:space="preserve">Arkëtime në avancë për porosi </t>
  </si>
  <si>
    <t>Të pagueshme për aktivitetin e shfrytëzimit</t>
  </si>
  <si>
    <t>Dëftesa të pagueshme</t>
  </si>
  <si>
    <t>Të pagueshme ndaj njësive ekonomike brenda grupit</t>
  </si>
  <si>
    <t>Të pagueshme ndaj  njësive ekonomike ku ka interesa pjesëmarrëse</t>
  </si>
  <si>
    <t>Të pagueshme ndaj punonjësve dhe sigurimeve shoqërore/shëndetsore</t>
  </si>
  <si>
    <t>Të pagueshme për shpenzime të konstatuara</t>
  </si>
  <si>
    <t xml:space="preserve">Të ardhura të shtyra </t>
  </si>
  <si>
    <t>Provizione</t>
  </si>
  <si>
    <t>A K T I V E    T O T A L E</t>
  </si>
  <si>
    <t>D E T Y R I M E T     T O T A L E</t>
  </si>
  <si>
    <t>Detyrime afatgjata:</t>
  </si>
  <si>
    <t xml:space="preserve">Arkëtimet në avancë për porosi </t>
  </si>
  <si>
    <t xml:space="preserve">Të pagueshme për shpenzime të konstatuara </t>
  </si>
  <si>
    <t>Të ardhura të shtyra</t>
  </si>
  <si>
    <t>Provizione:</t>
  </si>
  <si>
    <t>►</t>
  </si>
  <si>
    <t xml:space="preserve">Provizione  për pensionet </t>
  </si>
  <si>
    <t>Provizione të tjera</t>
  </si>
  <si>
    <t>Detyrime tatimore të shtyra</t>
  </si>
  <si>
    <t>Totali  i  Detyrimeve    afatshkurtera</t>
  </si>
  <si>
    <t>Totali  i  Detyrimeve    afatgjata</t>
  </si>
  <si>
    <t>Kapitali dhe Rezervat</t>
  </si>
  <si>
    <t>Kapitali i Nënshkruar</t>
  </si>
  <si>
    <t>Primi i lidhur me kapitalin</t>
  </si>
  <si>
    <t>Rezerva rivlerësimi</t>
  </si>
  <si>
    <t>Rezerva të tjera</t>
  </si>
  <si>
    <t xml:space="preserve">Rezerva ligjore </t>
  </si>
  <si>
    <t>Rezerva statutore</t>
  </si>
  <si>
    <t>Fitim / Humbja e  Vitit</t>
  </si>
  <si>
    <t>Totali  i  Kapitalit</t>
  </si>
  <si>
    <t>TOTALI   I   DETYRIMEVE   DHE   KAPITALIT</t>
  </si>
  <si>
    <t>Pasqyra e Performancës</t>
  </si>
  <si>
    <t>Formati 1 – Shpenzimet e shfrytëzimit të klasifikuara sipas natyrës</t>
  </si>
  <si>
    <t>Ndryshimi në inventarin e produkteve të gatshme dhe prodhimit në proces</t>
  </si>
  <si>
    <t>Puna e kryer nga njësia ekonomike dhe e kapitalizuar</t>
  </si>
  <si>
    <t>Të ardhura të tjera të shfrytëzimit</t>
  </si>
  <si>
    <t xml:space="preserve">Lënda e parë dhe materiale të konsumueshme </t>
  </si>
  <si>
    <t>Shpenzime të personelit</t>
  </si>
  <si>
    <t>Paga dhe shpërblime</t>
  </si>
  <si>
    <t xml:space="preserve">Shpenzime të sigurimeve shoqërore/shëndetsore (paraqitur veçmas </t>
  </si>
  <si>
    <t>nga shpenzimet për pensionet)</t>
  </si>
  <si>
    <t>Zhvlerësimi i aktiveve afatgjata materiale</t>
  </si>
  <si>
    <t>Shpenzime konsumi dhe amortizimi</t>
  </si>
  <si>
    <t xml:space="preserve">Të ardhura të tjera </t>
  </si>
  <si>
    <t xml:space="preserve">Të ardhura nga njësitë ekonomike ku ka interesa pjesëmarrëse (paraqitur </t>
  </si>
  <si>
    <t>veçmas të ardhurat   nga njësitë ekonomike brenda grupit)</t>
  </si>
  <si>
    <t>Të ardhura nga investimet dhe huatë e tjera pjesë e aktiveve afatgjata</t>
  </si>
  <si>
    <t xml:space="preserve">Interesa të arkëtueshëm dhe të ardhura të tjera të ngjashme (paraqitur </t>
  </si>
  <si>
    <t>veçmas të ardhurat nga njësitë ekonomike brenda grupit)</t>
  </si>
  <si>
    <t>(paraqitur veçmas të ardhurat nga njësitë ekonomike brenda grupit)</t>
  </si>
  <si>
    <t xml:space="preserve">Zhvlerësimi i aktiveve  financiare dhe investimeve financiare të mbajtura si </t>
  </si>
  <si>
    <t xml:space="preserve"> aktive afatshkurtra</t>
  </si>
  <si>
    <t>Shpenzime financiare</t>
  </si>
  <si>
    <t>Shpenzime interesi dhe shpenzime  të ngjashme (paraqitur veçmas</t>
  </si>
  <si>
    <t>shpenzimet për t'u paguar tek njësitë ekonomike brenda grupit)</t>
  </si>
  <si>
    <t xml:space="preserve">Pjesa e fitimit/humbjes nga pjesëmarrjet </t>
  </si>
  <si>
    <t>Fitimi/Humbja para tatimit</t>
  </si>
  <si>
    <t>Shpenzimi i tatimit mbi fitimin</t>
  </si>
  <si>
    <t>Shpenzimi aktual i tatimit mbi fitimin</t>
  </si>
  <si>
    <t>Shpenzimi i tatim fitimit të shtyrë</t>
  </si>
  <si>
    <t>Pjesa e tatim fitimit të  pjesëmarrjeve</t>
  </si>
  <si>
    <t>Fitimi/Humbja e vitit</t>
  </si>
  <si>
    <t>Fitimi/Humbja për:</t>
  </si>
  <si>
    <t>Pronarët e njësisë ekonomike mëmë</t>
  </si>
  <si>
    <t>Interesat jo-kontrolluese</t>
  </si>
  <si>
    <t xml:space="preserve">Pasqyra e të Ardhurave Gjithëpërfshirëse  </t>
  </si>
  <si>
    <t>Të ardhura të tjera gjithëpërfshirëse për vitin:</t>
  </si>
  <si>
    <t>Diferencat (+/-) nga përkthimi i monedhës në veprimtari të huaja</t>
  </si>
  <si>
    <t>Diferencat (+/-) nga rivlerësimi i aktiveve afatgjata materiale</t>
  </si>
  <si>
    <t>Diferencat (+/-) nga rivlerësimi i aktivet financiare të mbajtura për shitje</t>
  </si>
  <si>
    <t>Pjesa e të ardhurave gjithëpërfshirëse nga pjesëmarrjet</t>
  </si>
  <si>
    <t>Totali i të ardhurave të tjera gjithëpërfshirëse për vitin</t>
  </si>
  <si>
    <t>Totali i të ardhurave gjithëpërfshirëse për vitin</t>
  </si>
  <si>
    <t>Totali i të ardhurave/humbjeve gjithëpërfshirëse për:</t>
  </si>
  <si>
    <t>Dividendë të paguar</t>
  </si>
  <si>
    <t>Fitim / Humbja e vitit</t>
  </si>
  <si>
    <t xml:space="preserve">(  Ne zbatim te Standartit Kombetar te Kontabilitetit Nr.2 te Permiresuar dhe </t>
  </si>
  <si>
    <t>Impiante dhe makineri &amp; paisje</t>
  </si>
  <si>
    <t>Të tjera Instalime dhe pajisje = paisje zyre &amp; informatik</t>
  </si>
  <si>
    <t>Shpenzimi aktual i tatimit mbi fitimin  per shpenzimet e panjohura</t>
  </si>
  <si>
    <t xml:space="preserve">Shpenzime të tjera financiare  </t>
  </si>
  <si>
    <t xml:space="preserve">Nga njësitë ekonomike brenda grupit </t>
  </si>
  <si>
    <t xml:space="preserve">Nga aktiviteti i shfrytëzimit </t>
  </si>
  <si>
    <t>Vlera historike</t>
  </si>
  <si>
    <t xml:space="preserve">Llogari te  pagueshme  </t>
  </si>
  <si>
    <t>Detyrime tatimore</t>
  </si>
  <si>
    <t>Tatim mbi te ardhurat nga punesimi</t>
  </si>
  <si>
    <t>Shpenzime personeli</t>
  </si>
  <si>
    <t>Sigurime shoqerore dhe shendetesore</t>
  </si>
  <si>
    <t xml:space="preserve">Të tjera të pagueshme   </t>
  </si>
  <si>
    <t>SHENIMET SHPJEGUESE PER PASIVET</t>
  </si>
  <si>
    <t>Bankat</t>
  </si>
  <si>
    <t>Banka ne leke</t>
  </si>
  <si>
    <t>Arkat</t>
  </si>
  <si>
    <t>Arka ne leke</t>
  </si>
  <si>
    <t>Total</t>
  </si>
  <si>
    <t>Kliente</t>
  </si>
  <si>
    <t>Pershkrimi</t>
  </si>
  <si>
    <t>Inventaret</t>
  </si>
  <si>
    <t>Furnitoret</t>
  </si>
  <si>
    <t xml:space="preserve">Kontribute per tu paguar                          </t>
  </si>
  <si>
    <t>Tatim ne burim</t>
  </si>
  <si>
    <t>Te ardhurat</t>
  </si>
  <si>
    <t>Të ardhura nga aktiviteti i shfrytëzimit</t>
  </si>
  <si>
    <t>Shpenzime të tjera shfrytëzimi</t>
  </si>
  <si>
    <t xml:space="preserve">Të ardhura nga aktiviteti i shfrytëzimit </t>
  </si>
  <si>
    <t>Paga+shperblieme e dieta</t>
  </si>
  <si>
    <t>Komisione bankare</t>
  </si>
  <si>
    <t>Te ardhura te tjera financiare</t>
  </si>
  <si>
    <t>Te pagueshme per institucionet e kredise</t>
  </si>
  <si>
    <t>TVSH</t>
  </si>
  <si>
    <t>Të tjera ,tvsh kreditore ,tatim fitimi paradhenie</t>
  </si>
  <si>
    <t>Detyrime dogana</t>
  </si>
  <si>
    <t xml:space="preserve">Të pagueshme për detyrimet tatimore </t>
  </si>
  <si>
    <t>Toka dhe ndertesa (211+212)</t>
  </si>
  <si>
    <t>Impiante dhe makineri prodhimi(213)</t>
  </si>
  <si>
    <t>Mjete transporti ( 215 )</t>
  </si>
  <si>
    <t>Mobilje e orendi ( 218.1)</t>
  </si>
  <si>
    <t>Paisje informatike ( 218.2)</t>
  </si>
  <si>
    <t>Shperblime te punonjesve</t>
  </si>
  <si>
    <t>Të pagueshme për detyrimet tatimore TAP</t>
  </si>
  <si>
    <t>Mirembajtje dhe riparime</t>
  </si>
  <si>
    <t>Blerje energji ,avull uje</t>
  </si>
  <si>
    <t>Shpenzime  shfrytëzimi</t>
  </si>
  <si>
    <t>Sherbime te tjera aktiv.</t>
  </si>
  <si>
    <t>Shpenzime postare , telekom,vodafone</t>
  </si>
  <si>
    <t>Tarifa dhe taksa vendore</t>
  </si>
  <si>
    <t>Shpenzime dhe te ardhura financiare</t>
  </si>
  <si>
    <t>Totali shpenzime</t>
  </si>
  <si>
    <t>Total ardhura</t>
  </si>
  <si>
    <t>Kapitali i nënshkruar</t>
  </si>
  <si>
    <t>Rezerva Rivlerësimi</t>
  </si>
  <si>
    <t>Rezerva Ligjore</t>
  </si>
  <si>
    <t>Rezerva Statutore</t>
  </si>
  <si>
    <t>Fitimet e Pashpërndara</t>
  </si>
  <si>
    <t>Interesa Jo-Kontrollues</t>
  </si>
  <si>
    <t>Efekti i ndryshimeve në politikat kontabël</t>
  </si>
  <si>
    <t>Të ardhura totale gjithëpërfshirëse për vitin:</t>
  </si>
  <si>
    <t>Fitimi / Humbja e vitit</t>
  </si>
  <si>
    <t>Të ardhura të tjera gjithëpërfshirëse:</t>
  </si>
  <si>
    <t>Totali i të ardhura gjithëpërfshirëse për vitin:</t>
  </si>
  <si>
    <t>Transaksionet me pronarët e njësisë ekonomike të njohura direkt në kapital:</t>
  </si>
  <si>
    <t>Emetimi i kapitalit të nënshkruar</t>
  </si>
  <si>
    <t>Totali i transaksioneve me pronarët e njësisë ekonomike</t>
  </si>
  <si>
    <t xml:space="preserve">Shenime shpjeguese per AKTIVET    </t>
  </si>
  <si>
    <t>Administrator</t>
  </si>
  <si>
    <t>B</t>
  </si>
  <si>
    <t>Shënimet qe shpjegojnë zërat e ndryshëm të pasqyrave financiare</t>
  </si>
  <si>
    <t>Aktivet afat -gjata materiale ( A A M  -te)</t>
  </si>
  <si>
    <t>Aktivet monetare ( likuiditete ne arke dhe banke)</t>
  </si>
  <si>
    <t xml:space="preserve">Aktive te tjera financiare afatshkurtra </t>
  </si>
  <si>
    <t xml:space="preserve">Detyrime afatshkurtra - Huate dhe parapagimet </t>
  </si>
  <si>
    <t>Detyrim.tatim +sig.shoq." perfaqeson detyrimin paga punonjesve+sig.+ tap.</t>
  </si>
  <si>
    <t>Detyrime Afat -gjata - Huate afat-gjata</t>
  </si>
  <si>
    <t xml:space="preserve">Kapitalet e veta </t>
  </si>
  <si>
    <t>Fitimi (humbja e vitit financiar)</t>
  </si>
  <si>
    <t>Te ardhura dhe shpenzime financiare</t>
  </si>
  <si>
    <t>Shifrat krahasuese</t>
  </si>
  <si>
    <t>SHENIMET   SHPJEGUESE</t>
  </si>
  <si>
    <t>dhe me Standartet Kombetare te Kontabilitetit (SKK).Pasqyrat financiare jane pergatitur mbi bazen e parimit te kostos historike.</t>
  </si>
  <si>
    <t>Aktivet afatgjata materiale jane paraqitur ne bilanc me koston historike minus amortizimin e akumuluar  dhe ndonje humbje nga zhvleresimi.</t>
  </si>
  <si>
    <t>Amortizimi llogaritet me metoden lineare per ndertesat dhe mbi bazen e vleres se mbetur per aktivet e tjera materiale</t>
  </si>
  <si>
    <t xml:space="preserve">Gjendjet e llogarive te likuiditeteve te paraqitura ne bilanc jane te njejta me te dhenat e kontabilitetit dhe konfirmohen nga nxjerrjet e llogarive </t>
  </si>
  <si>
    <t xml:space="preserve"> bankare dhe inventaret fizike te monedhave.</t>
  </si>
  <si>
    <t xml:space="preserve">Ne aktivet financiare afatshkurtra " Kerkesa te arketueshme" jane perfshire vlerat e akumuluara te klienteve per shitje mallra dhe sherbime ne </t>
  </si>
  <si>
    <t>Ne llogarine "Kerkesa te tjera te arketueshme" tat,fitim paradhenie ,Tvsh kreditore,</t>
  </si>
  <si>
    <t xml:space="preserve"> ne fund te ushtrimit.:</t>
  </si>
  <si>
    <t xml:space="preserve">Ne llogarine " Te pagueshme ndaj furnitoreve " pasqyrohen detyrimet ndaj furnitoreve per blerjen e mallrave dhe sherbimeve palikuiduar </t>
  </si>
  <si>
    <t>Kapitali I regjistruar I shoqerise I paraqitur ne bilanc eshte I njejte me ate te deklaruar ne pasqyrat financiare</t>
  </si>
  <si>
    <t xml:space="preserve"> te aktivitetit, vleresuar me vleren e drejte te shumes (- tvsh)</t>
  </si>
  <si>
    <t xml:space="preserve">Shpenzimet e veprimtarise kryesore ku perfshihen : furnitura,punime e sherbime,mirembjajtje etj,jane regjistruar me shumat e paguara </t>
  </si>
  <si>
    <t xml:space="preserve"> ose te pagueshme sipas dokumentit justifikues.</t>
  </si>
  <si>
    <t xml:space="preserve">Te ardhurat dhe shpenzimet financiare jane paraqitur per diference ne zbatim te SKK. Shpenzimet per interesa lidhen me interesat e kredive </t>
  </si>
  <si>
    <t>,dhe nuk ka pasur ndryshime ne politikat kontabile te aplikuara nga shoqeria.</t>
  </si>
  <si>
    <t xml:space="preserve">A D M I N I S T R A T O R I </t>
  </si>
  <si>
    <t>Te ardhurat vleresohen  me vleren e drejte te shumes se arketuar ose te arketueshme.</t>
  </si>
  <si>
    <t>Shpenzimet njihen atehere kur ato sigurohen prej te treteve dhe ne te njejtin ushtrim kontabel me te ardhurat e lidhura.</t>
  </si>
  <si>
    <t>Kostot e humarrjes perfshijne interesin e paradhenieve bankare , huave afat-shkurtra dhe huave afat -gjata.</t>
  </si>
  <si>
    <t>Kerkesat per tu arketuar jane regjistruar ne bilanc me vleren e tyre neto te realizueshme ( e cila raportohet ne fature ,kontrate, dok. tjeter.)</t>
  </si>
  <si>
    <t>te realizueshme ( e cila raportohet ,ne nje fature kontrate apo dokument tjeter )</t>
  </si>
  <si>
    <t xml:space="preserve">Detyrimet financiare jane klasifikuar sipas llojit te marreveshjes kontraktuale dhe jane regjistruar ne bilanc me vleren e tyre neto </t>
  </si>
  <si>
    <t xml:space="preserve">                                                                                                                            Pasqyrat financiare jane pergatitur ne perputhje me ligjin shqiptar per "Kotabilitetin dhe Pasqyrat Financiare"</t>
  </si>
  <si>
    <t>31 Dhjetor 2020</t>
  </si>
  <si>
    <t>L92014021B</t>
  </si>
  <si>
    <t>Te ardhura nga punime per te trete</t>
  </si>
  <si>
    <t>Blerje materiale</t>
  </si>
  <si>
    <t>Ndryshim gjendje 603.5</t>
  </si>
  <si>
    <t>Te ardhura shitje mallrash</t>
  </si>
  <si>
    <t>Fitimi /humbje mbartur</t>
  </si>
  <si>
    <t xml:space="preserve">  Periudha  Kontabel e Pasqyrave Financiare</t>
  </si>
  <si>
    <t xml:space="preserve">  Data  e  mbylljes se Pasqyrave Financiare</t>
  </si>
  <si>
    <t>11.08.2019</t>
  </si>
  <si>
    <t>KONSULENCA JURIDIKE,KONSULENCA NE FUSHEN MINERARE</t>
  </si>
  <si>
    <t>NDERTIME TE HOTELEVE DHE FSHATRAVE TURISTIKE etj.</t>
  </si>
  <si>
    <t>NDERTIME EKONOMIKE,TREGTARE , OBJEKTEVE SOCIALE</t>
  </si>
  <si>
    <t>HERAL 07  shpk</t>
  </si>
  <si>
    <t>NDERTIME CIVILE, INDUSTRIALE, PROJEKTIME OBJEKTESH,</t>
  </si>
  <si>
    <t>ENERGJITIKE,MJEDISORE, EKSPORT-IMPORT ,SISTEMIME</t>
  </si>
  <si>
    <t xml:space="preserve">Ne llogarine hua afat-gjata perfshihen detyrimet per kredi afatgjate qe shoqeria ka marre nga bankat </t>
  </si>
  <si>
    <t>e nivelit te dyte " CREDINS BANK "sipas kontrates perkatese.</t>
  </si>
  <si>
    <t>HERGYS RRELI</t>
  </si>
  <si>
    <t xml:space="preserve">Mallra </t>
  </si>
  <si>
    <t xml:space="preserve">Banka ne euro </t>
  </si>
  <si>
    <t>Rezultat (fitim /humbje)</t>
  </si>
  <si>
    <t xml:space="preserve">Paraqitja ne bilanc e te ardhurave dhe shpenzimeve eshte bere sipas natyres se tyre.Te ardhurat nga punime investime jane te ardhurat kryesore  </t>
  </si>
  <si>
    <t>Qera ndertese,linjash teknologjike  dhe automjetesh (613+708)</t>
  </si>
  <si>
    <t xml:space="preserve">A D M I N I S T R A T O R </t>
  </si>
  <si>
    <t>Hergys RRELI</t>
  </si>
  <si>
    <t>Vlere kont.neto</t>
  </si>
  <si>
    <t>Parapagim per furnizim</t>
  </si>
  <si>
    <t>Paga te punonjesve</t>
  </si>
  <si>
    <t>TVSH per tu paguar</t>
  </si>
  <si>
    <r>
      <t xml:space="preserve">Shpenzime të shtyra ( </t>
    </r>
    <r>
      <rPr>
        <b/>
        <i/>
        <sz val="8"/>
        <rFont val="Arial"/>
        <family val="2"/>
      </rPr>
      <t>projekti - Uno Arch</t>
    </r>
    <r>
      <rPr>
        <b/>
        <sz val="10"/>
        <rFont val="Arial"/>
        <family val="2"/>
      </rPr>
      <t>.)</t>
    </r>
  </si>
  <si>
    <t>Shpenzime financiare per kapitalizim .vl.tokes 211</t>
  </si>
  <si>
    <t>Parapagim per furnizim, te drejta te shoqerise</t>
  </si>
  <si>
    <t>Blerje te pastokueshme , sherbime te tjera 607,606</t>
  </si>
  <si>
    <t>K/shp.inter+gjoba</t>
  </si>
  <si>
    <t>Interesa/kredie (669)</t>
  </si>
  <si>
    <t xml:space="preserve"> Credins  Bank (leke)</t>
  </si>
  <si>
    <t>Totali ( + llog.211)</t>
  </si>
  <si>
    <t>Shpenzime te tjera pritje ,etj.</t>
  </si>
  <si>
    <t>31.12.2022</t>
  </si>
  <si>
    <r>
      <t xml:space="preserve">Pasqyra e Pozicionit Financiar (Bilanci)          </t>
    </r>
    <r>
      <rPr>
        <b/>
        <sz val="13"/>
        <rFont val="Arial"/>
        <family val="2"/>
      </rPr>
      <t xml:space="preserve">HERAL 07 shpk </t>
    </r>
    <r>
      <rPr>
        <b/>
        <sz val="12"/>
        <rFont val="Arial"/>
        <family val="2"/>
      </rPr>
      <t xml:space="preserve">  -  2022</t>
    </r>
  </si>
  <si>
    <t>Aktivet  monetare                                         31.12.2022</t>
  </si>
  <si>
    <t>Pozicioni financiar i rideklaruar më 31 dhjetor 2021</t>
  </si>
  <si>
    <t>Pozicioni financiar i rideklaruar më 1 janar 2022</t>
  </si>
  <si>
    <t>Pozicioni financiar më 31 dhjetor 2022</t>
  </si>
  <si>
    <t>Shpenzime transporti</t>
  </si>
  <si>
    <t>Shpenzime te tjera</t>
  </si>
  <si>
    <t>kembime valutore</t>
  </si>
  <si>
    <t>Siguracione automjete</t>
  </si>
  <si>
    <t>Të ardhura të shtyra  ( p.shitje)</t>
  </si>
  <si>
    <t>Tvsh kredit.</t>
  </si>
  <si>
    <t>Te ardhura nga shitje AQT 752-652</t>
  </si>
  <si>
    <t xml:space="preserve">Arketime ne avance per porosi </t>
  </si>
  <si>
    <t xml:space="preserve"> mbyllje te ushtrimit 2022 ,te paarketuara ne vitin  2018.</t>
  </si>
  <si>
    <t>Per ushtrimin 2022 shoqeria rezulton me humbje ,per rrjedhoje nuk llog.tatim fitimi.</t>
  </si>
  <si>
    <t>bankare per ushtrimin 2022.</t>
  </si>
  <si>
    <t>Shenimet shpjeguese per  PASH  2022</t>
  </si>
  <si>
    <r>
      <t>Shpenzime te peridhave te ardhshme</t>
    </r>
    <r>
      <rPr>
        <i/>
        <sz val="8"/>
        <rFont val="Arial"/>
        <family val="2"/>
      </rPr>
      <t xml:space="preserve">  </t>
    </r>
    <r>
      <rPr>
        <b/>
        <i/>
        <sz val="8"/>
        <rFont val="Arial"/>
        <family val="2"/>
      </rPr>
      <t>(Studio /  Projekti Dajt )</t>
    </r>
  </si>
  <si>
    <t xml:space="preserve">shuma </t>
  </si>
  <si>
    <r>
      <t xml:space="preserve">Detyrimet afat-shkurtra                                     </t>
    </r>
    <r>
      <rPr>
        <b/>
        <u/>
        <sz val="10"/>
        <rFont val="Arial Narrow"/>
        <family val="2"/>
      </rPr>
      <t xml:space="preserve"> 31.12.2022</t>
    </r>
  </si>
  <si>
    <t>( premtim shitje ( kont-soni studio)</t>
  </si>
  <si>
    <t>( premtim shitje ( kont-fird.)</t>
  </si>
  <si>
    <t>( premtim shitje ( kont-als.14)</t>
  </si>
  <si>
    <t>INVESTO GROUP ( kontrata)</t>
  </si>
  <si>
    <r>
      <t xml:space="preserve">Shpenzime të shtyra ( </t>
    </r>
    <r>
      <rPr>
        <b/>
        <i/>
        <sz val="8"/>
        <rFont val="Arial"/>
        <family val="2"/>
      </rPr>
      <t>projekti - Uno Arch</t>
    </r>
    <r>
      <rPr>
        <b/>
        <sz val="10"/>
        <rFont val="Arial"/>
        <family val="2"/>
      </rPr>
      <t xml:space="preserve">. </t>
    </r>
    <r>
      <rPr>
        <b/>
        <i/>
        <sz val="9"/>
        <rFont val="Arial"/>
        <family val="2"/>
      </rPr>
      <t>Dajt</t>
    </r>
    <r>
      <rPr>
        <b/>
        <sz val="10"/>
        <rFont val="Arial"/>
        <family val="2"/>
      </rPr>
      <t>)</t>
    </r>
  </si>
  <si>
    <t>Debitore dhe kreditore te tjere (455-467)</t>
  </si>
  <si>
    <t>Shpenzime materiale</t>
  </si>
  <si>
    <t>Të tjera shpenzime   ( 603.5)</t>
  </si>
  <si>
    <t>Lënda e parë dhe materiale të konsumueshme 601-605</t>
  </si>
  <si>
    <t>Debitore dhe kreditore te tjere(467,455)-analize shen.</t>
  </si>
  <si>
    <t>Ortaku ( financim kredie C.bank)</t>
  </si>
  <si>
    <t>Nga  njësitë ekonomike ku ka interesa pjesëmarrëse (sv/mare_- ortak)</t>
  </si>
  <si>
    <t xml:space="preserve">Ortaku ( financim aktiviteti)+ Sviluppo Mare ( ortak)+H.Bregu </t>
  </si>
  <si>
    <t>Rruga Mahmut Allushi , Linze 1.A NR.3 Njesi str.TR/262</t>
  </si>
  <si>
    <t>TIRANE</t>
  </si>
  <si>
    <t>(Pasqyra e të ardhurave dhe shpenzimeve)   VITI 2023</t>
  </si>
  <si>
    <t>Viti   2023</t>
  </si>
  <si>
    <t>01.01.2023</t>
  </si>
  <si>
    <t>31.12.2023</t>
  </si>
  <si>
    <t>Pasqyra e Pozicionit Financiar HERAL 07 shpk   -    Viti 2023</t>
  </si>
  <si>
    <r>
      <t xml:space="preserve">HERAL 07 shpk                                   </t>
    </r>
    <r>
      <rPr>
        <b/>
        <u/>
        <sz val="14"/>
        <rFont val="Arial Narrow"/>
        <family val="2"/>
      </rPr>
      <t>Pasqyra e Ndryshimeve në Kapitalin Neto</t>
    </r>
    <r>
      <rPr>
        <b/>
        <sz val="14"/>
        <rFont val="Arial Narrow"/>
        <family val="2"/>
      </rPr>
      <t xml:space="preserve">        2023</t>
    </r>
  </si>
  <si>
    <t>Periudha</t>
  </si>
  <si>
    <t>Pozicioni financiar i rideklaruar më 1 janar 2023</t>
  </si>
  <si>
    <t>Pasqyrat financiare te vitit</t>
  </si>
  <si>
    <t>Lek</t>
  </si>
  <si>
    <t>Pasqyra e fluksit te mjeteve monetare (metoda direkte)</t>
  </si>
  <si>
    <t>Raportuese</t>
  </si>
  <si>
    <t>Para ardhese</t>
  </si>
  <si>
    <t>Fluksi mjeteve monetare nga/perdorur ne aktivitetin e shfrytezimit:</t>
  </si>
  <si>
    <t>Te arketuara nga te drejtat e arketueshme</t>
  </si>
  <si>
    <t>Te paguara per detyrime e pagueshme dhe detyrimet per punonjesit</t>
  </si>
  <si>
    <t>Pagesa te tjera</t>
  </si>
  <si>
    <t>Te tjera (pershkruaj)</t>
  </si>
  <si>
    <t>Mjete monetare te gjeneruara nga aktiviteti i shfrytezimit</t>
  </si>
  <si>
    <t>Interes i paguar</t>
  </si>
  <si>
    <t>Tatim fitimi i paguar</t>
  </si>
  <si>
    <t>Mjete monetare neto nga/ perdorur ne aktivitetin e shfrytezimit</t>
  </si>
  <si>
    <t>Fluksi i mjeteve monetare nga/ perdorur ne aktivitetin e investimit</t>
  </si>
  <si>
    <t>Pagesa per blerjen e aktiveve afatgjata materiale</t>
  </si>
  <si>
    <t>Arketime nga shitja e aktiveve afatgjata materiale</t>
  </si>
  <si>
    <t xml:space="preserve">Para te perdorura per blerjen e filjaleve (netuar me shumen e mjeteve monetare pjese e aktiveve neto te blera) </t>
  </si>
  <si>
    <t xml:space="preserve">Para te arketuara nga shitja e filjaleve (netuar me shumen e mjeteve monetare pjese  e aktiveve neto te shitura) </t>
  </si>
  <si>
    <t>Pagesa per blerjen e investimeve te tjera</t>
  </si>
  <si>
    <t>Arketime nga shitja e investimeve te tjera</t>
  </si>
  <si>
    <t>Dividente te arketuar</t>
  </si>
  <si>
    <t>Mjete monetare neto nga/perdorur ne aktivitetin e investimit</t>
  </si>
  <si>
    <t>Fluksi i mjeteve monetare nga/perdorur ne aktivitetin e financimit</t>
  </si>
  <si>
    <t>Arketime nga emetimi i kapitalit te nenshkruar</t>
  </si>
  <si>
    <t>Arketime nga emetimi i aksioneve te perdorura si kolateral</t>
  </si>
  <si>
    <t>Hua te arketuara</t>
  </si>
  <si>
    <t>Pagesa e kostove te transaksionit qe lidhet me kredite dhe huate</t>
  </si>
  <si>
    <t>Riblerje e aksioneve te veta</t>
  </si>
  <si>
    <t>Pagesa e aksioneve te perdorura si kolateral</t>
  </si>
  <si>
    <t>Pagesa e huave</t>
  </si>
  <si>
    <t>Pagese e detyrimeve te qirase financiare</t>
  </si>
  <si>
    <t>Dividende te paguar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</si>
  <si>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</si>
  <si>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</si>
  <si>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</si>
  <si>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kurset te kembimit te mjetet monetare</t>
  </si>
  <si>
    <t>Mjete monetare dhe ekuivalente me to ne fund</t>
  </si>
  <si>
    <t>NIPT nga sistemi L92014021B</t>
  </si>
  <si>
    <t>Ka</t>
  </si>
  <si>
    <t>Mo</t>
  </si>
  <si>
    <t>Pao</t>
  </si>
  <si>
    <t>L</t>
  </si>
  <si>
    <t>Shifrat e vitit ushtrimor 2023 jane te krahasueshme me vitin ushtrimor 2022, per arsye se jane te bazuara ne (SKK)</t>
  </si>
  <si>
    <t>dhe te vendimeve te depozituara ne QKB dhe te konfirmuara nga ekstrakti I QKB ne dt.31.12.2023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</si>
</sst>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.00_L_e_k_-;\-* #,##0.00_L_e_k_-;_-* &quot;-&quot;??_L_e_k_-;_-@_-"/>
    <numFmt numFmtId="166" formatCode="_(* #,##0_);_(* \(#,##0\);_(* &quot;-&quot;??_);_(@_)"/>
    <numFmt numFmtId="167" formatCode="_-* #,##0_L_e_k_-;\-* #,##0_L_e_k_-;_-* &quot;-&quot;??_L_e_k_-;_-@_-"/>
    <numFmt numFmtId="168" formatCode="_-* #,##0_-;\-* #,##0_-;_-* &quot;-&quot;??_-;_-@_-"/>
    <numFmt numFmtId="169" formatCode="_(* #,##0_);_(* \(#,##0\);_(* &quot;-&quot;_);@_)"/>
    <numFmt numFmtId="170" formatCode="0.0"/>
  </numFmts>
  <fonts count="78" x14ac:knownFonts="1">
    <font>
      <sz val="10"/>
      <name val="Arial"/>
    </font>
    <font>
      <sz val="10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b/>
      <sz val="14"/>
      <name val="Times New Roman"/>
      <family val="1"/>
    </font>
    <font>
      <sz val="9"/>
      <name val="Arial"/>
      <family val="2"/>
    </font>
    <font>
      <b/>
      <sz val="26"/>
      <name val="Arial Narrow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56"/>
      <name val="Arial"/>
      <family val="2"/>
    </font>
    <font>
      <sz val="11"/>
      <color indexed="8"/>
      <name val="Calibri"/>
      <family val="2"/>
    </font>
    <font>
      <sz val="10"/>
      <name val="Arial"/>
      <family val="2"/>
      <charset val="238"/>
    </font>
    <font>
      <b/>
      <sz val="11"/>
      <name val="Arial"/>
      <family val="2"/>
    </font>
    <font>
      <b/>
      <sz val="13"/>
      <name val="Arial"/>
      <family val="2"/>
    </font>
    <font>
      <b/>
      <sz val="11"/>
      <name val="Arial"/>
      <family val="2"/>
      <charset val="238"/>
    </font>
    <font>
      <b/>
      <sz val="14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u/>
      <sz val="14"/>
      <name val="Arial Narrow"/>
      <family val="2"/>
    </font>
    <font>
      <u/>
      <sz val="10"/>
      <name val="Arial"/>
      <family val="2"/>
    </font>
    <font>
      <b/>
      <u/>
      <sz val="16"/>
      <name val="Arial"/>
      <family val="2"/>
    </font>
    <font>
      <b/>
      <u/>
      <sz val="12"/>
      <name val="Arial Narrow"/>
      <family val="2"/>
    </font>
    <font>
      <b/>
      <u/>
      <sz val="10"/>
      <name val="Arial Narrow"/>
      <family val="2"/>
    </font>
    <font>
      <b/>
      <sz val="10"/>
      <color indexed="10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0.5"/>
      <name val="Arial Narrow"/>
      <family val="2"/>
    </font>
    <font>
      <b/>
      <sz val="10.5"/>
      <name val="Arial Narrow"/>
      <family val="2"/>
    </font>
    <font>
      <b/>
      <sz val="10.5"/>
      <color indexed="10"/>
      <name val="Arial Narrow"/>
      <family val="2"/>
    </font>
    <font>
      <b/>
      <u/>
      <sz val="10"/>
      <name val="Arial"/>
      <family val="2"/>
    </font>
    <font>
      <b/>
      <sz val="26"/>
      <name val="Arial"/>
      <family val="2"/>
    </font>
    <font>
      <b/>
      <i/>
      <u/>
      <sz val="12"/>
      <name val="Arial"/>
      <family val="2"/>
    </font>
    <font>
      <b/>
      <i/>
      <u/>
      <sz val="10"/>
      <name val="Arial"/>
      <family val="2"/>
    </font>
    <font>
      <b/>
      <i/>
      <sz val="10"/>
      <name val="Arial"/>
      <family val="2"/>
    </font>
    <font>
      <sz val="9.5"/>
      <name val="Arial Narrow"/>
      <family val="2"/>
    </font>
    <font>
      <b/>
      <sz val="9.5"/>
      <name val="Arial Narrow"/>
      <family val="2"/>
    </font>
    <font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sz val="12"/>
      <name val="Calibri"/>
      <family val="2"/>
    </font>
    <font>
      <b/>
      <i/>
      <sz val="10"/>
      <name val="Arial Narrow"/>
      <family val="2"/>
    </font>
    <font>
      <i/>
      <sz val="10"/>
      <name val="Arial Narrow"/>
      <family val="2"/>
    </font>
    <font>
      <b/>
      <i/>
      <sz val="9"/>
      <name val="Arial"/>
      <family val="2"/>
    </font>
    <font>
      <b/>
      <i/>
      <u/>
      <sz val="10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b/>
      <sz val="10"/>
      <color rgb="FF000000"/>
      <name val="Arial Narrow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i/>
      <sz val="10"/>
      <color rgb="FF000000"/>
      <name val="Arial Narrow"/>
      <family val="2"/>
    </font>
    <font>
      <sz val="10"/>
      <color rgb="FF000000"/>
      <name val="Arial Narrow"/>
      <family val="2"/>
    </font>
    <font>
      <b/>
      <u/>
      <sz val="10"/>
      <color rgb="FF000000"/>
      <name val="Arial Narrow"/>
      <family val="2"/>
    </font>
    <font>
      <b/>
      <sz val="9"/>
      <color rgb="FF000000"/>
      <name val="Arial Narrow"/>
      <family val="2"/>
    </font>
    <font>
      <sz val="10"/>
      <color theme="1"/>
      <name val="Arial Narrow"/>
      <family val="2"/>
    </font>
    <font>
      <sz val="10"/>
      <color rgb="FFC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7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theme="4" tint="0.39997558519241921"/>
      </bottom>
      <diagonal/>
    </border>
  </borders>
  <cellStyleXfs count="9">
    <xf numFmtId="0" fontId="0" fillId="0" borderId="0"/>
    <xf numFmtId="165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1" fillId="0" borderId="70" applyNumberFormat="0" applyFill="0" applyAlignment="0" applyProtection="0"/>
    <xf numFmtId="0" fontId="50" fillId="0" borderId="0"/>
    <xf numFmtId="0" fontId="1" fillId="0" borderId="0"/>
    <xf numFmtId="0" fontId="67" fillId="0" borderId="0"/>
  </cellStyleXfs>
  <cellXfs count="472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left" vertical="center"/>
    </xf>
    <xf numFmtId="3" fontId="3" fillId="0" borderId="0" xfId="0" applyNumberFormat="1" applyFont="1"/>
    <xf numFmtId="0" fontId="5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horizontal="right"/>
    </xf>
    <xf numFmtId="0" fontId="5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3" fontId="5" fillId="0" borderId="2" xfId="0" applyNumberFormat="1" applyFont="1" applyBorder="1" applyAlignment="1">
      <alignment vertical="center"/>
    </xf>
    <xf numFmtId="0" fontId="12" fillId="0" borderId="0" xfId="0" applyFont="1"/>
    <xf numFmtId="0" fontId="4" fillId="0" borderId="6" xfId="0" applyFont="1" applyBorder="1" applyAlignment="1">
      <alignment horizontal="left" vertical="center"/>
    </xf>
    <xf numFmtId="0" fontId="11" fillId="2" borderId="0" xfId="0" applyFont="1" applyFill="1"/>
    <xf numFmtId="0" fontId="5" fillId="0" borderId="3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3" fontId="3" fillId="0" borderId="9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3" fontId="3" fillId="2" borderId="2" xfId="0" applyNumberFormat="1" applyFont="1" applyFill="1" applyBorder="1" applyAlignment="1">
      <alignment vertical="center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3" fontId="18" fillId="0" borderId="13" xfId="0" applyNumberFormat="1" applyFont="1" applyBorder="1" applyAlignment="1">
      <alignment vertical="center"/>
    </xf>
    <xf numFmtId="3" fontId="1" fillId="0" borderId="2" xfId="0" applyNumberFormat="1" applyFont="1" applyBorder="1" applyAlignment="1">
      <alignment vertical="center"/>
    </xf>
    <xf numFmtId="0" fontId="22" fillId="0" borderId="0" xfId="6" applyFont="1"/>
    <xf numFmtId="0" fontId="22" fillId="0" borderId="0" xfId="6" applyFont="1" applyAlignment="1">
      <alignment vertical="center"/>
    </xf>
    <xf numFmtId="0" fontId="22" fillId="0" borderId="2" xfId="6" applyFont="1" applyBorder="1"/>
    <xf numFmtId="0" fontId="22" fillId="0" borderId="2" xfId="6" applyFont="1" applyBorder="1" applyAlignment="1">
      <alignment vertical="center" textRotation="90" wrapText="1"/>
    </xf>
    <xf numFmtId="0" fontId="23" fillId="0" borderId="2" xfId="6" applyFont="1" applyBorder="1" applyAlignment="1">
      <alignment horizontal="center" vertical="center" textRotation="90"/>
    </xf>
    <xf numFmtId="0" fontId="23" fillId="0" borderId="2" xfId="6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3" fontId="4" fillId="2" borderId="2" xfId="0" applyNumberFormat="1" applyFont="1" applyFill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167" fontId="1" fillId="0" borderId="0" xfId="0" applyNumberFormat="1" applyFont="1" applyAlignment="1">
      <alignment vertical="center"/>
    </xf>
    <xf numFmtId="43" fontId="1" fillId="0" borderId="0" xfId="0" applyNumberFormat="1" applyFont="1" applyAlignment="1">
      <alignment vertical="center"/>
    </xf>
    <xf numFmtId="3" fontId="1" fillId="2" borderId="2" xfId="0" applyNumberFormat="1" applyFont="1" applyFill="1" applyBorder="1" applyAlignment="1">
      <alignment vertical="center"/>
    </xf>
    <xf numFmtId="0" fontId="1" fillId="0" borderId="14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0" xfId="0" applyFont="1" applyFill="1" applyAlignment="1">
      <alignment vertical="center"/>
    </xf>
    <xf numFmtId="0" fontId="1" fillId="2" borderId="12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25" fillId="0" borderId="16" xfId="0" applyFont="1" applyBorder="1" applyAlignment="1">
      <alignment horizontal="center" vertic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8" fillId="0" borderId="0" xfId="0" applyFont="1"/>
    <xf numFmtId="0" fontId="21" fillId="0" borderId="7" xfId="0" applyFont="1" applyBorder="1"/>
    <xf numFmtId="0" fontId="27" fillId="0" borderId="20" xfId="0" applyFont="1" applyBorder="1"/>
    <xf numFmtId="0" fontId="31" fillId="0" borderId="7" xfId="0" applyFont="1" applyBorder="1"/>
    <xf numFmtId="0" fontId="30" fillId="0" borderId="0" xfId="0" applyFont="1"/>
    <xf numFmtId="0" fontId="33" fillId="0" borderId="0" xfId="0" applyFont="1" applyAlignment="1">
      <alignment horizontal="center"/>
    </xf>
    <xf numFmtId="0" fontId="32" fillId="0" borderId="0" xfId="0" applyFont="1"/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horizontal="left" vertical="top"/>
    </xf>
    <xf numFmtId="3" fontId="22" fillId="0" borderId="0" xfId="6" applyNumberFormat="1" applyFont="1"/>
    <xf numFmtId="0" fontId="1" fillId="3" borderId="0" xfId="0" applyFont="1" applyFill="1" applyAlignment="1">
      <alignment vertical="center"/>
    </xf>
    <xf numFmtId="3" fontId="4" fillId="0" borderId="2" xfId="0" applyNumberFormat="1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5" fillId="4" borderId="21" xfId="0" applyFont="1" applyFill="1" applyBorder="1" applyAlignment="1">
      <alignment vertical="center"/>
    </xf>
    <xf numFmtId="1" fontId="7" fillId="4" borderId="22" xfId="0" applyNumberFormat="1" applyFont="1" applyFill="1" applyBorder="1" applyAlignment="1">
      <alignment horizontal="center" vertical="center"/>
    </xf>
    <xf numFmtId="1" fontId="7" fillId="4" borderId="23" xfId="0" applyNumberFormat="1" applyFont="1" applyFill="1" applyBorder="1" applyAlignment="1">
      <alignment horizontal="center" vertical="center"/>
    </xf>
    <xf numFmtId="3" fontId="4" fillId="4" borderId="2" xfId="0" applyNumberFormat="1" applyFont="1" applyFill="1" applyBorder="1" applyAlignment="1">
      <alignment vertical="center"/>
    </xf>
    <xf numFmtId="3" fontId="5" fillId="4" borderId="2" xfId="0" applyNumberFormat="1" applyFont="1" applyFill="1" applyBorder="1" applyAlignment="1">
      <alignment vertical="center"/>
    </xf>
    <xf numFmtId="3" fontId="5" fillId="4" borderId="9" xfId="0" applyNumberFormat="1" applyFont="1" applyFill="1" applyBorder="1" applyAlignment="1">
      <alignment vertical="center"/>
    </xf>
    <xf numFmtId="3" fontId="16" fillId="4" borderId="13" xfId="0" applyNumberFormat="1" applyFont="1" applyFill="1" applyBorder="1" applyAlignment="1">
      <alignment vertical="center"/>
    </xf>
    <xf numFmtId="0" fontId="8" fillId="4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vertical="center"/>
    </xf>
    <xf numFmtId="167" fontId="1" fillId="0" borderId="0" xfId="1" applyNumberFormat="1" applyFont="1" applyFill="1" applyBorder="1"/>
    <xf numFmtId="3" fontId="4" fillId="0" borderId="0" xfId="0" applyNumberFormat="1" applyFont="1" applyAlignment="1">
      <alignment horizontal="center"/>
    </xf>
    <xf numFmtId="3" fontId="4" fillId="4" borderId="9" xfId="0" applyNumberFormat="1" applyFont="1" applyFill="1" applyBorder="1" applyAlignment="1">
      <alignment vertical="center"/>
    </xf>
    <xf numFmtId="0" fontId="9" fillId="0" borderId="0" xfId="0" applyFont="1" applyAlignment="1">
      <alignment horizontal="right"/>
    </xf>
    <xf numFmtId="0" fontId="1" fillId="0" borderId="24" xfId="0" applyFont="1" applyBorder="1"/>
    <xf numFmtId="0" fontId="36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46" fontId="9" fillId="0" borderId="0" xfId="0" applyNumberFormat="1" applyFont="1" applyAlignment="1">
      <alignment horizontal="center"/>
    </xf>
    <xf numFmtId="0" fontId="9" fillId="0" borderId="25" xfId="0" applyFont="1" applyBorder="1"/>
    <xf numFmtId="0" fontId="9" fillId="0" borderId="26" xfId="0" applyFont="1" applyBorder="1"/>
    <xf numFmtId="14" fontId="9" fillId="0" borderId="25" xfId="0" applyNumberFormat="1" applyFont="1" applyBorder="1"/>
    <xf numFmtId="0" fontId="1" fillId="0" borderId="25" xfId="0" applyFont="1" applyBorder="1"/>
    <xf numFmtId="0" fontId="7" fillId="0" borderId="25" xfId="0" applyFont="1" applyBorder="1"/>
    <xf numFmtId="0" fontId="9" fillId="0" borderId="25" xfId="0" applyFont="1" applyBorder="1" applyAlignment="1">
      <alignment horizontal="right"/>
    </xf>
    <xf numFmtId="0" fontId="9" fillId="0" borderId="25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21" fontId="9" fillId="0" borderId="25" xfId="0" applyNumberFormat="1" applyFont="1" applyBorder="1" applyAlignment="1">
      <alignment horizontal="center"/>
    </xf>
    <xf numFmtId="46" fontId="9" fillId="0" borderId="26" xfId="0" applyNumberFormat="1" applyFont="1" applyBorder="1" applyAlignment="1">
      <alignment horizontal="center"/>
    </xf>
    <xf numFmtId="0" fontId="2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53" fillId="0" borderId="0" xfId="0" applyFont="1" applyAlignment="1">
      <alignment horizontal="right"/>
    </xf>
    <xf numFmtId="0" fontId="53" fillId="0" borderId="0" xfId="0" applyFont="1"/>
    <xf numFmtId="167" fontId="4" fillId="0" borderId="0" xfId="1" applyNumberFormat="1" applyFont="1" applyBorder="1"/>
    <xf numFmtId="167" fontId="4" fillId="0" borderId="0" xfId="1" applyNumberFormat="1" applyFont="1" applyFill="1" applyBorder="1"/>
    <xf numFmtId="0" fontId="54" fillId="0" borderId="0" xfId="0" applyFont="1"/>
    <xf numFmtId="0" fontId="38" fillId="4" borderId="0" xfId="0" applyFont="1" applyFill="1" applyAlignment="1">
      <alignment horizontal="left" vertical="center"/>
    </xf>
    <xf numFmtId="0" fontId="6" fillId="0" borderId="0" xfId="0" applyFont="1" applyAlignment="1">
      <alignment vertical="center"/>
    </xf>
    <xf numFmtId="167" fontId="1" fillId="0" borderId="0" xfId="0" applyNumberFormat="1" applyFont="1"/>
    <xf numFmtId="0" fontId="4" fillId="0" borderId="0" xfId="0" applyFont="1" applyAlignment="1">
      <alignment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1" fillId="2" borderId="0" xfId="0" applyFont="1" applyFill="1"/>
    <xf numFmtId="0" fontId="38" fillId="0" borderId="0" xfId="0" applyFont="1"/>
    <xf numFmtId="0" fontId="35" fillId="0" borderId="0" xfId="0" applyFont="1"/>
    <xf numFmtId="168" fontId="1" fillId="0" borderId="0" xfId="0" applyNumberFormat="1" applyFont="1"/>
    <xf numFmtId="170" fontId="1" fillId="0" borderId="0" xfId="0" applyNumberFormat="1" applyFont="1"/>
    <xf numFmtId="164" fontId="1" fillId="0" borderId="0" xfId="0" applyNumberFormat="1" applyFont="1"/>
    <xf numFmtId="168" fontId="4" fillId="0" borderId="0" xfId="4" applyNumberFormat="1" applyFont="1" applyFill="1" applyBorder="1"/>
    <xf numFmtId="167" fontId="4" fillId="0" borderId="0" xfId="0" applyNumberFormat="1" applyFont="1"/>
    <xf numFmtId="164" fontId="4" fillId="0" borderId="0" xfId="0" applyNumberFormat="1" applyFont="1"/>
    <xf numFmtId="0" fontId="6" fillId="2" borderId="0" xfId="0" applyFont="1" applyFill="1"/>
    <xf numFmtId="0" fontId="6" fillId="0" borderId="0" xfId="0" applyFont="1"/>
    <xf numFmtId="165" fontId="6" fillId="0" borderId="0" xfId="1" applyFont="1" applyFill="1" applyBorder="1" applyAlignment="1">
      <alignment horizontal="right" vertical="top"/>
    </xf>
    <xf numFmtId="165" fontId="1" fillId="0" borderId="0" xfId="1" applyFont="1"/>
    <xf numFmtId="0" fontId="55" fillId="0" borderId="2" xfId="0" applyFont="1" applyBorder="1" applyAlignment="1">
      <alignment horizontal="right"/>
    </xf>
    <xf numFmtId="0" fontId="37" fillId="0" borderId="0" xfId="0" applyFont="1"/>
    <xf numFmtId="0" fontId="40" fillId="0" borderId="2" xfId="6" applyFont="1" applyBorder="1"/>
    <xf numFmtId="0" fontId="41" fillId="0" borderId="2" xfId="6" applyFont="1" applyBorder="1" applyAlignment="1">
      <alignment vertical="center" wrapText="1"/>
    </xf>
    <xf numFmtId="0" fontId="40" fillId="0" borderId="0" xfId="6" applyFont="1"/>
    <xf numFmtId="0" fontId="40" fillId="0" borderId="2" xfId="6" applyFont="1" applyBorder="1" applyAlignment="1">
      <alignment vertical="center" wrapText="1"/>
    </xf>
    <xf numFmtId="0" fontId="41" fillId="0" borderId="2" xfId="0" applyFont="1" applyBorder="1" applyAlignment="1">
      <alignment horizontal="center" vertical="center"/>
    </xf>
    <xf numFmtId="168" fontId="38" fillId="0" borderId="0" xfId="0" applyNumberFormat="1" applyFont="1"/>
    <xf numFmtId="166" fontId="3" fillId="0" borderId="2" xfId="0" applyNumberFormat="1" applyFont="1" applyBorder="1" applyAlignment="1">
      <alignment vertical="center"/>
    </xf>
    <xf numFmtId="169" fontId="5" fillId="0" borderId="9" xfId="0" applyNumberFormat="1" applyFont="1" applyBorder="1" applyAlignment="1">
      <alignment vertical="center"/>
    </xf>
    <xf numFmtId="4" fontId="3" fillId="0" borderId="0" xfId="0" applyNumberFormat="1" applyFont="1" applyAlignment="1">
      <alignment vertical="center"/>
    </xf>
    <xf numFmtId="0" fontId="45" fillId="0" borderId="0" xfId="0" applyFont="1" applyAlignment="1">
      <alignment horizontal="right"/>
    </xf>
    <xf numFmtId="167" fontId="56" fillId="0" borderId="0" xfId="1" applyNumberFormat="1" applyFont="1" applyBorder="1" applyAlignment="1">
      <alignment horizontal="right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3" fillId="0" borderId="0" xfId="6" applyFont="1" applyAlignment="1">
      <alignment vertical="center"/>
    </xf>
    <xf numFmtId="0" fontId="1" fillId="0" borderId="27" xfId="0" applyFont="1" applyBorder="1"/>
    <xf numFmtId="0" fontId="1" fillId="0" borderId="28" xfId="0" applyFont="1" applyBorder="1"/>
    <xf numFmtId="0" fontId="9" fillId="0" borderId="29" xfId="0" applyFont="1" applyBorder="1"/>
    <xf numFmtId="0" fontId="9" fillId="0" borderId="30" xfId="0" applyFont="1" applyBorder="1"/>
    <xf numFmtId="0" fontId="1" fillId="0" borderId="29" xfId="0" applyFont="1" applyBorder="1"/>
    <xf numFmtId="0" fontId="1" fillId="0" borderId="30" xfId="0" applyFont="1" applyBorder="1"/>
    <xf numFmtId="0" fontId="9" fillId="0" borderId="31" xfId="0" applyFont="1" applyBorder="1"/>
    <xf numFmtId="0" fontId="9" fillId="0" borderId="32" xfId="0" applyFont="1" applyBorder="1"/>
    <xf numFmtId="0" fontId="9" fillId="0" borderId="31" xfId="0" applyFont="1" applyBorder="1" applyAlignment="1">
      <alignment horizontal="center"/>
    </xf>
    <xf numFmtId="14" fontId="9" fillId="0" borderId="31" xfId="0" applyNumberFormat="1" applyFont="1" applyBorder="1"/>
    <xf numFmtId="0" fontId="9" fillId="0" borderId="33" xfId="0" applyFont="1" applyBorder="1"/>
    <xf numFmtId="0" fontId="4" fillId="0" borderId="34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3" fontId="1" fillId="0" borderId="35" xfId="0" applyNumberFormat="1" applyFont="1" applyBorder="1" applyAlignment="1">
      <alignment vertical="center"/>
    </xf>
    <xf numFmtId="3" fontId="1" fillId="2" borderId="35" xfId="0" applyNumberFormat="1" applyFont="1" applyFill="1" applyBorder="1" applyAlignment="1">
      <alignment vertical="center"/>
    </xf>
    <xf numFmtId="0" fontId="1" fillId="0" borderId="36" xfId="0" applyFont="1" applyBorder="1" applyAlignment="1">
      <alignment horizontal="center" vertical="center"/>
    </xf>
    <xf numFmtId="3" fontId="4" fillId="2" borderId="37" xfId="0" applyNumberFormat="1" applyFont="1" applyFill="1" applyBorder="1" applyAlignment="1">
      <alignment vertical="center"/>
    </xf>
    <xf numFmtId="3" fontId="1" fillId="0" borderId="37" xfId="0" applyNumberFormat="1" applyFont="1" applyBorder="1" applyAlignment="1">
      <alignment vertical="center"/>
    </xf>
    <xf numFmtId="0" fontId="1" fillId="0" borderId="38" xfId="0" applyFont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3" fontId="1" fillId="2" borderId="39" xfId="0" applyNumberFormat="1" applyFont="1" applyFill="1" applyBorder="1" applyAlignment="1">
      <alignment vertical="center"/>
    </xf>
    <xf numFmtId="0" fontId="4" fillId="0" borderId="38" xfId="0" applyFont="1" applyBorder="1" applyAlignment="1">
      <alignment horizontal="center" vertical="center"/>
    </xf>
    <xf numFmtId="3" fontId="1" fillId="2" borderId="37" xfId="0" applyNumberFormat="1" applyFont="1" applyFill="1" applyBorder="1" applyAlignment="1">
      <alignment vertical="center"/>
    </xf>
    <xf numFmtId="0" fontId="1" fillId="0" borderId="34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19" xfId="0" applyFont="1" applyBorder="1" applyAlignment="1">
      <alignment horizontal="left"/>
    </xf>
    <xf numFmtId="0" fontId="1" fillId="0" borderId="41" xfId="0" applyFont="1" applyBorder="1" applyAlignment="1">
      <alignment horizontal="center"/>
    </xf>
    <xf numFmtId="0" fontId="6" fillId="0" borderId="17" xfId="0" applyFont="1" applyBorder="1" applyAlignment="1">
      <alignment horizontal="left" vertical="center"/>
    </xf>
    <xf numFmtId="0" fontId="4" fillId="5" borderId="42" xfId="0" applyFont="1" applyFill="1" applyBorder="1" applyAlignment="1">
      <alignment horizontal="center" vertical="center"/>
    </xf>
    <xf numFmtId="1" fontId="4" fillId="5" borderId="43" xfId="0" applyNumberFormat="1" applyFont="1" applyFill="1" applyBorder="1" applyAlignment="1">
      <alignment horizontal="center" vertical="center"/>
    </xf>
    <xf numFmtId="1" fontId="4" fillId="5" borderId="44" xfId="0" applyNumberFormat="1" applyFont="1" applyFill="1" applyBorder="1" applyAlignment="1">
      <alignment horizontal="center" vertical="center"/>
    </xf>
    <xf numFmtId="0" fontId="4" fillId="5" borderId="34" xfId="0" applyFont="1" applyFill="1" applyBorder="1" applyAlignment="1">
      <alignment horizontal="center" vertical="center"/>
    </xf>
    <xf numFmtId="0" fontId="41" fillId="5" borderId="2" xfId="0" applyFont="1" applyFill="1" applyBorder="1" applyAlignment="1">
      <alignment horizontal="center" vertical="center"/>
    </xf>
    <xf numFmtId="0" fontId="41" fillId="5" borderId="2" xfId="6" applyFont="1" applyFill="1" applyBorder="1" applyAlignment="1">
      <alignment vertical="center" wrapText="1"/>
    </xf>
    <xf numFmtId="0" fontId="41" fillId="5" borderId="18" xfId="0" applyFont="1" applyFill="1" applyBorder="1" applyAlignment="1">
      <alignment horizontal="center" vertical="center"/>
    </xf>
    <xf numFmtId="0" fontId="41" fillId="5" borderId="18" xfId="6" applyFont="1" applyFill="1" applyBorder="1" applyAlignment="1">
      <alignment vertical="center" wrapText="1"/>
    </xf>
    <xf numFmtId="3" fontId="33" fillId="0" borderId="2" xfId="6" applyNumberFormat="1" applyFont="1" applyBorder="1" applyAlignment="1">
      <alignment horizontal="center" vertical="center" wrapText="1"/>
    </xf>
    <xf numFmtId="3" fontId="32" fillId="0" borderId="2" xfId="6" applyNumberFormat="1" applyFont="1" applyBorder="1" applyAlignment="1">
      <alignment horizontal="center" vertical="center" wrapText="1"/>
    </xf>
    <xf numFmtId="3" fontId="33" fillId="5" borderId="2" xfId="6" applyNumberFormat="1" applyFont="1" applyFill="1" applyBorder="1" applyAlignment="1">
      <alignment horizontal="center" vertical="center" wrapText="1"/>
    </xf>
    <xf numFmtId="3" fontId="33" fillId="5" borderId="2" xfId="0" applyNumberFormat="1" applyFont="1" applyFill="1" applyBorder="1" applyAlignment="1">
      <alignment vertical="center"/>
    </xf>
    <xf numFmtId="3" fontId="32" fillId="0" borderId="2" xfId="0" applyNumberFormat="1" applyFont="1" applyBorder="1" applyAlignment="1">
      <alignment vertical="center"/>
    </xf>
    <xf numFmtId="3" fontId="33" fillId="5" borderId="18" xfId="6" applyNumberFormat="1" applyFont="1" applyFill="1" applyBorder="1" applyAlignment="1">
      <alignment horizontal="center" vertical="center" wrapText="1"/>
    </xf>
    <xf numFmtId="3" fontId="33" fillId="5" borderId="18" xfId="0" applyNumberFormat="1" applyFont="1" applyFill="1" applyBorder="1" applyAlignment="1">
      <alignment vertical="center"/>
    </xf>
    <xf numFmtId="0" fontId="21" fillId="0" borderId="25" xfId="0" applyFont="1" applyBorder="1" applyAlignment="1">
      <alignment horizontal="center"/>
    </xf>
    <xf numFmtId="0" fontId="21" fillId="0" borderId="25" xfId="0" applyFont="1" applyBorder="1"/>
    <xf numFmtId="0" fontId="21" fillId="0" borderId="45" xfId="0" applyFont="1" applyBorder="1"/>
    <xf numFmtId="0" fontId="21" fillId="0" borderId="46" xfId="0" applyFont="1" applyBorder="1"/>
    <xf numFmtId="0" fontId="21" fillId="0" borderId="47" xfId="0" applyFont="1" applyBorder="1"/>
    <xf numFmtId="0" fontId="21" fillId="0" borderId="46" xfId="0" applyFont="1" applyBorder="1" applyAlignment="1">
      <alignment horizontal="center"/>
    </xf>
    <xf numFmtId="0" fontId="21" fillId="0" borderId="48" xfId="0" applyFont="1" applyBorder="1"/>
    <xf numFmtId="0" fontId="28" fillId="0" borderId="45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1" fillId="0" borderId="20" xfId="0" applyFont="1" applyBorder="1"/>
    <xf numFmtId="0" fontId="32" fillId="0" borderId="45" xfId="0" applyFont="1" applyBorder="1"/>
    <xf numFmtId="0" fontId="32" fillId="0" borderId="20" xfId="0" applyFont="1" applyBorder="1"/>
    <xf numFmtId="0" fontId="21" fillId="0" borderId="49" xfId="0" applyFont="1" applyBorder="1"/>
    <xf numFmtId="0" fontId="31" fillId="0" borderId="25" xfId="0" applyFont="1" applyBorder="1"/>
    <xf numFmtId="0" fontId="21" fillId="0" borderId="50" xfId="0" applyFont="1" applyBorder="1"/>
    <xf numFmtId="166" fontId="3" fillId="0" borderId="0" xfId="0" applyNumberFormat="1" applyFont="1" applyAlignment="1">
      <alignment vertical="center"/>
    </xf>
    <xf numFmtId="0" fontId="40" fillId="0" borderId="51" xfId="6" applyFont="1" applyBorder="1"/>
    <xf numFmtId="0" fontId="40" fillId="0" borderId="51" xfId="6" applyFont="1" applyBorder="1" applyAlignment="1">
      <alignment vertical="center" wrapText="1"/>
    </xf>
    <xf numFmtId="3" fontId="32" fillId="0" borderId="51" xfId="6" applyNumberFormat="1" applyFont="1" applyBorder="1" applyAlignment="1">
      <alignment horizontal="center" vertical="center" wrapText="1"/>
    </xf>
    <xf numFmtId="3" fontId="33" fillId="0" borderId="51" xfId="6" applyNumberFormat="1" applyFont="1" applyBorder="1" applyAlignment="1">
      <alignment horizontal="center" vertical="center" wrapText="1"/>
    </xf>
    <xf numFmtId="0" fontId="40" fillId="0" borderId="52" xfId="6" applyFont="1" applyBorder="1"/>
    <xf numFmtId="0" fontId="41" fillId="0" borderId="52" xfId="6" applyFont="1" applyBorder="1" applyAlignment="1">
      <alignment vertical="center" wrapText="1"/>
    </xf>
    <xf numFmtId="3" fontId="32" fillId="0" borderId="52" xfId="6" applyNumberFormat="1" applyFont="1" applyBorder="1" applyAlignment="1">
      <alignment horizontal="center" vertical="center" wrapText="1"/>
    </xf>
    <xf numFmtId="3" fontId="33" fillId="0" borderId="52" xfId="6" applyNumberFormat="1" applyFont="1" applyBorder="1" applyAlignment="1">
      <alignment horizontal="center" vertical="center" wrapText="1"/>
    </xf>
    <xf numFmtId="0" fontId="41" fillId="0" borderId="53" xfId="0" applyFont="1" applyBorder="1" applyAlignment="1">
      <alignment horizontal="center" vertical="center"/>
    </xf>
    <xf numFmtId="0" fontId="41" fillId="0" borderId="22" xfId="6" applyFont="1" applyBorder="1" applyAlignment="1">
      <alignment vertical="center" wrapText="1"/>
    </xf>
    <xf numFmtId="3" fontId="33" fillId="0" borderId="22" xfId="6" applyNumberFormat="1" applyFont="1" applyBorder="1" applyAlignment="1">
      <alignment horizontal="center" vertical="center" wrapText="1"/>
    </xf>
    <xf numFmtId="3" fontId="33" fillId="0" borderId="23" xfId="6" applyNumberFormat="1" applyFont="1" applyBorder="1" applyAlignment="1">
      <alignment horizontal="center" vertical="center" wrapText="1"/>
    </xf>
    <xf numFmtId="0" fontId="4" fillId="2" borderId="54" xfId="0" applyFont="1" applyFill="1" applyBorder="1"/>
    <xf numFmtId="168" fontId="4" fillId="2" borderId="54" xfId="4" applyNumberFormat="1" applyFont="1" applyFill="1" applyBorder="1"/>
    <xf numFmtId="0" fontId="4" fillId="0" borderId="54" xfId="0" applyFont="1" applyBorder="1"/>
    <xf numFmtId="0" fontId="6" fillId="2" borderId="54" xfId="0" applyFont="1" applyFill="1" applyBorder="1"/>
    <xf numFmtId="167" fontId="1" fillId="2" borderId="54" xfId="1" applyNumberFormat="1" applyFont="1" applyFill="1" applyBorder="1"/>
    <xf numFmtId="168" fontId="1" fillId="2" borderId="54" xfId="4" applyNumberFormat="1" applyFont="1" applyFill="1" applyBorder="1"/>
    <xf numFmtId="167" fontId="1" fillId="0" borderId="54" xfId="0" applyNumberFormat="1" applyFont="1" applyBorder="1"/>
    <xf numFmtId="0" fontId="6" fillId="0" borderId="54" xfId="0" applyFont="1" applyBorder="1"/>
    <xf numFmtId="0" fontId="53" fillId="5" borderId="54" xfId="0" applyFont="1" applyFill="1" applyBorder="1"/>
    <xf numFmtId="168" fontId="4" fillId="5" borderId="54" xfId="4" applyNumberFormat="1" applyFont="1" applyFill="1" applyBorder="1"/>
    <xf numFmtId="167" fontId="4" fillId="0" borderId="54" xfId="0" applyNumberFormat="1" applyFont="1" applyBorder="1"/>
    <xf numFmtId="0" fontId="39" fillId="0" borderId="54" xfId="0" applyFont="1" applyBorder="1"/>
    <xf numFmtId="0" fontId="53" fillId="0" borderId="54" xfId="0" applyFont="1" applyBorder="1" applyAlignment="1">
      <alignment horizontal="right"/>
    </xf>
    <xf numFmtId="0" fontId="57" fillId="0" borderId="54" xfId="0" applyFont="1" applyBorder="1"/>
    <xf numFmtId="167" fontId="1" fillId="0" borderId="54" xfId="1" applyNumberFormat="1" applyFont="1" applyBorder="1"/>
    <xf numFmtId="0" fontId="57" fillId="6" borderId="54" xfId="0" applyFont="1" applyFill="1" applyBorder="1" applyAlignment="1">
      <alignment vertical="top" wrapText="1"/>
    </xf>
    <xf numFmtId="0" fontId="6" fillId="0" borderId="54" xfId="0" applyFont="1" applyBorder="1" applyAlignment="1">
      <alignment vertical="center"/>
    </xf>
    <xf numFmtId="167" fontId="56" fillId="0" borderId="54" xfId="1" applyNumberFormat="1" applyFont="1" applyBorder="1" applyAlignment="1">
      <alignment horizontal="right"/>
    </xf>
    <xf numFmtId="167" fontId="53" fillId="0" borderId="54" xfId="1" applyNumberFormat="1" applyFont="1" applyBorder="1" applyAlignment="1">
      <alignment horizontal="right"/>
    </xf>
    <xf numFmtId="167" fontId="4" fillId="5" borderId="54" xfId="1" applyNumberFormat="1" applyFont="1" applyFill="1" applyBorder="1"/>
    <xf numFmtId="169" fontId="1" fillId="0" borderId="54" xfId="1" applyNumberFormat="1" applyFont="1" applyBorder="1"/>
    <xf numFmtId="169" fontId="4" fillId="5" borderId="54" xfId="1" applyNumberFormat="1" applyFont="1" applyFill="1" applyBorder="1"/>
    <xf numFmtId="0" fontId="3" fillId="0" borderId="55" xfId="0" applyFont="1" applyBorder="1" applyAlignment="1">
      <alignment vertical="center"/>
    </xf>
    <xf numFmtId="0" fontId="56" fillId="6" borderId="54" xfId="0" applyFont="1" applyFill="1" applyBorder="1" applyAlignment="1">
      <alignment vertical="top" wrapText="1"/>
    </xf>
    <xf numFmtId="167" fontId="1" fillId="0" borderId="54" xfId="1" applyNumberFormat="1" applyFont="1" applyFill="1" applyBorder="1" applyAlignment="1"/>
    <xf numFmtId="0" fontId="20" fillId="0" borderId="0" xfId="0" applyFont="1"/>
    <xf numFmtId="0" fontId="27" fillId="0" borderId="0" xfId="0" applyFont="1"/>
    <xf numFmtId="167" fontId="20" fillId="0" borderId="0" xfId="1" applyNumberFormat="1" applyFont="1" applyBorder="1"/>
    <xf numFmtId="0" fontId="19" fillId="0" borderId="0" xfId="0" applyFont="1" applyAlignment="1">
      <alignment horizontal="center" vertical="center"/>
    </xf>
    <xf numFmtId="0" fontId="20" fillId="2" borderId="0" xfId="0" applyFont="1" applyFill="1" applyAlignment="1">
      <alignment vertical="center"/>
    </xf>
    <xf numFmtId="167" fontId="21" fillId="0" borderId="0" xfId="1" applyNumberFormat="1" applyFont="1"/>
    <xf numFmtId="0" fontId="46" fillId="0" borderId="2" xfId="0" applyFont="1" applyBorder="1"/>
    <xf numFmtId="0" fontId="58" fillId="6" borderId="2" xfId="0" applyFont="1" applyFill="1" applyBorder="1" applyAlignment="1">
      <alignment vertical="top" wrapText="1"/>
    </xf>
    <xf numFmtId="167" fontId="21" fillId="0" borderId="0" xfId="1" applyNumberFormat="1" applyFont="1" applyFill="1"/>
    <xf numFmtId="167" fontId="21" fillId="0" borderId="0" xfId="0" applyNumberFormat="1" applyFont="1"/>
    <xf numFmtId="167" fontId="21" fillId="0" borderId="2" xfId="1" applyNumberFormat="1" applyFont="1" applyBorder="1"/>
    <xf numFmtId="0" fontId="55" fillId="5" borderId="2" xfId="0" applyFont="1" applyFill="1" applyBorder="1"/>
    <xf numFmtId="0" fontId="59" fillId="6" borderId="2" xfId="0" applyFont="1" applyFill="1" applyBorder="1" applyAlignment="1">
      <alignment vertical="top" wrapText="1"/>
    </xf>
    <xf numFmtId="0" fontId="28" fillId="7" borderId="0" xfId="0" applyFont="1" applyFill="1" applyAlignment="1">
      <alignment vertical="center"/>
    </xf>
    <xf numFmtId="0" fontId="21" fillId="7" borderId="0" xfId="0" applyFont="1" applyFill="1"/>
    <xf numFmtId="167" fontId="20" fillId="5" borderId="2" xfId="0" applyNumberFormat="1" applyFont="1" applyFill="1" applyBorder="1"/>
    <xf numFmtId="0" fontId="55" fillId="0" borderId="0" xfId="0" applyFont="1"/>
    <xf numFmtId="167" fontId="20" fillId="0" borderId="0" xfId="0" applyNumberFormat="1" applyFont="1"/>
    <xf numFmtId="0" fontId="60" fillId="0" borderId="0" xfId="0" applyFont="1"/>
    <xf numFmtId="0" fontId="55" fillId="0" borderId="0" xfId="0" applyFont="1" applyAlignment="1">
      <alignment horizontal="right"/>
    </xf>
    <xf numFmtId="167" fontId="21" fillId="0" borderId="0" xfId="1" applyNumberFormat="1" applyFont="1" applyBorder="1"/>
    <xf numFmtId="0" fontId="59" fillId="6" borderId="54" xfId="0" applyFont="1" applyFill="1" applyBorder="1" applyAlignment="1">
      <alignment vertical="top" wrapText="1"/>
    </xf>
    <xf numFmtId="0" fontId="61" fillId="0" borderId="54" xfId="0" applyFont="1" applyBorder="1" applyAlignment="1">
      <alignment horizontal="center"/>
    </xf>
    <xf numFmtId="0" fontId="58" fillId="6" borderId="54" xfId="0" applyFont="1" applyFill="1" applyBorder="1" applyAlignment="1">
      <alignment horizontal="left" vertical="top" wrapText="1"/>
    </xf>
    <xf numFmtId="167" fontId="21" fillId="0" borderId="54" xfId="1" applyNumberFormat="1" applyFont="1" applyBorder="1"/>
    <xf numFmtId="0" fontId="47" fillId="0" borderId="0" xfId="0" applyFont="1" applyAlignment="1">
      <alignment vertical="center"/>
    </xf>
    <xf numFmtId="0" fontId="59" fillId="6" borderId="54" xfId="0" applyFont="1" applyFill="1" applyBorder="1" applyAlignment="1">
      <alignment horizontal="left" vertical="top" wrapText="1"/>
    </xf>
    <xf numFmtId="169" fontId="21" fillId="0" borderId="54" xfId="1" applyNumberFormat="1" applyFont="1" applyBorder="1" applyAlignment="1">
      <alignment horizontal="center"/>
    </xf>
    <xf numFmtId="0" fontId="46" fillId="0" borderId="54" xfId="0" applyFont="1" applyBorder="1"/>
    <xf numFmtId="0" fontId="58" fillId="6" borderId="54" xfId="0" applyFont="1" applyFill="1" applyBorder="1" applyAlignment="1">
      <alignment vertical="top" wrapText="1"/>
    </xf>
    <xf numFmtId="0" fontId="55" fillId="5" borderId="54" xfId="0" applyFont="1" applyFill="1" applyBorder="1"/>
    <xf numFmtId="167" fontId="55" fillId="5" borderId="54" xfId="0" applyNumberFormat="1" applyFont="1" applyFill="1" applyBorder="1" applyAlignment="1">
      <alignment horizontal="right"/>
    </xf>
    <xf numFmtId="0" fontId="49" fillId="0" borderId="0" xfId="0" applyFont="1" applyAlignment="1">
      <alignment vertical="center"/>
    </xf>
    <xf numFmtId="0" fontId="46" fillId="0" borderId="0" xfId="0" applyFont="1" applyAlignment="1">
      <alignment horizontal="left" vertical="center"/>
    </xf>
    <xf numFmtId="0" fontId="49" fillId="0" borderId="0" xfId="0" applyFont="1"/>
    <xf numFmtId="3" fontId="1" fillId="2" borderId="51" xfId="0" applyNumberFormat="1" applyFont="1" applyFill="1" applyBorder="1" applyAlignment="1">
      <alignment vertical="center"/>
    </xf>
    <xf numFmtId="3" fontId="1" fillId="2" borderId="52" xfId="0" applyNumberFormat="1" applyFont="1" applyFill="1" applyBorder="1" applyAlignment="1">
      <alignment vertical="center"/>
    </xf>
    <xf numFmtId="3" fontId="4" fillId="2" borderId="52" xfId="0" applyNumberFormat="1" applyFont="1" applyFill="1" applyBorder="1" applyAlignment="1">
      <alignment vertical="center"/>
    </xf>
    <xf numFmtId="0" fontId="55" fillId="0" borderId="54" xfId="0" applyFont="1" applyBorder="1" applyAlignment="1">
      <alignment horizontal="center"/>
    </xf>
    <xf numFmtId="0" fontId="59" fillId="6" borderId="54" xfId="0" applyFont="1" applyFill="1" applyBorder="1"/>
    <xf numFmtId="169" fontId="21" fillId="0" borderId="54" xfId="1" applyNumberFormat="1" applyFont="1" applyBorder="1" applyAlignment="1">
      <alignment horizontal="right"/>
    </xf>
    <xf numFmtId="0" fontId="21" fillId="0" borderId="0" xfId="0" applyFont="1" applyAlignment="1">
      <alignment horizontal="left" vertical="center"/>
    </xf>
    <xf numFmtId="0" fontId="21" fillId="6" borderId="0" xfId="0" applyFont="1" applyFill="1"/>
    <xf numFmtId="0" fontId="21" fillId="6" borderId="0" xfId="0" applyFont="1" applyFill="1" applyAlignment="1">
      <alignment horizontal="right"/>
    </xf>
    <xf numFmtId="0" fontId="46" fillId="6" borderId="54" xfId="0" applyFont="1" applyFill="1" applyBorder="1"/>
    <xf numFmtId="0" fontId="55" fillId="0" borderId="54" xfId="0" applyFont="1" applyBorder="1"/>
    <xf numFmtId="166" fontId="62" fillId="0" borderId="54" xfId="1" applyNumberFormat="1" applyFont="1" applyBorder="1" applyAlignment="1"/>
    <xf numFmtId="166" fontId="62" fillId="2" borderId="54" xfId="1" applyNumberFormat="1" applyFont="1" applyFill="1" applyBorder="1" applyAlignment="1"/>
    <xf numFmtId="167" fontId="55" fillId="5" borderId="54" xfId="0" applyNumberFormat="1" applyFont="1" applyFill="1" applyBorder="1"/>
    <xf numFmtId="167" fontId="55" fillId="0" borderId="0" xfId="0" applyNumberFormat="1" applyFont="1" applyAlignment="1">
      <alignment horizontal="right"/>
    </xf>
    <xf numFmtId="167" fontId="21" fillId="0" borderId="0" xfId="1" applyNumberFormat="1" applyFont="1" applyFill="1" applyBorder="1"/>
    <xf numFmtId="0" fontId="49" fillId="5" borderId="0" xfId="0" applyFont="1" applyFill="1"/>
    <xf numFmtId="0" fontId="59" fillId="2" borderId="54" xfId="0" applyFont="1" applyFill="1" applyBorder="1"/>
    <xf numFmtId="0" fontId="55" fillId="5" borderId="54" xfId="0" applyFont="1" applyFill="1" applyBorder="1" applyAlignment="1">
      <alignment horizontal="left"/>
    </xf>
    <xf numFmtId="166" fontId="55" fillId="5" borderId="54" xfId="0" applyNumberFormat="1" applyFont="1" applyFill="1" applyBorder="1" applyAlignment="1">
      <alignment horizontal="right"/>
    </xf>
    <xf numFmtId="167" fontId="21" fillId="0" borderId="54" xfId="1" applyNumberFormat="1" applyFont="1" applyBorder="1" applyAlignment="1"/>
    <xf numFmtId="0" fontId="55" fillId="0" borderId="0" xfId="0" applyFont="1" applyAlignment="1">
      <alignment horizontal="justify"/>
    </xf>
    <xf numFmtId="0" fontId="46" fillId="5" borderId="0" xfId="0" applyFont="1" applyFill="1" applyAlignment="1">
      <alignment horizontal="left" vertical="center"/>
    </xf>
    <xf numFmtId="0" fontId="21" fillId="2" borderId="0" xfId="0" applyFont="1" applyFill="1"/>
    <xf numFmtId="3" fontId="62" fillId="2" borderId="54" xfId="1" applyNumberFormat="1" applyFont="1" applyFill="1" applyBorder="1" applyAlignment="1"/>
    <xf numFmtId="167" fontId="21" fillId="2" borderId="0" xfId="1" applyNumberFormat="1" applyFont="1" applyFill="1" applyBorder="1"/>
    <xf numFmtId="3" fontId="21" fillId="2" borderId="54" xfId="1" applyNumberFormat="1" applyFont="1" applyFill="1" applyBorder="1" applyAlignment="1"/>
    <xf numFmtId="3" fontId="62" fillId="0" borderId="54" xfId="1" applyNumberFormat="1" applyFont="1" applyFill="1" applyBorder="1" applyAlignment="1"/>
    <xf numFmtId="0" fontId="59" fillId="0" borderId="54" xfId="0" applyFont="1" applyBorder="1"/>
    <xf numFmtId="167" fontId="55" fillId="5" borderId="0" xfId="0" applyNumberFormat="1" applyFont="1" applyFill="1" applyAlignment="1">
      <alignment horizontal="right"/>
    </xf>
    <xf numFmtId="0" fontId="21" fillId="2" borderId="54" xfId="0" applyFont="1" applyFill="1" applyBorder="1"/>
    <xf numFmtId="167" fontId="21" fillId="2" borderId="54" xfId="1" applyNumberFormat="1" applyFont="1" applyFill="1" applyBorder="1" applyAlignment="1"/>
    <xf numFmtId="0" fontId="46" fillId="5" borderId="54" xfId="0" applyFont="1" applyFill="1" applyBorder="1" applyAlignment="1">
      <alignment horizontal="left" vertical="center"/>
    </xf>
    <xf numFmtId="167" fontId="21" fillId="0" borderId="54" xfId="1" applyNumberFormat="1" applyFont="1" applyFill="1" applyBorder="1" applyAlignment="1">
      <alignment horizontal="center"/>
    </xf>
    <xf numFmtId="167" fontId="55" fillId="0" borderId="54" xfId="0" applyNumberFormat="1" applyFont="1" applyBorder="1"/>
    <xf numFmtId="0" fontId="21" fillId="0" borderId="54" xfId="0" applyFont="1" applyBorder="1"/>
    <xf numFmtId="168" fontId="21" fillId="0" borderId="54" xfId="0" applyNumberFormat="1" applyFont="1" applyBorder="1"/>
    <xf numFmtId="0" fontId="20" fillId="4" borderId="54" xfId="0" applyFont="1" applyFill="1" applyBorder="1"/>
    <xf numFmtId="41" fontId="20" fillId="4" borderId="54" xfId="0" applyNumberFormat="1" applyFont="1" applyFill="1" applyBorder="1"/>
    <xf numFmtId="41" fontId="21" fillId="0" borderId="0" xfId="0" applyNumberFormat="1" applyFont="1"/>
    <xf numFmtId="167" fontId="21" fillId="0" borderId="0" xfId="1" applyNumberFormat="1" applyFont="1" applyFill="1" applyAlignment="1"/>
    <xf numFmtId="164" fontId="21" fillId="0" borderId="0" xfId="0" applyNumberFormat="1" applyFont="1"/>
    <xf numFmtId="167" fontId="55" fillId="0" borderId="0" xfId="0" applyNumberFormat="1" applyFont="1"/>
    <xf numFmtId="0" fontId="46" fillId="0" borderId="0" xfId="0" applyFont="1"/>
    <xf numFmtId="0" fontId="55" fillId="0" borderId="0" xfId="0" applyFont="1" applyAlignment="1">
      <alignment horizontal="center"/>
    </xf>
    <xf numFmtId="0" fontId="59" fillId="6" borderId="0" xfId="0" applyFont="1" applyFill="1"/>
    <xf numFmtId="169" fontId="21" fillId="0" borderId="0" xfId="1" applyNumberFormat="1" applyFont="1" applyBorder="1" applyAlignment="1">
      <alignment horizontal="right"/>
    </xf>
    <xf numFmtId="0" fontId="55" fillId="5" borderId="0" xfId="0" applyFont="1" applyFill="1" applyAlignment="1">
      <alignment horizontal="left"/>
    </xf>
    <xf numFmtId="166" fontId="55" fillId="5" borderId="0" xfId="0" applyNumberFormat="1" applyFont="1" applyFill="1" applyAlignment="1">
      <alignment horizontal="right"/>
    </xf>
    <xf numFmtId="0" fontId="55" fillId="0" borderId="0" xfId="0" applyFont="1" applyAlignment="1">
      <alignment horizontal="left"/>
    </xf>
    <xf numFmtId="166" fontId="55" fillId="0" borderId="0" xfId="0" applyNumberFormat="1" applyFont="1" applyAlignment="1">
      <alignment horizontal="right"/>
    </xf>
    <xf numFmtId="3" fontId="4" fillId="0" borderId="39" xfId="0" applyNumberFormat="1" applyFont="1" applyBorder="1" applyAlignment="1">
      <alignment vertical="center"/>
    </xf>
    <xf numFmtId="3" fontId="4" fillId="0" borderId="37" xfId="0" applyNumberFormat="1" applyFont="1" applyBorder="1" applyAlignment="1">
      <alignment vertical="center"/>
    </xf>
    <xf numFmtId="1" fontId="4" fillId="5" borderId="2" xfId="0" applyNumberFormat="1" applyFont="1" applyFill="1" applyBorder="1" applyAlignment="1">
      <alignment vertical="center"/>
    </xf>
    <xf numFmtId="1" fontId="4" fillId="5" borderId="37" xfId="0" applyNumberFormat="1" applyFont="1" applyFill="1" applyBorder="1" applyAlignment="1">
      <alignment vertical="center"/>
    </xf>
    <xf numFmtId="3" fontId="1" fillId="0" borderId="2" xfId="0" applyNumberFormat="1" applyFont="1" applyBorder="1"/>
    <xf numFmtId="3" fontId="1" fillId="0" borderId="37" xfId="0" applyNumberFormat="1" applyFont="1" applyBorder="1"/>
    <xf numFmtId="3" fontId="1" fillId="0" borderId="18" xfId="0" applyNumberFormat="1" applyFont="1" applyBorder="1"/>
    <xf numFmtId="3" fontId="1" fillId="0" borderId="56" xfId="0" applyNumberFormat="1" applyFont="1" applyBorder="1"/>
    <xf numFmtId="166" fontId="1" fillId="2" borderId="51" xfId="0" applyNumberFormat="1" applyFont="1" applyFill="1" applyBorder="1" applyAlignment="1">
      <alignment vertical="center"/>
    </xf>
    <xf numFmtId="166" fontId="56" fillId="5" borderId="2" xfId="1" applyNumberFormat="1" applyFont="1" applyFill="1" applyBorder="1" applyAlignment="1">
      <alignment horizontal="center" vertical="top"/>
    </xf>
    <xf numFmtId="166" fontId="59" fillId="0" borderId="54" xfId="1" applyNumberFormat="1" applyFont="1" applyBorder="1" applyAlignment="1">
      <alignment horizontal="center"/>
    </xf>
    <xf numFmtId="166" fontId="59" fillId="0" borderId="54" xfId="1" applyNumberFormat="1" applyFont="1" applyFill="1" applyBorder="1" applyAlignment="1">
      <alignment horizontal="center"/>
    </xf>
    <xf numFmtId="169" fontId="21" fillId="0" borderId="54" xfId="1" applyNumberFormat="1" applyFont="1" applyBorder="1"/>
    <xf numFmtId="166" fontId="20" fillId="5" borderId="54" xfId="0" applyNumberFormat="1" applyFont="1" applyFill="1" applyBorder="1"/>
    <xf numFmtId="169" fontId="20" fillId="0" borderId="54" xfId="1" applyNumberFormat="1" applyFont="1" applyBorder="1" applyAlignment="1">
      <alignment horizontal="center"/>
    </xf>
    <xf numFmtId="169" fontId="20" fillId="0" borderId="54" xfId="1" applyNumberFormat="1" applyFont="1" applyBorder="1"/>
    <xf numFmtId="169" fontId="55" fillId="5" borderId="54" xfId="0" applyNumberFormat="1" applyFont="1" applyFill="1" applyBorder="1" applyAlignment="1">
      <alignment horizontal="right"/>
    </xf>
    <xf numFmtId="169" fontId="21" fillId="0" borderId="54" xfId="1" applyNumberFormat="1" applyFont="1" applyFill="1" applyBorder="1"/>
    <xf numFmtId="0" fontId="4" fillId="0" borderId="25" xfId="0" applyFont="1" applyBorder="1" applyAlignment="1">
      <alignment horizontal="center"/>
    </xf>
    <xf numFmtId="3" fontId="1" fillId="0" borderId="39" xfId="0" applyNumberFormat="1" applyFont="1" applyBorder="1" applyAlignment="1">
      <alignment vertical="center"/>
    </xf>
    <xf numFmtId="3" fontId="63" fillId="0" borderId="9" xfId="0" applyNumberFormat="1" applyFont="1" applyBorder="1" applyAlignment="1">
      <alignment vertical="center"/>
    </xf>
    <xf numFmtId="3" fontId="22" fillId="0" borderId="0" xfId="6" applyNumberFormat="1" applyFont="1" applyAlignment="1">
      <alignment vertical="center"/>
    </xf>
    <xf numFmtId="0" fontId="66" fillId="0" borderId="0" xfId="0" applyFont="1"/>
    <xf numFmtId="0" fontId="68" fillId="0" borderId="0" xfId="8" applyFont="1"/>
    <xf numFmtId="0" fontId="69" fillId="0" borderId="0" xfId="0" applyFont="1"/>
    <xf numFmtId="0" fontId="70" fillId="0" borderId="0" xfId="8" applyFont="1"/>
    <xf numFmtId="0" fontId="71" fillId="0" borderId="0" xfId="0" applyFont="1"/>
    <xf numFmtId="0" fontId="72" fillId="0" borderId="0" xfId="8" applyFont="1"/>
    <xf numFmtId="3" fontId="73" fillId="0" borderId="0" xfId="8" applyNumberFormat="1" applyFont="1" applyAlignment="1">
      <alignment horizontal="center" vertical="center"/>
    </xf>
    <xf numFmtId="0" fontId="74" fillId="0" borderId="0" xfId="8" applyFont="1" applyAlignment="1">
      <alignment vertical="center"/>
    </xf>
    <xf numFmtId="3" fontId="75" fillId="0" borderId="0" xfId="8" applyNumberFormat="1" applyFont="1" applyAlignment="1">
      <alignment vertical="center"/>
    </xf>
    <xf numFmtId="0" fontId="76" fillId="0" borderId="0" xfId="8" applyFont="1" applyAlignment="1">
      <alignment wrapText="1"/>
    </xf>
    <xf numFmtId="38" fontId="70" fillId="0" borderId="0" xfId="8" applyNumberFormat="1" applyFont="1"/>
    <xf numFmtId="0" fontId="77" fillId="0" borderId="0" xfId="8" applyFont="1" applyAlignment="1">
      <alignment horizontal="left" indent="2"/>
    </xf>
    <xf numFmtId="0" fontId="77" fillId="0" borderId="0" xfId="8" applyFont="1" applyAlignment="1">
      <alignment horizontal="left" wrapText="1" indent="2"/>
    </xf>
    <xf numFmtId="38" fontId="70" fillId="0" borderId="15" xfId="8" applyNumberFormat="1" applyFont="1" applyBorder="1"/>
    <xf numFmtId="0" fontId="76" fillId="0" borderId="0" xfId="7" applyFont="1" applyAlignment="1">
      <alignment vertical="top" wrapText="1"/>
    </xf>
    <xf numFmtId="38" fontId="70" fillId="0" borderId="3" xfId="8" applyNumberFormat="1" applyFont="1" applyBorder="1"/>
    <xf numFmtId="0" fontId="77" fillId="0" borderId="0" xfId="8" applyFont="1" applyAlignment="1">
      <alignment horizontal="left" wrapText="1"/>
    </xf>
    <xf numFmtId="0" fontId="76" fillId="4" borderId="0" xfId="8" applyFont="1" applyFill="1" applyAlignment="1">
      <alignment horizontal="left" wrapText="1"/>
    </xf>
    <xf numFmtId="38" fontId="70" fillId="4" borderId="41" xfId="8" applyNumberFormat="1" applyFont="1" applyFill="1" applyBorder="1"/>
    <xf numFmtId="38" fontId="0" fillId="0" borderId="0" xfId="0" applyNumberFormat="1"/>
    <xf numFmtId="0" fontId="10" fillId="0" borderId="29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9" fontId="13" fillId="0" borderId="0" xfId="5" applyNumberFormat="1" applyFont="1" applyFill="1" applyBorder="1" applyAlignment="1">
      <alignment horizontal="left"/>
    </xf>
    <xf numFmtId="0" fontId="13" fillId="0" borderId="0" xfId="5" applyFont="1" applyFill="1" applyBorder="1" applyAlignment="1">
      <alignment horizontal="left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7" fillId="0" borderId="57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7" fillId="4" borderId="60" xfId="0" applyFont="1" applyFill="1" applyBorder="1" applyAlignment="1">
      <alignment horizontal="center" vertical="center"/>
    </xf>
    <xf numFmtId="0" fontId="7" fillId="4" borderId="61" xfId="0" applyFont="1" applyFill="1" applyBorder="1" applyAlignment="1">
      <alignment horizontal="center" vertical="center"/>
    </xf>
    <xf numFmtId="0" fontId="7" fillId="4" borderId="62" xfId="0" applyFont="1" applyFill="1" applyBorder="1" applyAlignment="1">
      <alignment horizontal="center" vertical="center"/>
    </xf>
    <xf numFmtId="49" fontId="13" fillId="2" borderId="0" xfId="5" applyNumberFormat="1" applyFont="1" applyFill="1" applyBorder="1" applyAlignment="1">
      <alignment horizontal="left"/>
    </xf>
    <xf numFmtId="0" fontId="13" fillId="2" borderId="0" xfId="5" applyFont="1" applyFill="1" applyBorder="1" applyAlignment="1">
      <alignment horizontal="left"/>
    </xf>
    <xf numFmtId="0" fontId="4" fillId="0" borderId="0" xfId="0" applyFont="1" applyAlignment="1">
      <alignment horizontal="left" vertical="center"/>
    </xf>
    <xf numFmtId="0" fontId="16" fillId="0" borderId="54" xfId="0" applyFont="1" applyBorder="1" applyAlignment="1">
      <alignment horizontal="left" vertical="center"/>
    </xf>
    <xf numFmtId="49" fontId="13" fillId="0" borderId="7" xfId="5" applyNumberFormat="1" applyFont="1" applyFill="1" applyBorder="1" applyAlignment="1">
      <alignment horizontal="left"/>
    </xf>
    <xf numFmtId="0" fontId="7" fillId="4" borderId="63" xfId="0" applyFont="1" applyFill="1" applyBorder="1" applyAlignment="1">
      <alignment horizontal="center" vertical="center"/>
    </xf>
    <xf numFmtId="0" fontId="7" fillId="4" borderId="64" xfId="0" applyFont="1" applyFill="1" applyBorder="1" applyAlignment="1">
      <alignment horizontal="center" vertical="center"/>
    </xf>
    <xf numFmtId="0" fontId="7" fillId="4" borderId="65" xfId="0" applyFont="1" applyFill="1" applyBorder="1" applyAlignment="1">
      <alignment horizontal="center" vertical="center"/>
    </xf>
    <xf numFmtId="0" fontId="4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9" fontId="13" fillId="0" borderId="61" xfId="5" applyNumberFormat="1" applyFont="1" applyFill="1" applyBorder="1" applyAlignment="1">
      <alignment horizontal="left"/>
    </xf>
    <xf numFmtId="0" fontId="13" fillId="0" borderId="61" xfId="5" applyFont="1" applyFill="1" applyBorder="1" applyAlignment="1">
      <alignment horizontal="left"/>
    </xf>
    <xf numFmtId="0" fontId="13" fillId="0" borderId="66" xfId="5" applyFont="1" applyFill="1" applyBorder="1" applyAlignment="1">
      <alignment horizontal="left"/>
    </xf>
    <xf numFmtId="0" fontId="1" fillId="0" borderId="1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5" borderId="27" xfId="0" applyFont="1" applyFill="1" applyBorder="1" applyAlignment="1">
      <alignment horizontal="center" vertical="center" wrapText="1"/>
    </xf>
    <xf numFmtId="0" fontId="4" fillId="5" borderId="24" xfId="0" applyFont="1" applyFill="1" applyBorder="1" applyAlignment="1">
      <alignment horizontal="center" vertical="center" wrapText="1"/>
    </xf>
    <xf numFmtId="0" fontId="4" fillId="5" borderId="28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3" fontId="4" fillId="2" borderId="51" xfId="0" applyNumberFormat="1" applyFont="1" applyFill="1" applyBorder="1" applyAlignment="1">
      <alignment vertical="center"/>
    </xf>
    <xf numFmtId="3" fontId="4" fillId="2" borderId="52" xfId="0" applyNumberFormat="1" applyFont="1" applyFill="1" applyBorder="1" applyAlignment="1">
      <alignment vertical="center"/>
    </xf>
    <xf numFmtId="3" fontId="4" fillId="0" borderId="35" xfId="0" applyNumberFormat="1" applyFont="1" applyBorder="1" applyAlignment="1">
      <alignment vertical="center"/>
    </xf>
    <xf numFmtId="3" fontId="4" fillId="0" borderId="39" xfId="0" applyNumberFormat="1" applyFont="1" applyBorder="1" applyAlignment="1">
      <alignment vertical="center"/>
    </xf>
    <xf numFmtId="0" fontId="4" fillId="0" borderId="3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6" fillId="5" borderId="29" xfId="0" applyFont="1" applyFill="1" applyBorder="1" applyAlignment="1">
      <alignment horizontal="center"/>
    </xf>
    <xf numFmtId="0" fontId="6" fillId="5" borderId="0" xfId="0" applyFont="1" applyFill="1" applyAlignment="1">
      <alignment horizontal="center"/>
    </xf>
    <xf numFmtId="0" fontId="6" fillId="5" borderId="30" xfId="0" applyFont="1" applyFill="1" applyBorder="1" applyAlignment="1">
      <alignment horizontal="center"/>
    </xf>
    <xf numFmtId="0" fontId="4" fillId="5" borderId="29" xfId="0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4" fillId="5" borderId="30" xfId="0" applyFont="1" applyFill="1" applyBorder="1" applyAlignment="1">
      <alignment horizontal="center" vertical="center" wrapText="1"/>
    </xf>
    <xf numFmtId="0" fontId="4" fillId="5" borderId="67" xfId="0" applyFont="1" applyFill="1" applyBorder="1" applyAlignment="1">
      <alignment horizontal="center" vertical="center"/>
    </xf>
    <xf numFmtId="0" fontId="4" fillId="5" borderId="68" xfId="0" applyFont="1" applyFill="1" applyBorder="1" applyAlignment="1">
      <alignment horizontal="center" vertical="center"/>
    </xf>
    <xf numFmtId="0" fontId="4" fillId="5" borderId="69" xfId="0" applyFont="1" applyFill="1" applyBorder="1" applyAlignment="1">
      <alignment horizontal="center" vertical="center"/>
    </xf>
    <xf numFmtId="3" fontId="1" fillId="2" borderId="51" xfId="0" applyNumberFormat="1" applyFont="1" applyFill="1" applyBorder="1" applyAlignment="1">
      <alignment vertical="center"/>
    </xf>
    <xf numFmtId="3" fontId="1" fillId="2" borderId="52" xfId="0" applyNumberFormat="1" applyFont="1" applyFill="1" applyBorder="1" applyAlignment="1">
      <alignment vertical="center"/>
    </xf>
    <xf numFmtId="0" fontId="70" fillId="0" borderId="0" xfId="8" applyFont="1" applyAlignment="1">
      <alignment horizontal="center"/>
    </xf>
    <xf numFmtId="0" fontId="19" fillId="0" borderId="0" xfId="6" applyFont="1" applyAlignment="1">
      <alignment horizontal="left"/>
    </xf>
    <xf numFmtId="0" fontId="26" fillId="0" borderId="45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8" fillId="0" borderId="0" xfId="0" applyFont="1" applyAlignment="1">
      <alignment horizontal="left"/>
    </xf>
  </cellXfs>
  <cellStyles count="9">
    <cellStyle name="Comma" xfId="1" builtinId="3"/>
    <cellStyle name="Comma 2" xfId="2" xr:uid="{00000000-0005-0000-0000-000001000000}"/>
    <cellStyle name="Comma 7" xfId="3" xr:uid="{00000000-0005-0000-0000-000002000000}"/>
    <cellStyle name="Comma_Sheet1" xfId="4" xr:uid="{00000000-0005-0000-0000-000003000000}"/>
    <cellStyle name="Heading 3" xfId="5" builtinId="18"/>
    <cellStyle name="Normal" xfId="0" builtinId="0"/>
    <cellStyle name="Normal 2" xfId="6" xr:uid="{00000000-0005-0000-0000-000006000000}"/>
    <cellStyle name="Normal 22 2" xfId="8" xr:uid="{30FBDCAD-35A2-4891-AD19-C6DF900A72A9}"/>
    <cellStyle name="Normal 3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558165</xdr:colOff>
      <xdr:row>1</xdr:row>
      <xdr:rowOff>30480</xdr:rowOff>
    </xdr:from>
    <xdr:to>
      <xdr:col>10</xdr:col>
      <xdr:colOff>590562</xdr:colOff>
      <xdr:row>3</xdr:row>
      <xdr:rowOff>100114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787069-3FFA-40C4-BCB1-6ED918ACBE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09210" y="114300"/>
          <a:ext cx="880165" cy="54969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HERAL\PERFUNDIMTARE%20PAOLA%20HERAL%20PERMBLEDHESE%202023%20-%20IDA%20BAZA%20MATERIALE.xlsx" TargetMode="External"/><Relationship Id="rId1" Type="http://schemas.openxmlformats.org/officeDocument/2006/relationships/externalLinkPath" Target="/Users/User/Desktop/HERAL/PERFUNDIMTARE%20PAOLA%20HERAL%20PERMBLEDHESE%202023%20-%20IDA%20BAZA%20MATERIA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8"/>
      <sheetName val="platforma blerjet BAZA MATERIAL"/>
      <sheetName val="Sheet1"/>
      <sheetName val="FDP 2023"/>
      <sheetName val="pagat 2023"/>
      <sheetName val="Shitjet 2023"/>
      <sheetName val="BLERJET 2023"/>
      <sheetName val="Sheet6"/>
      <sheetName val="platforma shitjet"/>
      <sheetName val="SITUACIONI I FT"/>
      <sheetName val="Furniture "/>
      <sheetName val="Sheet4"/>
      <sheetName val="Sheet3"/>
      <sheetName val="Sheet2"/>
      <sheetName val="platforma blerej "/>
      <sheetName val="platforma blerjet"/>
      <sheetName val="Sheet7"/>
      <sheetName val="FURNITORET DETYRIME"/>
      <sheetName val="platforma shitjet BAZA MATERIAL"/>
      <sheetName val="Makinat "/>
      <sheetName val="CREDINS BANK EURO"/>
      <sheetName val="CREDINS BANK ALL"/>
      <sheetName val="UBA ALL"/>
      <sheetName val="TIRANA BANK EURO"/>
      <sheetName val="UNION BANK LEK"/>
      <sheetName val="UNION BANK EURO"/>
      <sheetName val="intesa san paolo euro"/>
    </sheetNames>
    <sheetDataSet>
      <sheetData sheetId="0">
        <row r="49">
          <cell r="K49">
            <v>872364</v>
          </cell>
        </row>
      </sheetData>
      <sheetData sheetId="1">
        <row r="136">
          <cell r="N136">
            <v>1166732</v>
          </cell>
        </row>
      </sheetData>
      <sheetData sheetId="2"/>
      <sheetData sheetId="3">
        <row r="23">
          <cell r="L23">
            <v>19251675</v>
          </cell>
          <cell r="P23">
            <v>14132320</v>
          </cell>
        </row>
      </sheetData>
      <sheetData sheetId="4">
        <row r="19">
          <cell r="F19">
            <v>15679</v>
          </cell>
        </row>
      </sheetData>
      <sheetData sheetId="5"/>
      <sheetData sheetId="6"/>
      <sheetData sheetId="7">
        <row r="15">
          <cell r="I15">
            <v>369593.3333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7">
          <cell r="L27">
            <v>2500000</v>
          </cell>
        </row>
      </sheetData>
      <sheetData sheetId="19">
        <row r="4">
          <cell r="X4">
            <v>466442855.80000001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50"/>
  <sheetViews>
    <sheetView tabSelected="1" workbookViewId="0">
      <selection activeCell="O26" sqref="O26"/>
    </sheetView>
  </sheetViews>
  <sheetFormatPr defaultRowHeight="12.75" x14ac:dyDescent="0.2"/>
  <cols>
    <col min="1" max="1" width="1.42578125" style="45" customWidth="1"/>
    <col min="2" max="2" width="6.7109375" style="45" customWidth="1"/>
    <col min="3" max="3" width="9.140625" style="45"/>
    <col min="4" max="4" width="9.28515625" style="45" customWidth="1"/>
    <col min="5" max="5" width="11.42578125" style="45" customWidth="1"/>
    <col min="6" max="6" width="12.85546875" style="45" customWidth="1"/>
    <col min="7" max="7" width="5.42578125" style="45" customWidth="1"/>
    <col min="8" max="8" width="9.85546875" style="45" bestFit="1" customWidth="1"/>
    <col min="9" max="9" width="9.140625" style="45"/>
    <col min="10" max="10" width="3.140625" style="45" customWidth="1"/>
    <col min="11" max="11" width="11.28515625" style="45" customWidth="1"/>
    <col min="12" max="12" width="1.85546875" style="45" customWidth="1"/>
    <col min="13" max="16384" width="9.140625" style="45"/>
  </cols>
  <sheetData>
    <row r="1" spans="2:12" ht="6.75" customHeight="1" thickBot="1" x14ac:dyDescent="0.25"/>
    <row r="2" spans="2:12" ht="13.5" thickTop="1" x14ac:dyDescent="0.2">
      <c r="B2" s="177"/>
      <c r="C2" s="120"/>
      <c r="D2" s="120"/>
      <c r="E2" s="120"/>
      <c r="F2" s="120"/>
      <c r="G2" s="120"/>
      <c r="H2" s="120"/>
      <c r="I2" s="120"/>
      <c r="J2" s="120"/>
      <c r="K2" s="120"/>
      <c r="L2" s="178"/>
    </row>
    <row r="3" spans="2:12" s="25" customFormat="1" ht="24" customHeight="1" x14ac:dyDescent="0.25">
      <c r="B3" s="179"/>
      <c r="C3" s="25" t="s">
        <v>21</v>
      </c>
      <c r="F3" s="128" t="s">
        <v>258</v>
      </c>
      <c r="G3" s="129"/>
      <c r="H3" s="26"/>
      <c r="L3" s="180"/>
    </row>
    <row r="4" spans="2:12" s="25" customFormat="1" ht="15.95" customHeight="1" x14ac:dyDescent="0.2">
      <c r="B4" s="179"/>
      <c r="C4" s="25" t="s">
        <v>13</v>
      </c>
      <c r="F4" s="127" t="s">
        <v>246</v>
      </c>
      <c r="G4" s="119"/>
      <c r="H4" s="26"/>
      <c r="L4" s="180"/>
    </row>
    <row r="5" spans="2:12" s="25" customFormat="1" ht="15.95" customHeight="1" x14ac:dyDescent="0.2">
      <c r="B5" s="179"/>
      <c r="C5" s="25" t="s">
        <v>5</v>
      </c>
      <c r="F5" s="127" t="s">
        <v>318</v>
      </c>
      <c r="G5" s="124"/>
      <c r="H5" s="124"/>
      <c r="I5" s="124"/>
      <c r="J5" s="124"/>
      <c r="K5" s="124"/>
      <c r="L5" s="180"/>
    </row>
    <row r="6" spans="2:12" s="25" customFormat="1" ht="15" customHeight="1" x14ac:dyDescent="0.2">
      <c r="B6" s="179"/>
      <c r="H6" s="378" t="s">
        <v>319</v>
      </c>
      <c r="I6" s="26"/>
      <c r="L6" s="180"/>
    </row>
    <row r="7" spans="2:12" s="25" customFormat="1" ht="14.1" customHeight="1" x14ac:dyDescent="0.2">
      <c r="B7" s="179"/>
      <c r="C7" s="25" t="s">
        <v>0</v>
      </c>
      <c r="F7" s="126" t="s">
        <v>254</v>
      </c>
      <c r="G7" s="26"/>
      <c r="L7" s="180"/>
    </row>
    <row r="8" spans="2:12" s="25" customFormat="1" ht="14.1" customHeight="1" x14ac:dyDescent="0.2">
      <c r="B8" s="179"/>
      <c r="C8" s="25" t="s">
        <v>1</v>
      </c>
      <c r="G8" s="26"/>
      <c r="L8" s="180"/>
    </row>
    <row r="9" spans="2:12" s="25" customFormat="1" ht="14.1" customHeight="1" x14ac:dyDescent="0.2">
      <c r="B9" s="179"/>
      <c r="L9" s="180"/>
    </row>
    <row r="10" spans="2:12" s="25" customFormat="1" ht="15.95" customHeight="1" x14ac:dyDescent="0.2">
      <c r="B10" s="179"/>
      <c r="C10" s="25" t="s">
        <v>11</v>
      </c>
      <c r="F10" s="124" t="s">
        <v>259</v>
      </c>
      <c r="G10" s="124"/>
      <c r="H10" s="124"/>
      <c r="I10" s="124"/>
      <c r="J10" s="124"/>
      <c r="K10" s="124"/>
      <c r="L10" s="180"/>
    </row>
    <row r="11" spans="2:12" s="25" customFormat="1" ht="15.95" customHeight="1" x14ac:dyDescent="0.2">
      <c r="B11" s="179"/>
      <c r="F11" s="125" t="s">
        <v>255</v>
      </c>
      <c r="G11" s="125"/>
      <c r="H11" s="125"/>
      <c r="I11" s="125"/>
      <c r="J11" s="125"/>
      <c r="K11" s="125"/>
      <c r="L11" s="180"/>
    </row>
    <row r="12" spans="2:12" s="25" customFormat="1" ht="15.95" customHeight="1" x14ac:dyDescent="0.2">
      <c r="B12" s="179"/>
      <c r="F12" s="125" t="s">
        <v>260</v>
      </c>
      <c r="G12" s="125"/>
      <c r="H12" s="125"/>
      <c r="I12" s="125"/>
      <c r="J12" s="125"/>
      <c r="K12" s="125"/>
      <c r="L12" s="180"/>
    </row>
    <row r="13" spans="2:12" ht="15.95" customHeight="1" x14ac:dyDescent="0.2">
      <c r="B13" s="181"/>
      <c r="F13" s="125" t="s">
        <v>257</v>
      </c>
      <c r="G13" s="125"/>
      <c r="H13" s="125"/>
      <c r="I13" s="125"/>
      <c r="J13" s="125"/>
      <c r="K13" s="125"/>
      <c r="L13" s="182"/>
    </row>
    <row r="14" spans="2:12" ht="15.95" customHeight="1" x14ac:dyDescent="0.2">
      <c r="B14" s="181"/>
      <c r="F14" s="125" t="s">
        <v>256</v>
      </c>
      <c r="G14" s="125"/>
      <c r="H14" s="125"/>
      <c r="I14" s="125"/>
      <c r="J14" s="125"/>
      <c r="K14" s="125"/>
      <c r="L14" s="182"/>
    </row>
    <row r="15" spans="2:12" x14ac:dyDescent="0.2">
      <c r="B15" s="181"/>
      <c r="L15" s="182"/>
    </row>
    <row r="16" spans="2:12" x14ac:dyDescent="0.2">
      <c r="B16" s="181"/>
      <c r="L16" s="182"/>
    </row>
    <row r="17" spans="2:12" x14ac:dyDescent="0.2">
      <c r="B17" s="181"/>
      <c r="L17" s="182"/>
    </row>
    <row r="18" spans="2:12" x14ac:dyDescent="0.2">
      <c r="B18" s="181"/>
      <c r="L18" s="182"/>
    </row>
    <row r="19" spans="2:12" x14ac:dyDescent="0.2">
      <c r="B19" s="181"/>
      <c r="L19" s="182"/>
    </row>
    <row r="20" spans="2:12" x14ac:dyDescent="0.2">
      <c r="B20" s="181"/>
      <c r="L20" s="182"/>
    </row>
    <row r="21" spans="2:12" x14ac:dyDescent="0.2">
      <c r="B21" s="181"/>
      <c r="L21" s="182"/>
    </row>
    <row r="22" spans="2:12" x14ac:dyDescent="0.2">
      <c r="B22" s="181"/>
      <c r="L22" s="182"/>
    </row>
    <row r="23" spans="2:12" x14ac:dyDescent="0.2">
      <c r="B23" s="181"/>
      <c r="L23" s="182"/>
    </row>
    <row r="24" spans="2:12" x14ac:dyDescent="0.2">
      <c r="B24" s="181"/>
      <c r="L24" s="182"/>
    </row>
    <row r="25" spans="2:12" ht="33.75" x14ac:dyDescent="0.5">
      <c r="B25" s="402" t="s">
        <v>6</v>
      </c>
      <c r="C25" s="403"/>
      <c r="D25" s="403"/>
      <c r="E25" s="403"/>
      <c r="F25" s="403"/>
      <c r="G25" s="403"/>
      <c r="H25" s="403"/>
      <c r="I25" s="403"/>
      <c r="J25" s="403"/>
      <c r="K25" s="403"/>
      <c r="L25" s="182"/>
    </row>
    <row r="26" spans="2:12" x14ac:dyDescent="0.2">
      <c r="B26" s="181"/>
      <c r="C26" s="404" t="s">
        <v>139</v>
      </c>
      <c r="D26" s="404"/>
      <c r="E26" s="404"/>
      <c r="F26" s="404"/>
      <c r="G26" s="404"/>
      <c r="H26" s="404"/>
      <c r="I26" s="404"/>
      <c r="J26" s="404"/>
      <c r="L26" s="182"/>
    </row>
    <row r="27" spans="2:12" x14ac:dyDescent="0.2">
      <c r="B27" s="181"/>
      <c r="C27" s="404" t="s">
        <v>12</v>
      </c>
      <c r="D27" s="404"/>
      <c r="E27" s="404"/>
      <c r="F27" s="404"/>
      <c r="G27" s="404"/>
      <c r="H27" s="404"/>
      <c r="I27" s="404"/>
      <c r="J27" s="404"/>
      <c r="L27" s="182"/>
    </row>
    <row r="28" spans="2:12" x14ac:dyDescent="0.2">
      <c r="B28" s="181"/>
      <c r="L28" s="182"/>
    </row>
    <row r="29" spans="2:12" x14ac:dyDescent="0.2">
      <c r="B29" s="181"/>
      <c r="L29" s="182"/>
    </row>
    <row r="30" spans="2:12" ht="33.75" x14ac:dyDescent="0.5">
      <c r="B30" s="181"/>
      <c r="F30" s="121" t="s">
        <v>321</v>
      </c>
      <c r="L30" s="182"/>
    </row>
    <row r="31" spans="2:12" ht="16.5" customHeight="1" x14ac:dyDescent="0.2">
      <c r="B31" s="181"/>
      <c r="L31" s="182"/>
    </row>
    <row r="32" spans="2:12" x14ac:dyDescent="0.2">
      <c r="B32" s="181"/>
      <c r="L32" s="182"/>
    </row>
    <row r="33" spans="2:16" x14ac:dyDescent="0.2">
      <c r="B33" s="181"/>
      <c r="L33" s="182"/>
    </row>
    <row r="34" spans="2:16" x14ac:dyDescent="0.2">
      <c r="B34" s="181"/>
      <c r="L34" s="182"/>
    </row>
    <row r="35" spans="2:16" ht="13.5" thickBot="1" x14ac:dyDescent="0.25">
      <c r="B35" s="181"/>
      <c r="L35" s="182"/>
    </row>
    <row r="36" spans="2:16" ht="13.5" thickTop="1" x14ac:dyDescent="0.2">
      <c r="B36" s="181"/>
      <c r="L36" s="182"/>
      <c r="P36" s="120"/>
    </row>
    <row r="37" spans="2:16" x14ac:dyDescent="0.2">
      <c r="B37" s="181"/>
      <c r="L37" s="182"/>
    </row>
    <row r="38" spans="2:16" x14ac:dyDescent="0.2">
      <c r="B38" s="181"/>
      <c r="L38" s="182"/>
    </row>
    <row r="39" spans="2:16" x14ac:dyDescent="0.2">
      <c r="B39" s="181"/>
      <c r="C39" s="25" t="s">
        <v>18</v>
      </c>
      <c r="D39" s="25"/>
      <c r="E39" s="25"/>
      <c r="F39" s="25"/>
      <c r="G39" s="25"/>
      <c r="H39" s="130"/>
      <c r="I39" s="130"/>
      <c r="L39" s="182"/>
    </row>
    <row r="40" spans="2:16" x14ac:dyDescent="0.2">
      <c r="B40" s="181"/>
      <c r="C40" s="25" t="s">
        <v>19</v>
      </c>
      <c r="D40" s="25"/>
      <c r="E40" s="25"/>
      <c r="F40" s="25"/>
      <c r="G40" s="25"/>
      <c r="H40" s="131"/>
      <c r="I40" s="131"/>
      <c r="L40" s="182"/>
    </row>
    <row r="41" spans="2:16" x14ac:dyDescent="0.2">
      <c r="B41" s="181"/>
      <c r="C41" s="25" t="s">
        <v>14</v>
      </c>
      <c r="D41" s="25"/>
      <c r="E41" s="25"/>
      <c r="F41" s="25"/>
      <c r="G41" s="25"/>
      <c r="H41" s="131"/>
      <c r="I41" s="131"/>
      <c r="L41" s="182"/>
    </row>
    <row r="42" spans="2:16" ht="11.25" customHeight="1" x14ac:dyDescent="0.2">
      <c r="B42" s="181"/>
      <c r="C42" s="25" t="s">
        <v>15</v>
      </c>
      <c r="D42" s="25"/>
      <c r="E42" s="25"/>
      <c r="F42" s="25"/>
      <c r="G42" s="25"/>
      <c r="H42" s="131"/>
      <c r="I42" s="131"/>
      <c r="L42" s="182"/>
    </row>
    <row r="43" spans="2:16" x14ac:dyDescent="0.2">
      <c r="B43" s="181"/>
      <c r="L43" s="182"/>
    </row>
    <row r="44" spans="2:16" x14ac:dyDescent="0.2">
      <c r="B44" s="181"/>
      <c r="C44" s="122" t="s">
        <v>252</v>
      </c>
      <c r="D44" s="25"/>
      <c r="E44" s="25"/>
      <c r="F44" s="25"/>
      <c r="G44" s="26" t="s">
        <v>16</v>
      </c>
      <c r="H44" s="132" t="s">
        <v>322</v>
      </c>
      <c r="I44" s="26"/>
      <c r="L44" s="182"/>
    </row>
    <row r="45" spans="2:16" s="25" customFormat="1" ht="12.95" customHeight="1" x14ac:dyDescent="0.2">
      <c r="B45" s="179"/>
      <c r="G45" s="26" t="s">
        <v>17</v>
      </c>
      <c r="H45" s="133" t="s">
        <v>323</v>
      </c>
      <c r="I45" s="26"/>
      <c r="L45" s="180"/>
    </row>
    <row r="46" spans="2:16" s="25" customFormat="1" ht="12.95" customHeight="1" x14ac:dyDescent="0.2">
      <c r="B46" s="179"/>
      <c r="G46" s="26"/>
      <c r="H46" s="123"/>
      <c r="I46" s="26"/>
      <c r="L46" s="180"/>
    </row>
    <row r="47" spans="2:16" s="25" customFormat="1" ht="12.95" customHeight="1" x14ac:dyDescent="0.2">
      <c r="B47" s="179"/>
      <c r="C47" s="25" t="s">
        <v>253</v>
      </c>
      <c r="F47" s="26"/>
      <c r="H47" s="126">
        <v>45366</v>
      </c>
      <c r="I47" s="26"/>
      <c r="L47" s="180"/>
    </row>
    <row r="48" spans="2:16" s="25" customFormat="1" ht="18.75" customHeight="1" thickBot="1" x14ac:dyDescent="0.25">
      <c r="B48" s="184"/>
      <c r="C48" s="183"/>
      <c r="D48" s="183"/>
      <c r="E48" s="183"/>
      <c r="F48" s="185"/>
      <c r="G48" s="183"/>
      <c r="H48" s="186"/>
      <c r="I48" s="183"/>
      <c r="J48" s="183"/>
      <c r="K48" s="183"/>
      <c r="L48" s="187"/>
    </row>
    <row r="49" ht="25.5" customHeight="1" thickTop="1" x14ac:dyDescent="0.2"/>
    <row r="50" ht="6.75" customHeight="1" x14ac:dyDescent="0.2"/>
  </sheetData>
  <mergeCells count="3">
    <mergeCell ref="B25:K25"/>
    <mergeCell ref="C26:J26"/>
    <mergeCell ref="C27:J27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N68"/>
  <sheetViews>
    <sheetView workbookViewId="0">
      <selection activeCell="R64" sqref="R64"/>
    </sheetView>
  </sheetViews>
  <sheetFormatPr defaultRowHeight="12.75" x14ac:dyDescent="0.2"/>
  <cols>
    <col min="1" max="1" width="0.85546875" style="82" customWidth="1"/>
    <col min="2" max="2" width="2.28515625" style="82" customWidth="1"/>
    <col min="3" max="3" width="6.42578125" style="83" customWidth="1"/>
    <col min="4" max="4" width="2" style="82" customWidth="1"/>
    <col min="5" max="5" width="3.42578125" style="82" customWidth="1"/>
    <col min="6" max="6" width="5.140625" style="82" customWidth="1"/>
    <col min="7" max="7" width="11" style="82" customWidth="1"/>
    <col min="8" max="8" width="3.42578125" style="82" customWidth="1"/>
    <col min="9" max="9" width="6.28515625" style="82" customWidth="1"/>
    <col min="10" max="10" width="12.28515625" style="82" customWidth="1"/>
    <col min="11" max="11" width="8.7109375" style="82" customWidth="1"/>
    <col min="12" max="12" width="5.140625" style="82" customWidth="1"/>
    <col min="13" max="13" width="10.42578125" style="82" customWidth="1"/>
    <col min="14" max="14" width="21.42578125" style="82" customWidth="1"/>
    <col min="15" max="15" width="7.5703125" style="82" customWidth="1"/>
    <col min="16" max="16384" width="9.140625" style="82"/>
  </cols>
  <sheetData>
    <row r="1" spans="2:14" ht="6" customHeight="1" x14ac:dyDescent="0.2"/>
    <row r="2" spans="2:14" ht="7.5" customHeight="1" x14ac:dyDescent="0.2">
      <c r="B2" s="225"/>
      <c r="C2" s="226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7"/>
    </row>
    <row r="3" spans="2:14" s="84" customFormat="1" ht="27.75" customHeight="1" x14ac:dyDescent="0.2">
      <c r="B3" s="468" t="s">
        <v>221</v>
      </c>
      <c r="C3" s="469"/>
      <c r="D3" s="469"/>
      <c r="E3" s="469"/>
      <c r="F3" s="469"/>
      <c r="G3" s="469"/>
      <c r="H3" s="469"/>
      <c r="I3" s="469"/>
      <c r="J3" s="469"/>
      <c r="K3" s="469"/>
      <c r="L3" s="469"/>
      <c r="M3" s="469"/>
      <c r="N3" s="470"/>
    </row>
    <row r="4" spans="2:14" s="84" customFormat="1" ht="12.75" customHeight="1" x14ac:dyDescent="0.2">
      <c r="B4" s="228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229"/>
    </row>
    <row r="5" spans="2:14" ht="15.75" x14ac:dyDescent="0.25">
      <c r="B5" s="223"/>
      <c r="D5" s="471" t="s">
        <v>209</v>
      </c>
      <c r="E5" s="471"/>
      <c r="F5" s="91" t="s">
        <v>210</v>
      </c>
      <c r="N5" s="230"/>
    </row>
    <row r="6" spans="2:14" ht="9.75" customHeight="1" x14ac:dyDescent="0.2">
      <c r="B6" s="223"/>
      <c r="N6" s="230"/>
    </row>
    <row r="7" spans="2:14" ht="7.5" customHeight="1" x14ac:dyDescent="0.2">
      <c r="B7" s="223"/>
      <c r="E7" s="88"/>
      <c r="F7" s="86"/>
      <c r="G7" s="86"/>
      <c r="H7" s="87"/>
      <c r="N7" s="230"/>
    </row>
    <row r="8" spans="2:14" s="95" customFormat="1" ht="15" customHeight="1" x14ac:dyDescent="0.2">
      <c r="B8" s="231"/>
      <c r="C8" s="94"/>
      <c r="E8" s="96" t="s">
        <v>244</v>
      </c>
      <c r="F8" s="97"/>
      <c r="G8" s="97"/>
      <c r="H8" s="98"/>
      <c r="N8" s="232"/>
    </row>
    <row r="9" spans="2:14" s="95" customFormat="1" ht="15" customHeight="1" x14ac:dyDescent="0.2">
      <c r="B9" s="231"/>
      <c r="C9" s="99" t="s">
        <v>222</v>
      </c>
      <c r="G9" s="97"/>
      <c r="H9" s="98"/>
      <c r="N9" s="232"/>
    </row>
    <row r="10" spans="2:14" s="95" customFormat="1" ht="15" customHeight="1" x14ac:dyDescent="0.2">
      <c r="B10" s="231"/>
      <c r="C10" s="95" t="s">
        <v>238</v>
      </c>
      <c r="G10" s="97"/>
      <c r="H10" s="98"/>
      <c r="N10" s="232"/>
    </row>
    <row r="11" spans="2:14" s="95" customFormat="1" ht="15" customHeight="1" x14ac:dyDescent="0.2">
      <c r="B11" s="231"/>
      <c r="C11" s="95" t="s">
        <v>239</v>
      </c>
      <c r="E11" s="100"/>
      <c r="F11" s="97"/>
      <c r="G11" s="101"/>
      <c r="H11" s="98"/>
      <c r="N11" s="232"/>
    </row>
    <row r="12" spans="2:14" s="95" customFormat="1" ht="15" customHeight="1" x14ac:dyDescent="0.2">
      <c r="B12" s="231"/>
      <c r="C12" s="95" t="s">
        <v>240</v>
      </c>
      <c r="E12" s="100"/>
      <c r="F12" s="97"/>
      <c r="G12" s="101"/>
      <c r="H12" s="98"/>
      <c r="N12" s="232"/>
    </row>
    <row r="13" spans="2:14" s="95" customFormat="1" ht="15" customHeight="1" x14ac:dyDescent="0.2">
      <c r="B13" s="231"/>
      <c r="C13" s="95" t="s">
        <v>241</v>
      </c>
      <c r="E13" s="100"/>
      <c r="F13" s="97"/>
      <c r="G13" s="97"/>
      <c r="H13" s="98"/>
      <c r="N13" s="232"/>
    </row>
    <row r="14" spans="2:14" s="95" customFormat="1" ht="15" customHeight="1" x14ac:dyDescent="0.2">
      <c r="B14" s="231"/>
      <c r="C14" s="95" t="s">
        <v>243</v>
      </c>
      <c r="E14" s="100"/>
      <c r="F14" s="97"/>
      <c r="G14" s="97"/>
      <c r="H14" s="98"/>
      <c r="N14" s="232"/>
    </row>
    <row r="15" spans="2:14" ht="15" customHeight="1" x14ac:dyDescent="0.2">
      <c r="B15" s="223"/>
      <c r="C15" s="82" t="s">
        <v>242</v>
      </c>
      <c r="E15" s="88"/>
      <c r="F15" s="86"/>
      <c r="G15" s="86"/>
      <c r="H15" s="87"/>
      <c r="N15" s="230"/>
    </row>
    <row r="16" spans="2:14" x14ac:dyDescent="0.2">
      <c r="B16" s="223"/>
      <c r="E16" s="88"/>
      <c r="F16" s="86"/>
      <c r="G16" s="86"/>
      <c r="H16" s="87"/>
      <c r="N16" s="230"/>
    </row>
    <row r="17" spans="2:14" ht="7.5" customHeight="1" x14ac:dyDescent="0.2">
      <c r="B17" s="223"/>
      <c r="C17" s="82"/>
      <c r="E17" s="88"/>
      <c r="F17" s="86"/>
      <c r="G17" s="86"/>
      <c r="H17" s="87"/>
      <c r="N17" s="230"/>
    </row>
    <row r="18" spans="2:14" ht="3" customHeight="1" x14ac:dyDescent="0.2">
      <c r="B18" s="223"/>
      <c r="C18" s="82"/>
      <c r="E18" s="88"/>
      <c r="F18" s="86"/>
      <c r="G18" s="86"/>
      <c r="H18" s="87"/>
      <c r="N18" s="230"/>
    </row>
    <row r="19" spans="2:14" ht="3" customHeight="1" x14ac:dyDescent="0.2">
      <c r="B19" s="223"/>
      <c r="C19" s="82"/>
      <c r="E19" s="88"/>
      <c r="F19" s="86"/>
      <c r="G19" s="86"/>
      <c r="H19" s="87"/>
      <c r="N19" s="230"/>
    </row>
    <row r="20" spans="2:14" x14ac:dyDescent="0.2">
      <c r="B20" s="223"/>
      <c r="C20" s="89" t="s">
        <v>211</v>
      </c>
      <c r="E20" s="88"/>
      <c r="F20" s="86"/>
      <c r="G20" s="86"/>
      <c r="H20" s="87"/>
      <c r="N20" s="230"/>
    </row>
    <row r="21" spans="2:14" x14ac:dyDescent="0.2">
      <c r="B21" s="223"/>
      <c r="C21" s="82" t="s">
        <v>223</v>
      </c>
      <c r="E21" s="88"/>
      <c r="F21" s="86"/>
      <c r="G21" s="86"/>
      <c r="H21" s="87"/>
      <c r="N21" s="230"/>
    </row>
    <row r="22" spans="2:14" x14ac:dyDescent="0.2">
      <c r="B22" s="223"/>
      <c r="C22" s="82" t="s">
        <v>224</v>
      </c>
      <c r="E22" s="88"/>
      <c r="F22" s="86"/>
      <c r="G22" s="86"/>
      <c r="H22" s="87"/>
      <c r="N22" s="230"/>
    </row>
    <row r="23" spans="2:14" ht="6" customHeight="1" x14ac:dyDescent="0.2">
      <c r="B23" s="223"/>
      <c r="C23" s="82"/>
      <c r="E23" s="88"/>
      <c r="F23" s="86"/>
      <c r="G23" s="86"/>
      <c r="H23" s="87"/>
      <c r="N23" s="230"/>
    </row>
    <row r="24" spans="2:14" x14ac:dyDescent="0.2">
      <c r="B24" s="223"/>
      <c r="C24" s="89" t="s">
        <v>212</v>
      </c>
      <c r="E24" s="88"/>
      <c r="F24" s="86"/>
      <c r="G24" s="86"/>
      <c r="H24" s="87"/>
      <c r="N24" s="230"/>
    </row>
    <row r="25" spans="2:14" x14ac:dyDescent="0.2">
      <c r="B25" s="223"/>
      <c r="C25" s="82" t="s">
        <v>225</v>
      </c>
      <c r="E25" s="88"/>
      <c r="F25" s="86"/>
      <c r="G25" s="86"/>
      <c r="H25" s="87"/>
      <c r="N25" s="230"/>
    </row>
    <row r="26" spans="2:14" x14ac:dyDescent="0.2">
      <c r="B26" s="223"/>
      <c r="C26" s="82" t="s">
        <v>226</v>
      </c>
      <c r="E26" s="88"/>
      <c r="F26" s="86"/>
      <c r="G26" s="86"/>
      <c r="H26" s="87"/>
      <c r="N26" s="230"/>
    </row>
    <row r="27" spans="2:14" x14ac:dyDescent="0.2">
      <c r="B27" s="223"/>
      <c r="C27" s="82"/>
      <c r="E27" s="88"/>
      <c r="F27" s="86"/>
      <c r="G27" s="86"/>
      <c r="H27" s="87"/>
      <c r="N27" s="230"/>
    </row>
    <row r="28" spans="2:14" x14ac:dyDescent="0.2">
      <c r="B28" s="223"/>
      <c r="C28" s="89" t="s">
        <v>213</v>
      </c>
      <c r="E28" s="88"/>
      <c r="F28" s="86"/>
      <c r="G28" s="86"/>
      <c r="H28" s="87"/>
      <c r="N28" s="230"/>
    </row>
    <row r="29" spans="2:14" x14ac:dyDescent="0.2">
      <c r="B29" s="223"/>
      <c r="C29" s="82" t="s">
        <v>227</v>
      </c>
      <c r="E29" s="88"/>
      <c r="F29" s="86"/>
      <c r="G29" s="86"/>
      <c r="H29" s="87"/>
      <c r="N29" s="230"/>
    </row>
    <row r="30" spans="2:14" x14ac:dyDescent="0.2">
      <c r="B30" s="223"/>
      <c r="C30" s="82" t="s">
        <v>298</v>
      </c>
      <c r="E30" s="88"/>
      <c r="F30" s="86"/>
      <c r="G30" s="86"/>
      <c r="H30" s="87"/>
      <c r="I30" s="82" t="s">
        <v>228</v>
      </c>
      <c r="N30" s="230"/>
    </row>
    <row r="31" spans="2:14" ht="3.75" customHeight="1" x14ac:dyDescent="0.2">
      <c r="B31" s="223"/>
      <c r="C31" s="82"/>
      <c r="E31" s="88"/>
      <c r="F31" s="86"/>
      <c r="G31" s="86"/>
      <c r="H31" s="87"/>
      <c r="N31" s="230"/>
    </row>
    <row r="32" spans="2:14" ht="9.75" customHeight="1" x14ac:dyDescent="0.2">
      <c r="B32" s="223"/>
      <c r="C32" s="82"/>
      <c r="E32" s="88"/>
      <c r="F32" s="86"/>
      <c r="G32" s="86"/>
      <c r="H32" s="87"/>
      <c r="N32" s="230"/>
    </row>
    <row r="33" spans="2:14" ht="9.75" customHeight="1" x14ac:dyDescent="0.2">
      <c r="B33" s="223"/>
      <c r="C33" s="89" t="s">
        <v>214</v>
      </c>
      <c r="E33" s="88"/>
      <c r="F33" s="86"/>
      <c r="G33" s="86"/>
      <c r="H33" s="87"/>
      <c r="N33" s="230"/>
    </row>
    <row r="34" spans="2:14" x14ac:dyDescent="0.2">
      <c r="B34" s="223"/>
      <c r="C34" s="82" t="s">
        <v>230</v>
      </c>
      <c r="E34" s="88"/>
      <c r="F34" s="86"/>
      <c r="G34" s="86"/>
      <c r="H34" s="87"/>
      <c r="N34" s="230"/>
    </row>
    <row r="35" spans="2:14" ht="11.25" customHeight="1" x14ac:dyDescent="0.2">
      <c r="B35" s="223"/>
      <c r="C35" s="82" t="s">
        <v>229</v>
      </c>
      <c r="E35" s="88"/>
      <c r="F35" s="86"/>
      <c r="G35" s="82" t="s">
        <v>215</v>
      </c>
      <c r="H35" s="87"/>
      <c r="N35" s="230"/>
    </row>
    <row r="36" spans="2:14" ht="12.75" hidden="1" customHeight="1" x14ac:dyDescent="0.2">
      <c r="B36" s="223"/>
      <c r="E36" s="88"/>
      <c r="F36" s="86"/>
      <c r="G36" s="86"/>
      <c r="H36" s="87"/>
      <c r="N36" s="230"/>
    </row>
    <row r="37" spans="2:14" ht="4.5" customHeight="1" x14ac:dyDescent="0.2">
      <c r="B37" s="223"/>
      <c r="E37" s="88"/>
      <c r="F37" s="86"/>
      <c r="G37" s="86"/>
      <c r="H37" s="87"/>
      <c r="N37" s="230"/>
    </row>
    <row r="38" spans="2:14" ht="4.5" customHeight="1" x14ac:dyDescent="0.2">
      <c r="B38" s="223"/>
      <c r="E38" s="88"/>
      <c r="F38" s="86"/>
      <c r="G38" s="86"/>
      <c r="H38" s="87"/>
      <c r="N38" s="230"/>
    </row>
    <row r="39" spans="2:14" x14ac:dyDescent="0.2">
      <c r="B39" s="223"/>
      <c r="C39" s="89" t="s">
        <v>216</v>
      </c>
      <c r="E39" s="88"/>
      <c r="F39" s="86"/>
      <c r="G39" s="86"/>
      <c r="H39" s="87"/>
      <c r="N39" s="230"/>
    </row>
    <row r="40" spans="2:14" x14ac:dyDescent="0.2">
      <c r="B40" s="223"/>
      <c r="C40" s="82" t="s">
        <v>261</v>
      </c>
      <c r="N40" s="230"/>
    </row>
    <row r="41" spans="2:14" x14ac:dyDescent="0.2">
      <c r="B41" s="223"/>
      <c r="C41" s="82" t="s">
        <v>262</v>
      </c>
      <c r="E41" s="85"/>
      <c r="F41" s="134"/>
      <c r="G41" s="84"/>
      <c r="N41" s="230"/>
    </row>
    <row r="42" spans="2:14" ht="9.75" customHeight="1" x14ac:dyDescent="0.2">
      <c r="B42" s="223"/>
      <c r="C42" s="82"/>
      <c r="E42" s="85"/>
      <c r="F42" s="134"/>
      <c r="G42" s="84"/>
      <c r="N42" s="230"/>
    </row>
    <row r="43" spans="2:14" x14ac:dyDescent="0.2">
      <c r="B43" s="223"/>
      <c r="C43" s="89" t="s">
        <v>217</v>
      </c>
      <c r="N43" s="230"/>
    </row>
    <row r="44" spans="2:14" x14ac:dyDescent="0.2">
      <c r="B44" s="223"/>
      <c r="C44" s="82" t="s">
        <v>231</v>
      </c>
      <c r="N44" s="230"/>
    </row>
    <row r="45" spans="2:14" x14ac:dyDescent="0.2">
      <c r="B45" s="223"/>
      <c r="C45" s="82" t="s">
        <v>372</v>
      </c>
      <c r="N45" s="230"/>
    </row>
    <row r="46" spans="2:14" ht="6" customHeight="1" x14ac:dyDescent="0.2">
      <c r="B46" s="223"/>
      <c r="C46" s="82"/>
      <c r="N46" s="230"/>
    </row>
    <row r="47" spans="2:14" ht="6" customHeight="1" x14ac:dyDescent="0.2">
      <c r="B47" s="223"/>
      <c r="C47" s="82"/>
      <c r="N47" s="230"/>
    </row>
    <row r="48" spans="2:14" x14ac:dyDescent="0.2">
      <c r="B48" s="223"/>
      <c r="C48" s="89" t="s">
        <v>218</v>
      </c>
      <c r="N48" s="230"/>
    </row>
    <row r="49" spans="2:14" x14ac:dyDescent="0.2">
      <c r="B49" s="223"/>
      <c r="C49" s="82" t="s">
        <v>267</v>
      </c>
      <c r="N49" s="230"/>
    </row>
    <row r="50" spans="2:14" x14ac:dyDescent="0.2">
      <c r="B50" s="223"/>
      <c r="C50" s="82" t="s">
        <v>232</v>
      </c>
      <c r="N50" s="230"/>
    </row>
    <row r="51" spans="2:14" x14ac:dyDescent="0.2">
      <c r="B51" s="223"/>
      <c r="C51" s="82" t="s">
        <v>233</v>
      </c>
      <c r="N51" s="230"/>
    </row>
    <row r="52" spans="2:14" x14ac:dyDescent="0.2">
      <c r="B52" s="223"/>
      <c r="C52" s="82" t="s">
        <v>234</v>
      </c>
      <c r="I52" s="82" t="s">
        <v>299</v>
      </c>
      <c r="N52" s="230"/>
    </row>
    <row r="53" spans="2:14" ht="6" customHeight="1" x14ac:dyDescent="0.2">
      <c r="B53" s="223"/>
      <c r="N53" s="230"/>
    </row>
    <row r="54" spans="2:14" ht="17.25" customHeight="1" x14ac:dyDescent="0.2">
      <c r="B54" s="223"/>
      <c r="C54" s="89" t="s">
        <v>219</v>
      </c>
      <c r="N54" s="230"/>
    </row>
    <row r="55" spans="2:14" x14ac:dyDescent="0.2">
      <c r="B55" s="223"/>
      <c r="C55" s="82" t="s">
        <v>235</v>
      </c>
      <c r="N55" s="230"/>
    </row>
    <row r="56" spans="2:14" x14ac:dyDescent="0.2">
      <c r="B56" s="223"/>
      <c r="C56" s="82" t="s">
        <v>300</v>
      </c>
      <c r="N56" s="230"/>
    </row>
    <row r="57" spans="2:14" x14ac:dyDescent="0.2">
      <c r="B57" s="223"/>
      <c r="C57" s="82"/>
      <c r="N57" s="230"/>
    </row>
    <row r="58" spans="2:14" x14ac:dyDescent="0.2">
      <c r="B58" s="223"/>
      <c r="C58" s="89" t="s">
        <v>220</v>
      </c>
      <c r="N58" s="230"/>
    </row>
    <row r="59" spans="2:14" x14ac:dyDescent="0.2">
      <c r="B59" s="223"/>
      <c r="C59" s="82" t="s">
        <v>371</v>
      </c>
      <c r="N59" s="230"/>
    </row>
    <row r="60" spans="2:14" ht="13.5" customHeight="1" x14ac:dyDescent="0.2">
      <c r="B60" s="223"/>
      <c r="C60" s="82" t="s">
        <v>236</v>
      </c>
      <c r="N60" s="230"/>
    </row>
    <row r="61" spans="2:14" x14ac:dyDescent="0.2">
      <c r="B61" s="223"/>
      <c r="C61" s="82"/>
      <c r="N61" s="230"/>
    </row>
    <row r="62" spans="2:14" x14ac:dyDescent="0.2">
      <c r="B62" s="223"/>
      <c r="C62" s="82"/>
      <c r="N62" s="230"/>
    </row>
    <row r="63" spans="2:14" x14ac:dyDescent="0.2">
      <c r="B63" s="223"/>
      <c r="C63" s="82"/>
      <c r="N63" s="230"/>
    </row>
    <row r="64" spans="2:14" ht="13.5" customHeight="1" x14ac:dyDescent="0.25">
      <c r="B64" s="223"/>
      <c r="C64" s="82"/>
      <c r="G64" s="93" t="s">
        <v>237</v>
      </c>
      <c r="N64" s="230"/>
    </row>
    <row r="65" spans="2:14" ht="15.75" x14ac:dyDescent="0.25">
      <c r="B65" s="223"/>
      <c r="C65" s="82"/>
      <c r="G65" s="92"/>
      <c r="H65" s="90"/>
      <c r="I65" s="90"/>
      <c r="N65" s="230"/>
    </row>
    <row r="66" spans="2:14" ht="15.75" x14ac:dyDescent="0.25">
      <c r="B66" s="233"/>
      <c r="C66" s="222"/>
      <c r="D66" s="222"/>
      <c r="E66" s="222"/>
      <c r="F66" s="222"/>
      <c r="G66" s="234" t="s">
        <v>263</v>
      </c>
      <c r="H66" s="222"/>
      <c r="I66" s="222"/>
      <c r="J66" s="222"/>
      <c r="K66" s="222"/>
      <c r="L66" s="222"/>
      <c r="M66" s="222"/>
      <c r="N66" s="235"/>
    </row>
    <row r="67" spans="2:14" ht="18.75" customHeight="1" x14ac:dyDescent="0.2">
      <c r="B67" s="223"/>
      <c r="C67" s="221"/>
      <c r="D67" s="222"/>
      <c r="E67" s="222"/>
      <c r="F67" s="222"/>
      <c r="G67" s="222"/>
      <c r="H67" s="222"/>
      <c r="I67" s="222"/>
      <c r="J67" s="222"/>
      <c r="K67" s="222"/>
      <c r="L67" s="222"/>
      <c r="M67" s="222"/>
      <c r="N67" s="235"/>
    </row>
    <row r="68" spans="2:14" x14ac:dyDescent="0.2">
      <c r="B68" s="224"/>
    </row>
  </sheetData>
  <mergeCells count="2">
    <mergeCell ref="B3:N3"/>
    <mergeCell ref="D5:E5"/>
  </mergeCells>
  <pageMargins left="0.19" right="0.47" top="0.63" bottom="0.47" header="0.37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64"/>
  <sheetViews>
    <sheetView topLeftCell="D16" workbookViewId="0">
      <selection activeCell="H6" sqref="H6:V56"/>
    </sheetView>
  </sheetViews>
  <sheetFormatPr defaultRowHeight="12.75" x14ac:dyDescent="0.2"/>
  <cols>
    <col min="1" max="1" width="3.5703125" style="2" customWidth="1"/>
    <col min="2" max="3" width="3.7109375" style="1" customWidth="1"/>
    <col min="4" max="4" width="4" style="1" customWidth="1"/>
    <col min="5" max="5" width="63.7109375" style="2" customWidth="1"/>
    <col min="6" max="7" width="15.7109375" style="7" customWidth="1"/>
    <col min="8" max="16384" width="9.140625" style="2"/>
  </cols>
  <sheetData>
    <row r="1" spans="2:7" s="3" customFormat="1" ht="26.25" customHeight="1" x14ac:dyDescent="0.2">
      <c r="B1" s="46"/>
      <c r="C1" s="405"/>
      <c r="D1" s="406"/>
      <c r="E1" s="406"/>
      <c r="F1" s="406"/>
      <c r="G1" s="406"/>
    </row>
    <row r="2" spans="2:7" s="3" customFormat="1" ht="18" customHeight="1" x14ac:dyDescent="0.2">
      <c r="B2" s="410" t="s">
        <v>285</v>
      </c>
      <c r="C2" s="411"/>
      <c r="D2" s="411"/>
      <c r="E2" s="411"/>
      <c r="F2" s="411"/>
      <c r="G2" s="412"/>
    </row>
    <row r="3" spans="2:7" customFormat="1" ht="12.75" customHeight="1" thickBot="1" x14ac:dyDescent="0.25">
      <c r="B3" s="30"/>
      <c r="C3" s="425"/>
      <c r="D3" s="426"/>
      <c r="E3" s="426"/>
      <c r="F3" s="426"/>
      <c r="G3" s="426"/>
    </row>
    <row r="4" spans="2:7" s="24" customFormat="1" ht="27" customHeight="1" x14ac:dyDescent="0.2">
      <c r="B4" s="106" t="s">
        <v>2</v>
      </c>
      <c r="C4" s="422" t="s">
        <v>7</v>
      </c>
      <c r="D4" s="423"/>
      <c r="E4" s="424"/>
      <c r="F4" s="107">
        <v>2023</v>
      </c>
      <c r="G4" s="108">
        <v>2022</v>
      </c>
    </row>
    <row r="5" spans="2:7" s="3" customFormat="1" ht="14.85" customHeight="1" x14ac:dyDescent="0.2">
      <c r="B5" s="33"/>
      <c r="C5" s="413" t="s">
        <v>55</v>
      </c>
      <c r="D5" s="414"/>
      <c r="E5" s="415"/>
      <c r="F5" s="10"/>
      <c r="G5" s="34"/>
    </row>
    <row r="6" spans="2:7" s="3" customFormat="1" ht="14.85" customHeight="1" x14ac:dyDescent="0.2">
      <c r="B6" s="33"/>
      <c r="C6" s="16" t="s">
        <v>78</v>
      </c>
      <c r="D6" s="31" t="s">
        <v>8</v>
      </c>
      <c r="E6" s="17"/>
      <c r="F6" s="109">
        <v>28058665.399999999</v>
      </c>
      <c r="G6" s="109">
        <v>79951</v>
      </c>
    </row>
    <row r="7" spans="2:7" s="3" customFormat="1" ht="14.85" customHeight="1" x14ac:dyDescent="0.2">
      <c r="B7" s="33"/>
      <c r="C7" s="32"/>
      <c r="D7" s="14">
        <v>1</v>
      </c>
      <c r="E7" s="4" t="s">
        <v>9</v>
      </c>
      <c r="F7" s="10">
        <v>28058665.399999999</v>
      </c>
      <c r="G7" s="10">
        <v>45214</v>
      </c>
    </row>
    <row r="8" spans="2:7" s="3" customFormat="1" ht="14.85" customHeight="1" x14ac:dyDescent="0.2">
      <c r="B8" s="33"/>
      <c r="C8" s="32"/>
      <c r="D8" s="14">
        <v>2</v>
      </c>
      <c r="E8" s="4" t="s">
        <v>10</v>
      </c>
      <c r="F8" s="49"/>
      <c r="G8" s="49">
        <v>34737</v>
      </c>
    </row>
    <row r="9" spans="2:7" s="3" customFormat="1" ht="14.85" customHeight="1" x14ac:dyDescent="0.2">
      <c r="B9" s="33"/>
      <c r="C9" s="16" t="s">
        <v>78</v>
      </c>
      <c r="D9" s="31" t="s">
        <v>23</v>
      </c>
      <c r="E9" s="4"/>
      <c r="F9" s="104">
        <v>0</v>
      </c>
      <c r="G9" s="34">
        <v>0</v>
      </c>
    </row>
    <row r="10" spans="2:7" s="3" customFormat="1" ht="14.85" customHeight="1" x14ac:dyDescent="0.2">
      <c r="B10" s="33"/>
      <c r="C10" s="32"/>
      <c r="D10" s="14">
        <v>1</v>
      </c>
      <c r="E10" s="4" t="s">
        <v>25</v>
      </c>
      <c r="F10" s="10">
        <v>0</v>
      </c>
      <c r="G10" s="34">
        <v>0</v>
      </c>
    </row>
    <row r="11" spans="2:7" s="3" customFormat="1" ht="14.85" customHeight="1" x14ac:dyDescent="0.2">
      <c r="B11" s="33"/>
      <c r="C11" s="32"/>
      <c r="D11" s="14">
        <v>2</v>
      </c>
      <c r="E11" s="4" t="s">
        <v>26</v>
      </c>
      <c r="F11" s="10">
        <v>0</v>
      </c>
      <c r="G11" s="34">
        <v>0</v>
      </c>
    </row>
    <row r="12" spans="2:7" s="3" customFormat="1" ht="14.85" customHeight="1" x14ac:dyDescent="0.2">
      <c r="B12" s="33"/>
      <c r="C12" s="32"/>
      <c r="D12" s="14">
        <v>3</v>
      </c>
      <c r="E12" s="4" t="s">
        <v>24</v>
      </c>
      <c r="F12" s="10">
        <v>0</v>
      </c>
      <c r="G12" s="34">
        <v>0</v>
      </c>
    </row>
    <row r="13" spans="2:7" s="3" customFormat="1" ht="14.85" customHeight="1" x14ac:dyDescent="0.2">
      <c r="B13" s="33"/>
      <c r="C13" s="32"/>
      <c r="D13" s="14"/>
      <c r="E13" s="4"/>
      <c r="F13" s="10"/>
      <c r="G13" s="34"/>
    </row>
    <row r="14" spans="2:7" s="3" customFormat="1" ht="14.85" customHeight="1" x14ac:dyDescent="0.2">
      <c r="B14" s="33"/>
      <c r="C14" s="16" t="s">
        <v>78</v>
      </c>
      <c r="D14" s="31" t="s">
        <v>27</v>
      </c>
      <c r="E14" s="11"/>
      <c r="F14" s="109">
        <v>28641568</v>
      </c>
      <c r="G14" s="109">
        <v>30053889</v>
      </c>
    </row>
    <row r="15" spans="2:7" s="3" customFormat="1" ht="14.85" customHeight="1" x14ac:dyDescent="0.2">
      <c r="B15" s="33"/>
      <c r="C15" s="32"/>
      <c r="D15" s="14">
        <v>1</v>
      </c>
      <c r="E15" s="4" t="s">
        <v>145</v>
      </c>
      <c r="F15" s="10">
        <v>28452386</v>
      </c>
      <c r="G15" s="10">
        <v>26683245</v>
      </c>
    </row>
    <row r="16" spans="2:7" s="3" customFormat="1" ht="14.85" customHeight="1" x14ac:dyDescent="0.2">
      <c r="B16" s="33"/>
      <c r="C16" s="32"/>
      <c r="D16" s="14">
        <v>2</v>
      </c>
      <c r="E16" s="4" t="s">
        <v>144</v>
      </c>
      <c r="F16" s="10"/>
      <c r="G16" s="10"/>
    </row>
    <row r="17" spans="2:7" s="3" customFormat="1" ht="14.85" customHeight="1" x14ac:dyDescent="0.2">
      <c r="B17" s="33"/>
      <c r="C17" s="32"/>
      <c r="D17" s="14">
        <v>3</v>
      </c>
      <c r="E17" s="4" t="s">
        <v>316</v>
      </c>
      <c r="F17" s="10">
        <v>0</v>
      </c>
      <c r="G17" s="10">
        <v>0</v>
      </c>
    </row>
    <row r="18" spans="2:7" s="3" customFormat="1" ht="14.85" customHeight="1" x14ac:dyDescent="0.2">
      <c r="B18" s="33"/>
      <c r="C18" s="32"/>
      <c r="D18" s="14">
        <v>4</v>
      </c>
      <c r="E18" s="4" t="s">
        <v>174</v>
      </c>
      <c r="F18" s="10">
        <v>189182</v>
      </c>
      <c r="G18" s="10">
        <v>2781032</v>
      </c>
    </row>
    <row r="19" spans="2:7" s="3" customFormat="1" ht="14.85" customHeight="1" x14ac:dyDescent="0.2">
      <c r="B19" s="33"/>
      <c r="C19" s="32"/>
      <c r="D19" s="14">
        <v>5</v>
      </c>
      <c r="E19" s="4" t="s">
        <v>272</v>
      </c>
      <c r="F19" s="10"/>
      <c r="G19" s="34">
        <v>589612</v>
      </c>
    </row>
    <row r="20" spans="2:7" s="3" customFormat="1" ht="14.85" customHeight="1" x14ac:dyDescent="0.2">
      <c r="B20" s="33"/>
      <c r="C20" s="32"/>
      <c r="D20" s="14"/>
      <c r="E20" s="4"/>
      <c r="F20" s="10"/>
      <c r="G20" s="34"/>
    </row>
    <row r="21" spans="2:7" s="3" customFormat="1" ht="14.85" customHeight="1" x14ac:dyDescent="0.2">
      <c r="B21" s="33"/>
      <c r="C21" s="16" t="s">
        <v>78</v>
      </c>
      <c r="D21" s="31" t="s">
        <v>28</v>
      </c>
      <c r="E21" s="17"/>
      <c r="F21" s="109">
        <v>12655133</v>
      </c>
      <c r="G21" s="109">
        <v>15256287</v>
      </c>
    </row>
    <row r="22" spans="2:7" s="3" customFormat="1" ht="14.85" customHeight="1" x14ac:dyDescent="0.2">
      <c r="B22" s="33"/>
      <c r="C22" s="18"/>
      <c r="D22" s="14">
        <v>1</v>
      </c>
      <c r="E22" s="4" t="s">
        <v>29</v>
      </c>
      <c r="F22" s="10">
        <v>0</v>
      </c>
      <c r="G22" s="34">
        <v>0</v>
      </c>
    </row>
    <row r="23" spans="2:7" s="3" customFormat="1" ht="14.85" customHeight="1" x14ac:dyDescent="0.2">
      <c r="B23" s="33"/>
      <c r="C23" s="18"/>
      <c r="D23" s="14">
        <v>2</v>
      </c>
      <c r="E23" s="4" t="s">
        <v>30</v>
      </c>
      <c r="F23" s="10">
        <v>0</v>
      </c>
      <c r="G23" s="34">
        <v>0</v>
      </c>
    </row>
    <row r="24" spans="2:7" s="3" customFormat="1" ht="14.85" customHeight="1" x14ac:dyDescent="0.2">
      <c r="B24" s="33"/>
      <c r="C24" s="18"/>
      <c r="D24" s="14">
        <v>3</v>
      </c>
      <c r="E24" s="4" t="s">
        <v>31</v>
      </c>
      <c r="F24" s="10">
        <v>0</v>
      </c>
      <c r="G24" s="34">
        <v>0</v>
      </c>
    </row>
    <row r="25" spans="2:7" s="3" customFormat="1" ht="14.85" customHeight="1" x14ac:dyDescent="0.2">
      <c r="B25" s="33"/>
      <c r="C25" s="18"/>
      <c r="D25" s="14">
        <v>4</v>
      </c>
      <c r="E25" s="4" t="s">
        <v>32</v>
      </c>
      <c r="F25" s="10">
        <v>12655133</v>
      </c>
      <c r="G25" s="10">
        <v>15256287</v>
      </c>
    </row>
    <row r="26" spans="2:7" s="3" customFormat="1" ht="14.85" customHeight="1" x14ac:dyDescent="0.2">
      <c r="B26" s="33"/>
      <c r="C26" s="18"/>
      <c r="D26" s="14">
        <v>5</v>
      </c>
      <c r="E26" s="4" t="s">
        <v>33</v>
      </c>
      <c r="F26" s="10">
        <v>0</v>
      </c>
      <c r="G26" s="34">
        <v>0</v>
      </c>
    </row>
    <row r="27" spans="2:7" s="3" customFormat="1" ht="14.85" customHeight="1" x14ac:dyDescent="0.2">
      <c r="B27" s="33"/>
      <c r="C27" s="18"/>
      <c r="D27" s="14">
        <v>6</v>
      </c>
      <c r="E27" s="4" t="s">
        <v>34</v>
      </c>
      <c r="F27" s="10">
        <v>0</v>
      </c>
      <c r="G27" s="34">
        <v>0</v>
      </c>
    </row>
    <row r="28" spans="2:7" s="3" customFormat="1" ht="14.85" customHeight="1" x14ac:dyDescent="0.2">
      <c r="B28" s="33"/>
      <c r="C28" s="18"/>
      <c r="D28" s="14">
        <v>7</v>
      </c>
      <c r="E28" s="4" t="s">
        <v>35</v>
      </c>
      <c r="F28" s="10">
        <v>0</v>
      </c>
      <c r="G28" s="34">
        <v>0</v>
      </c>
    </row>
    <row r="29" spans="2:7" s="3" customFormat="1" ht="14.85" customHeight="1" x14ac:dyDescent="0.2">
      <c r="B29" s="33"/>
      <c r="C29" s="18"/>
      <c r="D29" s="14"/>
      <c r="E29" s="4"/>
      <c r="F29" s="10"/>
      <c r="G29" s="34"/>
    </row>
    <row r="30" spans="2:7" s="3" customFormat="1" ht="14.85" customHeight="1" x14ac:dyDescent="0.2">
      <c r="B30" s="33"/>
      <c r="C30" s="16" t="s">
        <v>78</v>
      </c>
      <c r="D30" s="105" t="s">
        <v>309</v>
      </c>
      <c r="E30" s="17"/>
      <c r="F30" s="10">
        <v>11345244.5</v>
      </c>
      <c r="G30" s="34">
        <v>7257600</v>
      </c>
    </row>
    <row r="31" spans="2:7" s="3" customFormat="1" ht="14.85" customHeight="1" x14ac:dyDescent="0.2">
      <c r="B31" s="33"/>
      <c r="C31" s="16" t="s">
        <v>78</v>
      </c>
      <c r="D31" s="31" t="s">
        <v>36</v>
      </c>
      <c r="E31" s="17"/>
      <c r="F31" s="10">
        <v>0</v>
      </c>
      <c r="G31" s="34">
        <v>0</v>
      </c>
    </row>
    <row r="32" spans="2:7" s="3" customFormat="1" ht="14.85" customHeight="1" x14ac:dyDescent="0.2">
      <c r="B32" s="35"/>
      <c r="C32" s="32"/>
      <c r="D32" s="31"/>
      <c r="E32" s="17"/>
      <c r="F32" s="10"/>
      <c r="G32" s="34"/>
    </row>
    <row r="33" spans="2:7" s="3" customFormat="1" ht="14.85" customHeight="1" x14ac:dyDescent="0.2">
      <c r="B33" s="36" t="s">
        <v>3</v>
      </c>
      <c r="C33" s="407" t="s">
        <v>54</v>
      </c>
      <c r="D33" s="408"/>
      <c r="E33" s="409"/>
      <c r="F33" s="110">
        <v>80700610.900000006</v>
      </c>
      <c r="G33" s="111">
        <v>52647727</v>
      </c>
    </row>
    <row r="34" spans="2:7" s="3" customFormat="1" ht="14.85" customHeight="1" x14ac:dyDescent="0.2">
      <c r="B34" s="33"/>
      <c r="C34" s="413" t="s">
        <v>57</v>
      </c>
      <c r="D34" s="414"/>
      <c r="E34" s="415"/>
      <c r="F34" s="10"/>
      <c r="G34" s="34"/>
    </row>
    <row r="35" spans="2:7" s="3" customFormat="1" ht="14.85" customHeight="1" x14ac:dyDescent="0.2">
      <c r="B35" s="33"/>
      <c r="C35" s="16" t="s">
        <v>78</v>
      </c>
      <c r="D35" s="31" t="s">
        <v>39</v>
      </c>
      <c r="E35" s="9"/>
      <c r="F35" s="27">
        <v>0</v>
      </c>
      <c r="G35" s="39">
        <v>0</v>
      </c>
    </row>
    <row r="36" spans="2:7" s="3" customFormat="1" ht="14.85" customHeight="1" x14ac:dyDescent="0.2">
      <c r="B36" s="33"/>
      <c r="C36" s="18"/>
      <c r="D36" s="14">
        <v>1</v>
      </c>
      <c r="E36" s="4" t="s">
        <v>40</v>
      </c>
      <c r="F36" s="10">
        <v>0</v>
      </c>
      <c r="G36" s="34">
        <v>0</v>
      </c>
    </row>
    <row r="37" spans="2:7" s="3" customFormat="1" ht="14.85" customHeight="1" x14ac:dyDescent="0.2">
      <c r="B37" s="33"/>
      <c r="C37" s="18"/>
      <c r="D37" s="14">
        <v>2</v>
      </c>
      <c r="E37" s="4" t="s">
        <v>41</v>
      </c>
      <c r="F37" s="10">
        <v>0</v>
      </c>
      <c r="G37" s="34">
        <v>0</v>
      </c>
    </row>
    <row r="38" spans="2:7" s="3" customFormat="1" ht="14.85" customHeight="1" x14ac:dyDescent="0.2">
      <c r="B38" s="33"/>
      <c r="C38" s="18"/>
      <c r="D38" s="14">
        <v>3</v>
      </c>
      <c r="E38" s="4" t="s">
        <v>42</v>
      </c>
      <c r="F38" s="10">
        <v>0</v>
      </c>
      <c r="G38" s="34">
        <v>0</v>
      </c>
    </row>
    <row r="39" spans="2:7" s="3" customFormat="1" ht="14.85" customHeight="1" x14ac:dyDescent="0.2">
      <c r="B39" s="33"/>
      <c r="C39" s="18"/>
      <c r="D39" s="14">
        <v>4</v>
      </c>
      <c r="E39" s="4" t="s">
        <v>43</v>
      </c>
      <c r="F39" s="10">
        <v>0</v>
      </c>
      <c r="G39" s="34">
        <v>0</v>
      </c>
    </row>
    <row r="40" spans="2:7" s="3" customFormat="1" ht="14.85" customHeight="1" x14ac:dyDescent="0.2">
      <c r="B40" s="33"/>
      <c r="C40" s="18"/>
      <c r="D40" s="14">
        <v>5</v>
      </c>
      <c r="E40" s="4" t="s">
        <v>44</v>
      </c>
      <c r="F40" s="10">
        <v>0</v>
      </c>
      <c r="G40" s="34">
        <v>0</v>
      </c>
    </row>
    <row r="41" spans="2:7" s="3" customFormat="1" ht="14.85" customHeight="1" x14ac:dyDescent="0.2">
      <c r="B41" s="33"/>
      <c r="C41" s="18"/>
      <c r="D41" s="14">
        <v>6</v>
      </c>
      <c r="E41" s="4" t="s">
        <v>45</v>
      </c>
      <c r="F41" s="10">
        <v>0</v>
      </c>
      <c r="G41" s="34">
        <v>0</v>
      </c>
    </row>
    <row r="42" spans="2:7" s="3" customFormat="1" ht="9" customHeight="1" x14ac:dyDescent="0.2">
      <c r="B42" s="33"/>
      <c r="C42" s="18"/>
      <c r="D42" s="14"/>
      <c r="E42" s="17"/>
      <c r="F42" s="10"/>
      <c r="G42" s="34"/>
    </row>
    <row r="43" spans="2:7" s="3" customFormat="1" ht="14.85" customHeight="1" x14ac:dyDescent="0.2">
      <c r="B43" s="33"/>
      <c r="C43" s="16" t="s">
        <v>78</v>
      </c>
      <c r="D43" s="31" t="s">
        <v>46</v>
      </c>
      <c r="E43" s="9"/>
      <c r="F43" s="110">
        <v>471706283.59945995</v>
      </c>
      <c r="G43" s="110">
        <v>485814394</v>
      </c>
    </row>
    <row r="44" spans="2:7" s="3" customFormat="1" ht="14.85" customHeight="1" x14ac:dyDescent="0.2">
      <c r="B44" s="33"/>
      <c r="C44" s="32"/>
      <c r="D44" s="14">
        <v>1</v>
      </c>
      <c r="E44" s="4" t="s">
        <v>47</v>
      </c>
      <c r="F44" s="10">
        <v>466442855.80000001</v>
      </c>
      <c r="G44" s="10">
        <v>469767383</v>
      </c>
    </row>
    <row r="45" spans="2:7" s="3" customFormat="1" ht="14.85" customHeight="1" x14ac:dyDescent="0.2">
      <c r="B45" s="33"/>
      <c r="C45" s="32"/>
      <c r="D45" s="14">
        <v>2</v>
      </c>
      <c r="E45" s="4" t="s">
        <v>140</v>
      </c>
      <c r="F45" s="10">
        <v>3122144</v>
      </c>
      <c r="G45" s="10">
        <v>13402409</v>
      </c>
    </row>
    <row r="46" spans="2:7" s="3" customFormat="1" ht="14.85" customHeight="1" x14ac:dyDescent="0.2">
      <c r="B46" s="33"/>
      <c r="C46" s="32"/>
      <c r="D46" s="14">
        <v>3</v>
      </c>
      <c r="E46" s="4" t="s">
        <v>141</v>
      </c>
      <c r="F46" s="10">
        <v>2141283.7994599342</v>
      </c>
      <c r="G46" s="10">
        <v>2644602</v>
      </c>
    </row>
    <row r="47" spans="2:7" s="3" customFormat="1" ht="14.85" customHeight="1" x14ac:dyDescent="0.2">
      <c r="B47" s="33"/>
      <c r="C47" s="32"/>
      <c r="D47" s="14">
        <v>4</v>
      </c>
      <c r="E47" s="4" t="s">
        <v>48</v>
      </c>
      <c r="F47" s="10">
        <v>0</v>
      </c>
      <c r="G47" s="10">
        <v>0</v>
      </c>
    </row>
    <row r="48" spans="2:7" s="3" customFormat="1" ht="12" customHeight="1" x14ac:dyDescent="0.2">
      <c r="B48" s="33"/>
      <c r="C48" s="32"/>
      <c r="D48" s="14"/>
      <c r="E48" s="9"/>
      <c r="F48" s="10"/>
      <c r="G48" s="34"/>
    </row>
    <row r="49" spans="2:7" s="3" customFormat="1" ht="14.85" customHeight="1" x14ac:dyDescent="0.2">
      <c r="B49" s="33"/>
      <c r="C49" s="16" t="s">
        <v>78</v>
      </c>
      <c r="D49" s="31" t="s">
        <v>49</v>
      </c>
      <c r="E49" s="17"/>
      <c r="F49" s="27">
        <v>0</v>
      </c>
      <c r="G49" s="39">
        <v>0</v>
      </c>
    </row>
    <row r="50" spans="2:7" s="3" customFormat="1" ht="8.25" customHeight="1" x14ac:dyDescent="0.2">
      <c r="B50" s="33"/>
      <c r="C50" s="32"/>
      <c r="D50" s="31"/>
      <c r="E50" s="17"/>
      <c r="F50" s="10"/>
      <c r="G50" s="34"/>
    </row>
    <row r="51" spans="2:7" s="3" customFormat="1" ht="14.85" customHeight="1" x14ac:dyDescent="0.2">
      <c r="B51" s="33"/>
      <c r="C51" s="16" t="s">
        <v>78</v>
      </c>
      <c r="D51" s="31" t="s">
        <v>50</v>
      </c>
      <c r="E51" s="17"/>
      <c r="F51" s="27">
        <v>0</v>
      </c>
      <c r="G51" s="39">
        <v>0</v>
      </c>
    </row>
    <row r="52" spans="2:7" s="3" customFormat="1" ht="14.85" customHeight="1" x14ac:dyDescent="0.2">
      <c r="B52" s="33"/>
      <c r="C52" s="32"/>
      <c r="D52" s="14">
        <v>1</v>
      </c>
      <c r="E52" s="17" t="s">
        <v>51</v>
      </c>
      <c r="F52" s="10">
        <v>0</v>
      </c>
      <c r="G52" s="34">
        <v>0</v>
      </c>
    </row>
    <row r="53" spans="2:7" s="3" customFormat="1" ht="14.85" customHeight="1" x14ac:dyDescent="0.2">
      <c r="B53" s="33"/>
      <c r="C53" s="32"/>
      <c r="D53" s="14">
        <v>2</v>
      </c>
      <c r="E53" s="4" t="s">
        <v>52</v>
      </c>
      <c r="F53" s="10">
        <v>0</v>
      </c>
      <c r="G53" s="34">
        <v>0</v>
      </c>
    </row>
    <row r="54" spans="2:7" s="3" customFormat="1" ht="14.85" customHeight="1" x14ac:dyDescent="0.2">
      <c r="B54" s="33"/>
      <c r="C54" s="32"/>
      <c r="D54" s="14">
        <v>3</v>
      </c>
      <c r="E54" s="4" t="s">
        <v>53</v>
      </c>
      <c r="F54" s="10">
        <v>0</v>
      </c>
      <c r="G54" s="34">
        <v>0</v>
      </c>
    </row>
    <row r="55" spans="2:7" s="3" customFormat="1" ht="14.85" customHeight="1" x14ac:dyDescent="0.2">
      <c r="B55" s="33"/>
      <c r="C55" s="16" t="s">
        <v>78</v>
      </c>
      <c r="D55" s="31" t="s">
        <v>37</v>
      </c>
      <c r="E55" s="17"/>
      <c r="F55" s="10"/>
      <c r="G55" s="34"/>
    </row>
    <row r="56" spans="2:7" s="3" customFormat="1" ht="14.85" customHeight="1" x14ac:dyDescent="0.2">
      <c r="B56" s="33"/>
      <c r="C56" s="16" t="s">
        <v>78</v>
      </c>
      <c r="D56" s="31" t="s">
        <v>38</v>
      </c>
      <c r="E56" s="17"/>
      <c r="F56" s="10">
        <v>0</v>
      </c>
      <c r="G56" s="34">
        <v>0</v>
      </c>
    </row>
    <row r="57" spans="2:7" s="3" customFormat="1" ht="18.75" customHeight="1" x14ac:dyDescent="0.2">
      <c r="B57" s="37" t="s">
        <v>4</v>
      </c>
      <c r="C57" s="419" t="s">
        <v>56</v>
      </c>
      <c r="D57" s="420"/>
      <c r="E57" s="421"/>
      <c r="F57" s="118">
        <v>471706283.59945995</v>
      </c>
      <c r="G57" s="118">
        <v>485814394</v>
      </c>
    </row>
    <row r="58" spans="2:7" s="3" customFormat="1" ht="27.75" customHeight="1" thickBot="1" x14ac:dyDescent="0.25">
      <c r="B58" s="38"/>
      <c r="C58" s="416" t="s">
        <v>71</v>
      </c>
      <c r="D58" s="417"/>
      <c r="E58" s="418"/>
      <c r="F58" s="48">
        <v>552406894.49945998</v>
      </c>
      <c r="G58" s="48">
        <v>538462121</v>
      </c>
    </row>
    <row r="59" spans="2:7" s="3" customFormat="1" ht="9.75" customHeight="1" x14ac:dyDescent="0.2">
      <c r="B59" s="20"/>
      <c r="C59" s="20"/>
      <c r="D59" s="20"/>
      <c r="E59" s="20"/>
      <c r="F59" s="22"/>
      <c r="G59" s="22"/>
    </row>
    <row r="60" spans="2:7" s="3" customFormat="1" ht="15.95" customHeight="1" x14ac:dyDescent="0.2">
      <c r="B60" s="20"/>
      <c r="C60" s="20"/>
      <c r="D60" s="20"/>
      <c r="E60" s="175" t="s">
        <v>269</v>
      </c>
      <c r="F60" s="22"/>
      <c r="G60" s="22"/>
    </row>
    <row r="61" spans="2:7" x14ac:dyDescent="0.2">
      <c r="E61" s="79" t="s">
        <v>270</v>
      </c>
      <c r="F61" s="117"/>
      <c r="G61" s="80"/>
    </row>
    <row r="64" spans="2:7" x14ac:dyDescent="0.2">
      <c r="E64" s="7"/>
    </row>
  </sheetData>
  <mergeCells count="9">
    <mergeCell ref="C1:G1"/>
    <mergeCell ref="C33:E33"/>
    <mergeCell ref="B2:G2"/>
    <mergeCell ref="C34:E34"/>
    <mergeCell ref="C58:E58"/>
    <mergeCell ref="C5:E5"/>
    <mergeCell ref="C57:E57"/>
    <mergeCell ref="C4:E4"/>
    <mergeCell ref="C3:G3"/>
  </mergeCells>
  <phoneticPr fontId="0" type="noConversion"/>
  <printOptions horizontalCentered="1" verticalCentered="1"/>
  <pageMargins left="0.19685039370078741" right="0" top="0.19685039370078741" bottom="0.19685039370078741" header="0.51181102362204722" footer="0.31496062992125984"/>
  <pageSetup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0"/>
  <sheetViews>
    <sheetView topLeftCell="A31" workbookViewId="0">
      <selection activeCell="C45" sqref="C45:C46"/>
    </sheetView>
  </sheetViews>
  <sheetFormatPr defaultRowHeight="12.75" x14ac:dyDescent="0.2"/>
  <cols>
    <col min="1" max="1" width="6" style="45" customWidth="1"/>
    <col min="2" max="2" width="41.28515625" style="45" customWidth="1"/>
    <col min="3" max="3" width="19.5703125" style="45" customWidth="1"/>
    <col min="4" max="4" width="16.28515625" style="45" customWidth="1"/>
    <col min="5" max="5" width="15.42578125" style="45" customWidth="1"/>
    <col min="6" max="6" width="18.28515625" style="45" customWidth="1"/>
    <col min="7" max="7" width="15.5703125" style="45" customWidth="1"/>
    <col min="8" max="8" width="9.140625" style="45" hidden="1" customWidth="1"/>
    <col min="9" max="9" width="9.85546875" style="45" hidden="1" customWidth="1"/>
    <col min="10" max="10" width="13.5703125" style="45" hidden="1" customWidth="1"/>
    <col min="11" max="11" width="17.5703125" style="45" bestFit="1" customWidth="1"/>
    <col min="12" max="16384" width="9.140625" style="45"/>
  </cols>
  <sheetData>
    <row r="1" spans="1:6" ht="4.5" customHeight="1" x14ac:dyDescent="0.2"/>
    <row r="2" spans="1:6" ht="15" x14ac:dyDescent="0.2">
      <c r="B2" s="162" t="s">
        <v>207</v>
      </c>
    </row>
    <row r="3" spans="1:6" ht="19.5" customHeight="1" x14ac:dyDescent="0.2">
      <c r="B3" s="427"/>
      <c r="C3" s="427"/>
    </row>
    <row r="4" spans="1:6" ht="18.75" x14ac:dyDescent="0.2">
      <c r="A4" s="174" t="s">
        <v>78</v>
      </c>
      <c r="B4" s="428" t="s">
        <v>286</v>
      </c>
      <c r="C4" s="428"/>
    </row>
    <row r="5" spans="1:6" ht="14.25" customHeight="1" x14ac:dyDescent="0.2">
      <c r="B5" s="135"/>
      <c r="C5" s="135"/>
    </row>
    <row r="6" spans="1:6" ht="28.5" customHeight="1" x14ac:dyDescent="0.2">
      <c r="B6" s="251" t="s">
        <v>154</v>
      </c>
      <c r="C6" s="261"/>
    </row>
    <row r="7" spans="1:6" ht="15" customHeight="1" x14ac:dyDescent="0.2">
      <c r="B7" s="262" t="s">
        <v>155</v>
      </c>
      <c r="C7" s="269">
        <v>5316</v>
      </c>
      <c r="D7" s="156"/>
      <c r="E7" s="137"/>
      <c r="F7" s="137"/>
    </row>
    <row r="8" spans="1:6" ht="15" customHeight="1" x14ac:dyDescent="0.2">
      <c r="B8" s="262" t="s">
        <v>265</v>
      </c>
      <c r="C8" s="269">
        <v>39898</v>
      </c>
      <c r="D8" s="136"/>
      <c r="E8" s="137"/>
      <c r="F8" s="137"/>
    </row>
    <row r="9" spans="1:6" s="136" customFormat="1" ht="21.75" customHeight="1" x14ac:dyDescent="0.2">
      <c r="B9" s="257" t="s">
        <v>22</v>
      </c>
      <c r="C9" s="270">
        <f>SUM(C7:C8)</f>
        <v>45214</v>
      </c>
      <c r="D9" s="138"/>
      <c r="E9" s="139"/>
      <c r="F9" s="140"/>
    </row>
    <row r="10" spans="1:6" s="136" customFormat="1" ht="15.75" customHeight="1" x14ac:dyDescent="0.2">
      <c r="B10" s="138"/>
      <c r="C10" s="139"/>
    </row>
    <row r="11" spans="1:6" ht="21.75" customHeight="1" x14ac:dyDescent="0.2">
      <c r="B11" s="251" t="s">
        <v>156</v>
      </c>
      <c r="C11" s="261"/>
    </row>
    <row r="12" spans="1:6" ht="15" customHeight="1" x14ac:dyDescent="0.2">
      <c r="B12" s="262" t="s">
        <v>157</v>
      </c>
      <c r="C12" s="273">
        <v>34737</v>
      </c>
      <c r="D12" s="141"/>
    </row>
    <row r="13" spans="1:6" s="136" customFormat="1" ht="24" customHeight="1" x14ac:dyDescent="0.2">
      <c r="B13" s="257" t="s">
        <v>158</v>
      </c>
      <c r="C13" s="268">
        <f>SUM(C12:C12)</f>
        <v>34737</v>
      </c>
    </row>
    <row r="14" spans="1:6" ht="17.25" customHeight="1" x14ac:dyDescent="0.2"/>
    <row r="15" spans="1:6" ht="18.75" x14ac:dyDescent="0.2">
      <c r="A15" s="174" t="s">
        <v>78</v>
      </c>
      <c r="B15" s="142" t="s">
        <v>27</v>
      </c>
      <c r="C15" s="143"/>
    </row>
    <row r="17" spans="1:11" ht="19.5" customHeight="1" x14ac:dyDescent="0.2">
      <c r="B17" s="260" t="s">
        <v>145</v>
      </c>
      <c r="C17" s="261"/>
    </row>
    <row r="18" spans="1:11" ht="20.100000000000001" customHeight="1" x14ac:dyDescent="0.2">
      <c r="B18" s="262" t="s">
        <v>159</v>
      </c>
      <c r="C18" s="263">
        <v>26683245</v>
      </c>
      <c r="E18" s="144"/>
    </row>
    <row r="19" spans="1:11" s="136" customFormat="1" ht="20.100000000000001" customHeight="1" x14ac:dyDescent="0.2">
      <c r="B19" s="264" t="s">
        <v>295</v>
      </c>
      <c r="C19" s="263">
        <v>2781032</v>
      </c>
    </row>
    <row r="20" spans="1:11" ht="20.100000000000001" customHeight="1" x14ac:dyDescent="0.2">
      <c r="B20" s="265" t="s">
        <v>277</v>
      </c>
      <c r="C20" s="266">
        <v>589612</v>
      </c>
    </row>
    <row r="21" spans="1:11" x14ac:dyDescent="0.2">
      <c r="B21" s="257" t="s">
        <v>158</v>
      </c>
      <c r="C21" s="267">
        <f>SUM(C18:C20)</f>
        <v>30053889</v>
      </c>
    </row>
    <row r="22" spans="1:11" x14ac:dyDescent="0.2">
      <c r="B22" s="143"/>
      <c r="C22" s="173"/>
    </row>
    <row r="23" spans="1:11" ht="18.75" x14ac:dyDescent="0.2">
      <c r="A23" s="174" t="s">
        <v>78</v>
      </c>
      <c r="B23" s="142" t="s">
        <v>161</v>
      </c>
      <c r="C23" s="145"/>
    </row>
    <row r="24" spans="1:11" s="148" customFormat="1" ht="9.75" customHeight="1" x14ac:dyDescent="0.2">
      <c r="B24" s="146"/>
      <c r="C24" s="147"/>
      <c r="F24" s="45"/>
      <c r="G24" s="45"/>
      <c r="H24" s="45"/>
      <c r="I24" s="45"/>
      <c r="J24" s="45"/>
      <c r="K24" s="45"/>
    </row>
    <row r="25" spans="1:11" s="148" customFormat="1" ht="17.25" customHeight="1" x14ac:dyDescent="0.2">
      <c r="B25" s="260" t="s">
        <v>160</v>
      </c>
      <c r="C25" s="261"/>
      <c r="F25" s="45"/>
      <c r="G25" s="45"/>
      <c r="H25" s="45"/>
      <c r="I25" s="45"/>
      <c r="J25" s="45"/>
      <c r="K25" s="45"/>
    </row>
    <row r="26" spans="1:11" ht="17.25" customHeight="1" x14ac:dyDescent="0.2">
      <c r="B26" s="272" t="s">
        <v>264</v>
      </c>
      <c r="C26" s="263">
        <v>15256287</v>
      </c>
    </row>
    <row r="27" spans="1:11" s="136" customFormat="1" ht="23.25" customHeight="1" x14ac:dyDescent="0.2">
      <c r="B27" s="257" t="s">
        <v>22</v>
      </c>
      <c r="C27" s="268">
        <f>SUM(C26:C26)</f>
        <v>15256287</v>
      </c>
      <c r="E27" s="45"/>
      <c r="F27" s="45"/>
    </row>
    <row r="28" spans="1:11" ht="24" customHeight="1" x14ac:dyDescent="0.2">
      <c r="B28" s="143"/>
      <c r="C28" s="173"/>
    </row>
    <row r="29" spans="1:11" ht="18.75" x14ac:dyDescent="0.2">
      <c r="A29" s="174" t="s">
        <v>78</v>
      </c>
      <c r="B29" s="135" t="s">
        <v>275</v>
      </c>
      <c r="C29" s="271"/>
    </row>
    <row r="30" spans="1:11" ht="15.75" x14ac:dyDescent="0.25">
      <c r="A30" s="172"/>
      <c r="B30" s="265" t="s">
        <v>302</v>
      </c>
      <c r="C30" s="266">
        <v>7257600</v>
      </c>
    </row>
    <row r="31" spans="1:11" s="136" customFormat="1" ht="26.25" customHeight="1" x14ac:dyDescent="0.2">
      <c r="B31" s="257" t="s">
        <v>22</v>
      </c>
      <c r="C31" s="268">
        <f>SUM(C30)</f>
        <v>7257600</v>
      </c>
    </row>
    <row r="32" spans="1:11" ht="23.25" customHeight="1" x14ac:dyDescent="0.2">
      <c r="C32" s="144"/>
    </row>
    <row r="33" spans="1:11" ht="4.5" customHeight="1" x14ac:dyDescent="0.2">
      <c r="B33" s="136"/>
    </row>
    <row r="34" spans="1:11" x14ac:dyDescent="0.2">
      <c r="B34" s="142" t="s">
        <v>46</v>
      </c>
      <c r="C34" s="145"/>
    </row>
    <row r="36" spans="1:11" ht="32.25" customHeight="1" x14ac:dyDescent="0.2">
      <c r="B36" s="249" t="s">
        <v>160</v>
      </c>
      <c r="C36" s="250" t="s">
        <v>146</v>
      </c>
      <c r="D36" s="250" t="s">
        <v>279</v>
      </c>
      <c r="E36" s="251" t="s">
        <v>271</v>
      </c>
    </row>
    <row r="37" spans="1:11" ht="18" customHeight="1" x14ac:dyDescent="0.2">
      <c r="B37" s="252" t="s">
        <v>177</v>
      </c>
      <c r="C37" s="253">
        <v>451308520.26999998</v>
      </c>
      <c r="D37" s="254">
        <v>18458863</v>
      </c>
      <c r="E37" s="255">
        <f>C37+D37</f>
        <v>469767383.26999998</v>
      </c>
      <c r="F37" s="136"/>
    </row>
    <row r="38" spans="1:11" ht="18" customHeight="1" x14ac:dyDescent="0.2">
      <c r="B38" s="256" t="s">
        <v>178</v>
      </c>
      <c r="C38" s="253">
        <v>37420</v>
      </c>
      <c r="D38" s="254">
        <v>0</v>
      </c>
      <c r="E38" s="255">
        <f>C38-D38</f>
        <v>37420</v>
      </c>
    </row>
    <row r="39" spans="1:11" ht="18" customHeight="1" x14ac:dyDescent="0.2">
      <c r="B39" s="256" t="s">
        <v>179</v>
      </c>
      <c r="C39" s="253">
        <v>13364989</v>
      </c>
      <c r="D39" s="254">
        <v>0</v>
      </c>
      <c r="E39" s="255">
        <f>C39-D39</f>
        <v>13364989</v>
      </c>
      <c r="F39" s="168"/>
      <c r="H39" s="149"/>
      <c r="I39" s="149"/>
      <c r="J39" s="149"/>
      <c r="K39" s="149"/>
    </row>
    <row r="40" spans="1:11" ht="18" customHeight="1" x14ac:dyDescent="0.2">
      <c r="B40" s="256" t="s">
        <v>180</v>
      </c>
      <c r="C40" s="253">
        <f>2101978+8258+16583+19083</f>
        <v>2145902</v>
      </c>
      <c r="D40" s="254">
        <v>0</v>
      </c>
      <c r="E40" s="255">
        <f>C40-D40</f>
        <v>2145902</v>
      </c>
    </row>
    <row r="41" spans="1:11" ht="18" customHeight="1" x14ac:dyDescent="0.2">
      <c r="B41" s="256" t="s">
        <v>181</v>
      </c>
      <c r="C41" s="253">
        <f>430950+67750</f>
        <v>498700</v>
      </c>
      <c r="D41" s="254">
        <v>0</v>
      </c>
      <c r="E41" s="255">
        <f>C41-D41</f>
        <v>498700</v>
      </c>
      <c r="F41" s="150"/>
      <c r="G41" s="150"/>
      <c r="H41" s="150"/>
      <c r="I41" s="150"/>
      <c r="J41" s="150"/>
      <c r="K41" s="150"/>
    </row>
    <row r="42" spans="1:11" ht="26.25" customHeight="1" x14ac:dyDescent="0.2">
      <c r="B42" s="257" t="s">
        <v>22</v>
      </c>
      <c r="C42" s="258">
        <f>C37+C38+C39+C40+C41</f>
        <v>467355531.26999998</v>
      </c>
      <c r="D42" s="258">
        <f>SUM(D37:D41)</f>
        <v>18458863</v>
      </c>
      <c r="E42" s="259">
        <f>SUM(E37:E41)</f>
        <v>485814394.26999998</v>
      </c>
      <c r="F42" s="151"/>
      <c r="G42" s="116"/>
      <c r="I42" s="152"/>
      <c r="J42" s="153"/>
      <c r="K42" s="153"/>
    </row>
    <row r="43" spans="1:11" ht="15.75" customHeight="1" x14ac:dyDescent="0.2">
      <c r="B43" s="138"/>
      <c r="C43" s="154"/>
      <c r="D43" s="154"/>
      <c r="G43" s="116"/>
      <c r="I43" s="152"/>
      <c r="J43" s="153"/>
      <c r="K43" s="153"/>
    </row>
    <row r="44" spans="1:11" x14ac:dyDescent="0.2">
      <c r="C44" s="151"/>
      <c r="D44" s="154"/>
      <c r="G44" s="116"/>
      <c r="I44" s="152"/>
      <c r="J44" s="153"/>
      <c r="K44" s="153"/>
    </row>
    <row r="45" spans="1:11" ht="20.25" customHeight="1" x14ac:dyDescent="0.2">
      <c r="C45" s="138" t="s">
        <v>208</v>
      </c>
      <c r="F45" s="136"/>
      <c r="G45" s="155"/>
      <c r="I45" s="152"/>
      <c r="J45" s="153"/>
      <c r="K45" s="156"/>
    </row>
    <row r="46" spans="1:11" s="148" customFormat="1" x14ac:dyDescent="0.2">
      <c r="A46" s="157"/>
      <c r="B46" s="136"/>
      <c r="C46" s="45" t="s">
        <v>263</v>
      </c>
      <c r="D46" s="154"/>
      <c r="F46" s="45"/>
      <c r="G46" s="45"/>
      <c r="H46" s="45"/>
      <c r="I46" s="45"/>
      <c r="J46" s="45"/>
      <c r="K46" s="45"/>
    </row>
    <row r="47" spans="1:11" x14ac:dyDescent="0.2">
      <c r="A47" s="158"/>
      <c r="B47" s="28"/>
      <c r="C47" s="159"/>
      <c r="D47" s="159"/>
      <c r="F47" s="136"/>
      <c r="G47" s="140"/>
      <c r="H47" s="140"/>
      <c r="I47" s="140"/>
      <c r="J47" s="140"/>
      <c r="K47" s="140"/>
    </row>
    <row r="48" spans="1:11" x14ac:dyDescent="0.2">
      <c r="B48" s="138"/>
      <c r="C48" s="154"/>
      <c r="D48" s="154"/>
      <c r="F48" s="136"/>
      <c r="K48" s="153"/>
    </row>
    <row r="49" spans="2:6" x14ac:dyDescent="0.2">
      <c r="C49" s="151"/>
      <c r="F49" s="151"/>
    </row>
    <row r="50" spans="2:6" x14ac:dyDescent="0.2">
      <c r="C50" s="151"/>
    </row>
    <row r="53" spans="2:6" x14ac:dyDescent="0.2">
      <c r="C53" s="160"/>
    </row>
    <row r="54" spans="2:6" x14ac:dyDescent="0.2">
      <c r="B54" s="160"/>
      <c r="C54" s="160"/>
    </row>
    <row r="55" spans="2:6" x14ac:dyDescent="0.2">
      <c r="B55" s="160"/>
      <c r="C55" s="160"/>
    </row>
    <row r="59" spans="2:6" x14ac:dyDescent="0.2">
      <c r="C59" s="160"/>
    </row>
    <row r="60" spans="2:6" x14ac:dyDescent="0.2">
      <c r="C60" s="160"/>
    </row>
  </sheetData>
  <mergeCells count="2">
    <mergeCell ref="B3:C3"/>
    <mergeCell ref="B4:C4"/>
  </mergeCells>
  <pageMargins left="0.25" right="0.25" top="0.68" bottom="0.33" header="0.3" footer="0.18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L63"/>
  <sheetViews>
    <sheetView workbookViewId="0">
      <selection activeCell="I40" sqref="I40"/>
    </sheetView>
  </sheetViews>
  <sheetFormatPr defaultRowHeight="12.75" x14ac:dyDescent="0.2"/>
  <cols>
    <col min="1" max="1" width="3.7109375" style="2" customWidth="1"/>
    <col min="2" max="2" width="3.7109375" style="1" customWidth="1"/>
    <col min="3" max="3" width="4" style="1" customWidth="1"/>
    <col min="4" max="4" width="5" style="1" customWidth="1"/>
    <col min="5" max="5" width="59.140625" style="2" customWidth="1"/>
    <col min="6" max="7" width="13.85546875" style="7" customWidth="1"/>
    <col min="8" max="8" width="4.85546875" style="2" customWidth="1"/>
    <col min="9" max="9" width="11.7109375" style="2" bestFit="1" customWidth="1"/>
    <col min="10" max="10" width="12.140625" style="2" bestFit="1" customWidth="1"/>
    <col min="11" max="11" width="9.140625" style="2"/>
    <col min="12" max="12" width="14.7109375" style="2" customWidth="1"/>
    <col min="13" max="16384" width="9.140625" style="2"/>
  </cols>
  <sheetData>
    <row r="1" spans="2:12" ht="14.25" customHeight="1" x14ac:dyDescent="0.2">
      <c r="C1" s="429"/>
      <c r="D1" s="429"/>
      <c r="E1" s="429"/>
      <c r="F1" s="429"/>
      <c r="G1" s="429"/>
    </row>
    <row r="2" spans="2:12" s="3" customFormat="1" ht="21" customHeight="1" x14ac:dyDescent="0.2">
      <c r="B2" s="410" t="s">
        <v>324</v>
      </c>
      <c r="C2" s="411"/>
      <c r="D2" s="411"/>
      <c r="E2" s="411"/>
      <c r="F2" s="411"/>
      <c r="G2" s="412"/>
    </row>
    <row r="3" spans="2:12" ht="14.25" customHeight="1" thickBot="1" x14ac:dyDescent="0.25">
      <c r="B3" s="425"/>
      <c r="C3" s="426"/>
      <c r="D3" s="426"/>
      <c r="E3" s="426"/>
      <c r="F3" s="426"/>
    </row>
    <row r="4" spans="2:12" s="5" customFormat="1" ht="21" customHeight="1" x14ac:dyDescent="0.2">
      <c r="B4" s="106" t="s">
        <v>2</v>
      </c>
      <c r="C4" s="430" t="s">
        <v>58</v>
      </c>
      <c r="D4" s="431"/>
      <c r="E4" s="432"/>
      <c r="F4" s="107">
        <v>2023</v>
      </c>
      <c r="G4" s="108">
        <v>2022</v>
      </c>
    </row>
    <row r="5" spans="2:12" s="3" customFormat="1" ht="14.65" customHeight="1" x14ac:dyDescent="0.2">
      <c r="B5" s="33"/>
      <c r="C5" s="113" t="s">
        <v>78</v>
      </c>
      <c r="D5" s="114" t="s">
        <v>59</v>
      </c>
      <c r="E5" s="115"/>
      <c r="F5" s="109">
        <v>315273187</v>
      </c>
      <c r="G5" s="109">
        <v>211938049</v>
      </c>
    </row>
    <row r="6" spans="2:12" s="3" customFormat="1" ht="14.65" customHeight="1" x14ac:dyDescent="0.2">
      <c r="B6" s="33"/>
      <c r="C6" s="32"/>
      <c r="D6" s="14">
        <v>1</v>
      </c>
      <c r="E6" s="4" t="s">
        <v>60</v>
      </c>
      <c r="F6" s="10"/>
      <c r="G6" s="34"/>
    </row>
    <row r="7" spans="2:12" s="3" customFormat="1" ht="14.65" customHeight="1" x14ac:dyDescent="0.2">
      <c r="B7" s="33"/>
      <c r="C7" s="32"/>
      <c r="D7" s="14">
        <v>2</v>
      </c>
      <c r="E7" s="4" t="s">
        <v>61</v>
      </c>
      <c r="F7" s="44">
        <v>0</v>
      </c>
      <c r="G7" s="44">
        <v>0</v>
      </c>
    </row>
    <row r="8" spans="2:12" s="3" customFormat="1" ht="14.65" customHeight="1" x14ac:dyDescent="0.2">
      <c r="B8" s="33"/>
      <c r="C8" s="32"/>
      <c r="D8" s="14">
        <v>3</v>
      </c>
      <c r="E8" s="4" t="s">
        <v>62</v>
      </c>
      <c r="F8" s="44">
        <v>31575000</v>
      </c>
      <c r="G8" s="44">
        <v>2191382</v>
      </c>
      <c r="I8" s="47"/>
      <c r="L8" s="22"/>
    </row>
    <row r="9" spans="2:12" s="3" customFormat="1" ht="14.65" customHeight="1" x14ac:dyDescent="0.2">
      <c r="B9" s="33"/>
      <c r="C9" s="32"/>
      <c r="D9" s="14">
        <v>4</v>
      </c>
      <c r="E9" s="4" t="s">
        <v>63</v>
      </c>
      <c r="F9" s="44">
        <v>44048171</v>
      </c>
      <c r="G9" s="44">
        <v>62593159</v>
      </c>
      <c r="I9" s="22"/>
      <c r="J9" s="22"/>
    </row>
    <row r="10" spans="2:12" s="3" customFormat="1" ht="14.65" customHeight="1" x14ac:dyDescent="0.2">
      <c r="B10" s="33"/>
      <c r="C10" s="32"/>
      <c r="D10" s="14">
        <v>5</v>
      </c>
      <c r="E10" s="4" t="s">
        <v>173</v>
      </c>
      <c r="F10" s="44">
        <v>0</v>
      </c>
      <c r="G10" s="44">
        <v>0</v>
      </c>
      <c r="J10" s="22"/>
    </row>
    <row r="11" spans="2:12" s="3" customFormat="1" ht="14.65" customHeight="1" x14ac:dyDescent="0.2">
      <c r="B11" s="33"/>
      <c r="C11" s="32"/>
      <c r="D11" s="14">
        <v>6</v>
      </c>
      <c r="E11" s="4" t="s">
        <v>65</v>
      </c>
      <c r="F11" s="44"/>
      <c r="G11" s="44"/>
      <c r="J11" s="22"/>
    </row>
    <row r="12" spans="2:12" s="3" customFormat="1" ht="14.65" customHeight="1" x14ac:dyDescent="0.2">
      <c r="B12" s="33"/>
      <c r="C12" s="32"/>
      <c r="D12" s="14">
        <v>7</v>
      </c>
      <c r="E12" s="4" t="s">
        <v>66</v>
      </c>
      <c r="F12" s="44"/>
      <c r="G12" s="44"/>
      <c r="I12" s="22"/>
      <c r="J12" s="22"/>
    </row>
    <row r="13" spans="2:12" s="3" customFormat="1" ht="14.65" customHeight="1" x14ac:dyDescent="0.2">
      <c r="B13" s="33"/>
      <c r="C13" s="32"/>
      <c r="D13" s="14">
        <v>8</v>
      </c>
      <c r="E13" s="4" t="s">
        <v>67</v>
      </c>
      <c r="F13" s="44">
        <v>8266580</v>
      </c>
      <c r="G13" s="44">
        <v>5985383</v>
      </c>
      <c r="I13" s="22"/>
      <c r="J13" s="22"/>
    </row>
    <row r="14" spans="2:12" s="3" customFormat="1" ht="14.65" customHeight="1" x14ac:dyDescent="0.2">
      <c r="B14" s="33"/>
      <c r="C14" s="32"/>
      <c r="D14" s="14">
        <v>9</v>
      </c>
      <c r="E14" s="4" t="s">
        <v>183</v>
      </c>
      <c r="F14" s="44">
        <v>103837</v>
      </c>
      <c r="G14" s="44">
        <v>0</v>
      </c>
      <c r="I14" s="22"/>
      <c r="J14" s="22"/>
    </row>
    <row r="15" spans="2:12" s="3" customFormat="1" ht="14.65" customHeight="1" x14ac:dyDescent="0.2">
      <c r="B15" s="33"/>
      <c r="C15" s="32"/>
      <c r="D15" s="14">
        <v>10</v>
      </c>
      <c r="E15" s="4" t="s">
        <v>314</v>
      </c>
      <c r="F15" s="44">
        <v>141168125</v>
      </c>
      <c r="G15" s="44">
        <v>141168125</v>
      </c>
      <c r="I15" s="22"/>
      <c r="J15" s="22"/>
      <c r="K15" s="22"/>
    </row>
    <row r="16" spans="2:12" s="3" customFormat="1" ht="14.65" customHeight="1" x14ac:dyDescent="0.2">
      <c r="B16" s="33"/>
      <c r="C16" s="32"/>
      <c r="D16" s="14">
        <v>11</v>
      </c>
      <c r="E16" s="4" t="s">
        <v>175</v>
      </c>
      <c r="F16" s="44">
        <v>0</v>
      </c>
      <c r="G16" s="44">
        <v>0</v>
      </c>
      <c r="J16" s="22"/>
    </row>
    <row r="17" spans="2:10" s="3" customFormat="1" ht="14.65" customHeight="1" x14ac:dyDescent="0.2">
      <c r="B17" s="33"/>
      <c r="C17" s="16" t="s">
        <v>78</v>
      </c>
      <c r="D17" s="31" t="s">
        <v>68</v>
      </c>
      <c r="E17" s="17"/>
      <c r="F17" s="10"/>
      <c r="G17" s="10"/>
    </row>
    <row r="18" spans="2:10" s="3" customFormat="1" ht="14.65" customHeight="1" x14ac:dyDescent="0.2">
      <c r="B18" s="33"/>
      <c r="C18" s="16" t="s">
        <v>78</v>
      </c>
      <c r="D18" s="105" t="s">
        <v>294</v>
      </c>
      <c r="E18" s="4"/>
      <c r="F18" s="10">
        <v>90111474</v>
      </c>
      <c r="G18" s="10">
        <v>90111474</v>
      </c>
      <c r="J18" s="22"/>
    </row>
    <row r="19" spans="2:10" s="3" customFormat="1" ht="14.65" customHeight="1" x14ac:dyDescent="0.2">
      <c r="B19" s="33"/>
      <c r="C19" s="16" t="s">
        <v>78</v>
      </c>
      <c r="D19" s="31" t="s">
        <v>70</v>
      </c>
      <c r="E19" s="4"/>
      <c r="F19" s="10"/>
      <c r="G19" s="10"/>
      <c r="I19" s="63"/>
    </row>
    <row r="20" spans="2:10" s="3" customFormat="1" ht="14.65" customHeight="1" x14ac:dyDescent="0.2">
      <c r="B20" s="33"/>
      <c r="C20" s="419" t="s">
        <v>82</v>
      </c>
      <c r="D20" s="420"/>
      <c r="E20" s="421"/>
      <c r="F20" s="110">
        <v>315273187</v>
      </c>
      <c r="G20" s="111">
        <v>302049523</v>
      </c>
      <c r="J20" s="22"/>
    </row>
    <row r="21" spans="2:10" s="3" customFormat="1" ht="14.65" customHeight="1" x14ac:dyDescent="0.2">
      <c r="B21" s="33"/>
      <c r="C21" s="16" t="s">
        <v>78</v>
      </c>
      <c r="D21" s="31" t="s">
        <v>73</v>
      </c>
      <c r="E21" s="9"/>
      <c r="F21" s="27">
        <v>54286720</v>
      </c>
      <c r="G21" s="27">
        <v>54286720</v>
      </c>
      <c r="I21" s="22"/>
      <c r="J21" s="22"/>
    </row>
    <row r="22" spans="2:10" s="3" customFormat="1" ht="14.65" customHeight="1" x14ac:dyDescent="0.2">
      <c r="B22" s="33"/>
      <c r="C22" s="18"/>
      <c r="D22" s="14">
        <v>1</v>
      </c>
      <c r="E22" s="4" t="s">
        <v>60</v>
      </c>
      <c r="F22" s="10">
        <v>54286720</v>
      </c>
      <c r="G22" s="380">
        <v>54286720</v>
      </c>
    </row>
    <row r="23" spans="2:10" s="3" customFormat="1" ht="14.65" customHeight="1" x14ac:dyDescent="0.2">
      <c r="B23" s="33"/>
      <c r="C23" s="18"/>
      <c r="D23" s="14">
        <v>2</v>
      </c>
      <c r="E23" s="4" t="s">
        <v>61</v>
      </c>
      <c r="F23" s="10"/>
      <c r="G23" s="34"/>
      <c r="I23" s="22"/>
    </row>
    <row r="24" spans="2:10" s="3" customFormat="1" ht="14.65" customHeight="1" x14ac:dyDescent="0.2">
      <c r="B24" s="33"/>
      <c r="C24" s="18"/>
      <c r="D24" s="14">
        <v>3</v>
      </c>
      <c r="E24" s="4" t="s">
        <v>74</v>
      </c>
      <c r="F24" s="10"/>
      <c r="G24" s="34"/>
    </row>
    <row r="25" spans="2:10" s="3" customFormat="1" ht="14.65" customHeight="1" x14ac:dyDescent="0.2">
      <c r="B25" s="33"/>
      <c r="C25" s="18"/>
      <c r="D25" s="14">
        <v>4</v>
      </c>
      <c r="E25" s="4" t="s">
        <v>63</v>
      </c>
      <c r="F25" s="10"/>
      <c r="G25" s="34"/>
    </row>
    <row r="26" spans="2:10" s="3" customFormat="1" ht="14.65" customHeight="1" x14ac:dyDescent="0.2">
      <c r="B26" s="33"/>
      <c r="C26" s="18"/>
      <c r="D26" s="14">
        <v>5</v>
      </c>
      <c r="E26" s="4" t="s">
        <v>64</v>
      </c>
      <c r="F26" s="10">
        <v>5358278.9399999976</v>
      </c>
      <c r="G26" s="34"/>
    </row>
    <row r="27" spans="2:10" s="3" customFormat="1" ht="14.65" customHeight="1" x14ac:dyDescent="0.2">
      <c r="B27" s="33"/>
      <c r="C27" s="18"/>
      <c r="D27" s="14">
        <v>6</v>
      </c>
      <c r="E27" s="4" t="s">
        <v>65</v>
      </c>
      <c r="F27" s="10"/>
      <c r="G27" s="34"/>
    </row>
    <row r="28" spans="2:10" s="3" customFormat="1" ht="14.65" customHeight="1" x14ac:dyDescent="0.2">
      <c r="B28" s="33"/>
      <c r="C28" s="18"/>
      <c r="D28" s="14">
        <v>7</v>
      </c>
      <c r="E28" s="4" t="s">
        <v>66</v>
      </c>
      <c r="F28" s="10"/>
      <c r="G28" s="34"/>
    </row>
    <row r="29" spans="2:10" s="3" customFormat="1" ht="14.65" customHeight="1" x14ac:dyDescent="0.2">
      <c r="B29" s="33"/>
      <c r="C29" s="18"/>
      <c r="D29" s="14">
        <v>8</v>
      </c>
      <c r="E29" s="4" t="s">
        <v>152</v>
      </c>
      <c r="F29" s="10"/>
      <c r="G29" s="34"/>
    </row>
    <row r="30" spans="2:10" s="3" customFormat="1" ht="13.5" customHeight="1" x14ac:dyDescent="0.2">
      <c r="B30" s="33"/>
      <c r="C30" s="18"/>
      <c r="D30" s="14"/>
      <c r="E30" s="4"/>
      <c r="F30" s="10"/>
      <c r="G30" s="34"/>
    </row>
    <row r="31" spans="2:10" s="3" customFormat="1" ht="14.65" customHeight="1" x14ac:dyDescent="0.2">
      <c r="B31" s="33"/>
      <c r="C31" s="16" t="s">
        <v>78</v>
      </c>
      <c r="D31" s="31" t="s">
        <v>75</v>
      </c>
      <c r="E31" s="17"/>
      <c r="F31" s="10"/>
      <c r="G31" s="34"/>
    </row>
    <row r="32" spans="2:10" s="3" customFormat="1" ht="14.65" customHeight="1" x14ac:dyDescent="0.2">
      <c r="B32" s="33"/>
      <c r="C32" s="16" t="s">
        <v>78</v>
      </c>
      <c r="D32" s="31" t="s">
        <v>76</v>
      </c>
      <c r="E32" s="17"/>
      <c r="F32" s="10"/>
      <c r="G32" s="34"/>
    </row>
    <row r="33" spans="2:9" s="3" customFormat="1" ht="14.65" customHeight="1" x14ac:dyDescent="0.2">
      <c r="B33" s="33"/>
      <c r="C33" s="16" t="s">
        <v>78</v>
      </c>
      <c r="D33" s="31" t="s">
        <v>77</v>
      </c>
      <c r="E33" s="17"/>
      <c r="F33" s="27">
        <v>0</v>
      </c>
      <c r="G33" s="39">
        <v>0</v>
      </c>
      <c r="H33" s="22">
        <f>H34+H35</f>
        <v>0</v>
      </c>
    </row>
    <row r="34" spans="2:9" s="3" customFormat="1" ht="14.65" customHeight="1" x14ac:dyDescent="0.2">
      <c r="B34" s="33"/>
      <c r="C34" s="32"/>
      <c r="D34" s="14">
        <v>1</v>
      </c>
      <c r="E34" s="4" t="s">
        <v>79</v>
      </c>
      <c r="F34" s="10"/>
      <c r="G34" s="34"/>
    </row>
    <row r="35" spans="2:9" s="3" customFormat="1" ht="14.65" customHeight="1" x14ac:dyDescent="0.2">
      <c r="B35" s="33"/>
      <c r="C35" s="32"/>
      <c r="D35" s="14">
        <v>2</v>
      </c>
      <c r="E35" s="4" t="s">
        <v>80</v>
      </c>
      <c r="F35" s="10"/>
      <c r="G35" s="34"/>
    </row>
    <row r="36" spans="2:9" s="3" customFormat="1" ht="14.65" customHeight="1" x14ac:dyDescent="0.2">
      <c r="B36" s="33"/>
      <c r="C36" s="16" t="s">
        <v>78</v>
      </c>
      <c r="D36" s="31" t="s">
        <v>81</v>
      </c>
      <c r="E36" s="17"/>
      <c r="F36" s="10"/>
      <c r="G36" s="34"/>
    </row>
    <row r="37" spans="2:9" s="3" customFormat="1" ht="14.65" customHeight="1" x14ac:dyDescent="0.2">
      <c r="B37" s="33"/>
      <c r="C37" s="32"/>
      <c r="D37" s="31"/>
      <c r="E37" s="17"/>
      <c r="F37" s="10"/>
      <c r="G37" s="34"/>
    </row>
    <row r="38" spans="2:9" s="3" customFormat="1" ht="14.65" customHeight="1" x14ac:dyDescent="0.2">
      <c r="B38" s="33"/>
      <c r="C38" s="419" t="s">
        <v>83</v>
      </c>
      <c r="D38" s="420"/>
      <c r="E38" s="421"/>
      <c r="F38" s="110">
        <v>59644998.939999998</v>
      </c>
      <c r="G38" s="110">
        <v>54286720</v>
      </c>
    </row>
    <row r="39" spans="2:9" s="3" customFormat="1" ht="12" customHeight="1" x14ac:dyDescent="0.2">
      <c r="B39" s="33"/>
      <c r="C39" s="32"/>
      <c r="D39" s="31"/>
      <c r="E39" s="17"/>
      <c r="F39" s="10"/>
      <c r="G39" s="34"/>
    </row>
    <row r="40" spans="2:9" s="3" customFormat="1" ht="14.65" customHeight="1" x14ac:dyDescent="0.2">
      <c r="B40" s="33"/>
      <c r="C40" s="407" t="s">
        <v>72</v>
      </c>
      <c r="D40" s="408"/>
      <c r="E40" s="409"/>
      <c r="F40" s="110">
        <v>374918185.94</v>
      </c>
      <c r="G40" s="110">
        <v>356336243</v>
      </c>
      <c r="I40" s="22"/>
    </row>
    <row r="41" spans="2:9" s="3" customFormat="1" ht="14.65" customHeight="1" x14ac:dyDescent="0.2">
      <c r="B41" s="33"/>
      <c r="C41" s="16" t="s">
        <v>78</v>
      </c>
      <c r="D41" s="31" t="s">
        <v>84</v>
      </c>
      <c r="E41" s="17"/>
      <c r="F41" s="10">
        <v>191034375</v>
      </c>
      <c r="G41" s="34">
        <v>191034375</v>
      </c>
    </row>
    <row r="42" spans="2:9" s="3" customFormat="1" ht="14.65" customHeight="1" x14ac:dyDescent="0.2">
      <c r="B42" s="33"/>
      <c r="C42" s="16" t="s">
        <v>78</v>
      </c>
      <c r="D42" s="31" t="s">
        <v>85</v>
      </c>
      <c r="E42" s="17"/>
      <c r="F42" s="10">
        <v>100000</v>
      </c>
      <c r="G42" s="10">
        <v>100000</v>
      </c>
    </row>
    <row r="43" spans="2:9" s="3" customFormat="1" ht="14.65" customHeight="1" x14ac:dyDescent="0.2">
      <c r="B43" s="33"/>
      <c r="C43" s="16" t="s">
        <v>78</v>
      </c>
      <c r="D43" s="31" t="s">
        <v>86</v>
      </c>
      <c r="E43" s="17"/>
      <c r="F43" s="10"/>
      <c r="G43" s="10"/>
    </row>
    <row r="44" spans="2:9" s="3" customFormat="1" ht="14.65" customHeight="1" x14ac:dyDescent="0.2">
      <c r="B44" s="33"/>
      <c r="C44" s="16" t="s">
        <v>78</v>
      </c>
      <c r="D44" s="31" t="s">
        <v>87</v>
      </c>
      <c r="E44" s="17"/>
      <c r="F44" s="10"/>
      <c r="G44" s="10"/>
    </row>
    <row r="45" spans="2:9" s="3" customFormat="1" ht="14.65" customHeight="1" x14ac:dyDescent="0.2">
      <c r="B45" s="33"/>
      <c r="C45" s="16" t="s">
        <v>78</v>
      </c>
      <c r="D45" s="31" t="s">
        <v>88</v>
      </c>
      <c r="E45" s="17"/>
      <c r="F45" s="10"/>
      <c r="G45" s="10"/>
    </row>
    <row r="46" spans="2:9" s="3" customFormat="1" ht="14.65" customHeight="1" x14ac:dyDescent="0.2">
      <c r="B46" s="33"/>
      <c r="C46" s="19"/>
      <c r="D46" s="14">
        <v>1</v>
      </c>
      <c r="E46" s="4" t="s">
        <v>89</v>
      </c>
      <c r="F46" s="10"/>
      <c r="G46" s="10"/>
    </row>
    <row r="47" spans="2:9" s="3" customFormat="1" ht="14.65" customHeight="1" x14ac:dyDescent="0.2">
      <c r="B47" s="33"/>
      <c r="C47" s="19"/>
      <c r="D47" s="14">
        <v>2</v>
      </c>
      <c r="E47" s="4" t="s">
        <v>90</v>
      </c>
      <c r="F47" s="10">
        <v>0</v>
      </c>
      <c r="G47" s="10">
        <v>0</v>
      </c>
    </row>
    <row r="48" spans="2:9" s="3" customFormat="1" ht="14.65" customHeight="1" x14ac:dyDescent="0.2">
      <c r="B48" s="33"/>
      <c r="C48" s="19"/>
      <c r="D48" s="14">
        <v>3</v>
      </c>
      <c r="E48" s="4" t="s">
        <v>88</v>
      </c>
      <c r="F48" s="10">
        <v>0</v>
      </c>
      <c r="G48" s="10">
        <v>0</v>
      </c>
    </row>
    <row r="49" spans="2:10" s="3" customFormat="1" ht="14.65" customHeight="1" x14ac:dyDescent="0.2">
      <c r="B49" s="33"/>
      <c r="C49" s="16" t="s">
        <v>78</v>
      </c>
      <c r="D49" s="105" t="s">
        <v>251</v>
      </c>
      <c r="E49" s="17"/>
      <c r="F49" s="169">
        <v>-9008497</v>
      </c>
      <c r="G49" s="169">
        <v>-5656290</v>
      </c>
      <c r="J49" s="236"/>
    </row>
    <row r="50" spans="2:10" s="3" customFormat="1" ht="14.65" customHeight="1" x14ac:dyDescent="0.2">
      <c r="B50" s="33"/>
      <c r="C50" s="16" t="s">
        <v>78</v>
      </c>
      <c r="D50" s="31" t="s">
        <v>91</v>
      </c>
      <c r="E50" s="17"/>
      <c r="F50" s="169">
        <v>-4637169.2333000004</v>
      </c>
      <c r="G50" s="169">
        <v>-3352207</v>
      </c>
      <c r="I50" s="22"/>
      <c r="J50" s="236"/>
    </row>
    <row r="51" spans="2:10" s="3" customFormat="1" ht="18.75" customHeight="1" x14ac:dyDescent="0.2">
      <c r="B51" s="33"/>
      <c r="C51" s="407" t="s">
        <v>92</v>
      </c>
      <c r="D51" s="408"/>
      <c r="E51" s="409"/>
      <c r="F51" s="170">
        <v>177488708.7667</v>
      </c>
      <c r="G51" s="170">
        <v>182125878</v>
      </c>
      <c r="I51" s="22"/>
    </row>
    <row r="52" spans="2:10" s="3" customFormat="1" ht="24.75" customHeight="1" thickBot="1" x14ac:dyDescent="0.25">
      <c r="B52" s="40"/>
      <c r="C52" s="416" t="s">
        <v>93</v>
      </c>
      <c r="D52" s="417"/>
      <c r="E52" s="418"/>
      <c r="F52" s="112">
        <v>552406894.70669997</v>
      </c>
      <c r="G52" s="112">
        <v>538462121</v>
      </c>
    </row>
    <row r="53" spans="2:10" s="3" customFormat="1" ht="14.65" customHeight="1" x14ac:dyDescent="0.2">
      <c r="B53" s="20"/>
      <c r="C53" s="20"/>
      <c r="D53" s="21"/>
      <c r="F53" s="22"/>
      <c r="G53" s="22"/>
    </row>
    <row r="54" spans="2:10" s="3" customFormat="1" ht="14.65" customHeight="1" x14ac:dyDescent="0.2">
      <c r="B54" s="20"/>
      <c r="C54" s="20"/>
      <c r="D54" s="21"/>
      <c r="E54" s="175" t="s">
        <v>269</v>
      </c>
      <c r="F54" s="22">
        <v>-0.20723998546600342</v>
      </c>
      <c r="G54" s="22"/>
    </row>
    <row r="55" spans="2:10" s="3" customFormat="1" ht="14.65" customHeight="1" x14ac:dyDescent="0.2">
      <c r="B55" s="20"/>
      <c r="C55" s="20"/>
      <c r="D55" s="21"/>
      <c r="E55" s="79" t="s">
        <v>270</v>
      </c>
      <c r="F55" s="22"/>
      <c r="G55" s="22"/>
    </row>
    <row r="56" spans="2:10" s="3" customFormat="1" ht="14.65" customHeight="1" x14ac:dyDescent="0.2">
      <c r="B56" s="20"/>
      <c r="C56" s="20"/>
      <c r="D56" s="21"/>
      <c r="F56" s="22"/>
      <c r="G56" s="22"/>
    </row>
    <row r="57" spans="2:10" s="3" customFormat="1" ht="14.65" customHeight="1" x14ac:dyDescent="0.2">
      <c r="B57" s="8"/>
      <c r="C57" s="8"/>
      <c r="D57" s="8"/>
      <c r="F57" s="22"/>
      <c r="G57" s="22"/>
    </row>
    <row r="58" spans="2:10" s="3" customFormat="1" ht="14.65" customHeight="1" x14ac:dyDescent="0.2">
      <c r="B58" s="20"/>
      <c r="C58" s="20"/>
      <c r="D58" s="21"/>
      <c r="F58" s="171"/>
      <c r="G58" s="22"/>
    </row>
    <row r="59" spans="2:10" s="3" customFormat="1" ht="15.95" customHeight="1" x14ac:dyDescent="0.2">
      <c r="B59" s="20"/>
      <c r="C59" s="20"/>
      <c r="D59" s="21"/>
      <c r="F59" s="22"/>
      <c r="G59" s="22"/>
    </row>
    <row r="60" spans="2:10" s="3" customFormat="1" ht="15.95" customHeight="1" x14ac:dyDescent="0.2">
      <c r="B60" s="20"/>
      <c r="C60" s="20"/>
      <c r="D60" s="21"/>
      <c r="F60" s="22"/>
      <c r="G60" s="22"/>
    </row>
    <row r="61" spans="2:10" s="3" customFormat="1" ht="15.95" customHeight="1" x14ac:dyDescent="0.2">
      <c r="B61" s="20"/>
      <c r="C61" s="20"/>
      <c r="D61" s="21"/>
      <c r="F61" s="22"/>
      <c r="G61" s="22"/>
    </row>
    <row r="62" spans="2:10" s="3" customFormat="1" ht="15.95" customHeight="1" x14ac:dyDescent="0.2">
      <c r="B62" s="20"/>
      <c r="C62" s="20"/>
      <c r="D62" s="20"/>
      <c r="E62" s="20"/>
      <c r="F62" s="22"/>
      <c r="G62" s="22"/>
    </row>
    <row r="63" spans="2:10" x14ac:dyDescent="0.2">
      <c r="D63" s="23"/>
    </row>
  </sheetData>
  <mergeCells count="9">
    <mergeCell ref="C1:G1"/>
    <mergeCell ref="C52:E52"/>
    <mergeCell ref="B2:G2"/>
    <mergeCell ref="C40:E40"/>
    <mergeCell ref="C20:E20"/>
    <mergeCell ref="C38:E38"/>
    <mergeCell ref="C51:E51"/>
    <mergeCell ref="C4:E4"/>
    <mergeCell ref="B3:F3"/>
  </mergeCells>
  <phoneticPr fontId="0" type="noConversion"/>
  <printOptions horizontalCentered="1" verticalCentered="1"/>
  <pageMargins left="0" right="0" top="0" bottom="0" header="0.27559055118110237" footer="0.23622047244094491"/>
  <pageSetup scale="95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57"/>
  <sheetViews>
    <sheetView topLeftCell="A42" workbookViewId="0">
      <selection activeCell="G65" sqref="G65"/>
    </sheetView>
  </sheetViews>
  <sheetFormatPr defaultRowHeight="12.75" x14ac:dyDescent="0.2"/>
  <cols>
    <col min="1" max="1" width="4.85546875" style="82" customWidth="1"/>
    <col min="2" max="2" width="42.5703125" style="82" customWidth="1"/>
    <col min="3" max="3" width="21.28515625" style="82" customWidth="1"/>
    <col min="4" max="4" width="20.42578125" style="279" customWidth="1"/>
    <col min="5" max="5" width="4.42578125" style="82" customWidth="1"/>
    <col min="6" max="6" width="17.42578125" style="82" customWidth="1"/>
    <col min="7" max="7" width="16.7109375" style="82" customWidth="1"/>
    <col min="8" max="8" width="13.140625" style="82" customWidth="1"/>
    <col min="9" max="16384" width="9.140625" style="82"/>
  </cols>
  <sheetData>
    <row r="2" spans="1:6" s="274" customFormat="1" ht="22.5" customHeight="1" x14ac:dyDescent="0.25">
      <c r="B2" s="275" t="s">
        <v>153</v>
      </c>
      <c r="D2" s="276"/>
    </row>
    <row r="3" spans="1:6" s="274" customFormat="1" ht="11.25" customHeight="1" x14ac:dyDescent="0.2">
      <c r="D3" s="276"/>
    </row>
    <row r="4" spans="1:6" s="274" customFormat="1" ht="11.25" customHeight="1" x14ac:dyDescent="0.2">
      <c r="D4" s="276"/>
    </row>
    <row r="5" spans="1:6" s="274" customFormat="1" ht="21.75" customHeight="1" x14ac:dyDescent="0.2">
      <c r="B5" s="434" t="s">
        <v>304</v>
      </c>
      <c r="C5" s="434"/>
      <c r="D5" s="276"/>
    </row>
    <row r="6" spans="1:6" ht="21.95" customHeight="1" x14ac:dyDescent="0.2">
      <c r="A6" s="277" t="s">
        <v>78</v>
      </c>
      <c r="B6" s="433" t="s">
        <v>63</v>
      </c>
      <c r="C6" s="433"/>
      <c r="D6" s="278"/>
    </row>
    <row r="7" spans="1:6" ht="21.95" hidden="1" customHeight="1" x14ac:dyDescent="0.2"/>
    <row r="8" spans="1:6" ht="21.95" customHeight="1" x14ac:dyDescent="0.25">
      <c r="B8" s="302" t="s">
        <v>147</v>
      </c>
      <c r="C8" s="296"/>
    </row>
    <row r="9" spans="1:6" ht="21.95" customHeight="1" x14ac:dyDescent="0.2">
      <c r="B9" s="303" t="s">
        <v>162</v>
      </c>
      <c r="C9" s="377">
        <v>62593159</v>
      </c>
      <c r="D9" s="282"/>
      <c r="F9" s="283"/>
    </row>
    <row r="10" spans="1:6" ht="21.95" customHeight="1" x14ac:dyDescent="0.2">
      <c r="B10" s="303" t="s">
        <v>297</v>
      </c>
      <c r="C10" s="372">
        <v>2191382</v>
      </c>
    </row>
    <row r="11" spans="1:6" ht="21.95" customHeight="1" x14ac:dyDescent="0.2">
      <c r="B11" s="304" t="s">
        <v>303</v>
      </c>
      <c r="C11" s="376">
        <f>SUM(C9:C10)</f>
        <v>64784541</v>
      </c>
      <c r="F11" s="283"/>
    </row>
    <row r="12" spans="1:6" ht="21.95" hidden="1" customHeight="1" x14ac:dyDescent="0.2"/>
    <row r="13" spans="1:6" ht="21.95" hidden="1" customHeight="1" x14ac:dyDescent="0.2"/>
    <row r="14" spans="1:6" ht="21.95" hidden="1" customHeight="1" x14ac:dyDescent="0.25">
      <c r="B14" s="302" t="s">
        <v>147</v>
      </c>
      <c r="C14" s="296"/>
    </row>
    <row r="15" spans="1:6" ht="21.95" hidden="1" customHeight="1" x14ac:dyDescent="0.2">
      <c r="B15" s="303" t="s">
        <v>274</v>
      </c>
      <c r="C15" s="298"/>
    </row>
    <row r="16" spans="1:6" ht="21.95" hidden="1" customHeight="1" x14ac:dyDescent="0.2">
      <c r="B16" s="295"/>
      <c r="C16" s="298"/>
    </row>
    <row r="17" spans="1:8" ht="21.95" hidden="1" customHeight="1" x14ac:dyDescent="0.2">
      <c r="B17" s="304" t="s">
        <v>303</v>
      </c>
      <c r="C17" s="305">
        <f>SUM(C15:C16)</f>
        <v>0</v>
      </c>
    </row>
    <row r="18" spans="1:8" ht="21.95" customHeight="1" x14ac:dyDescent="0.2"/>
    <row r="19" spans="1:8" ht="21.95" customHeight="1" x14ac:dyDescent="0.2">
      <c r="A19" s="277" t="s">
        <v>78</v>
      </c>
      <c r="B19" s="433" t="s">
        <v>67</v>
      </c>
      <c r="C19" s="433"/>
      <c r="D19" s="433"/>
    </row>
    <row r="20" spans="1:8" ht="21.95" hidden="1" customHeight="1" x14ac:dyDescent="0.2"/>
    <row r="21" spans="1:8" ht="21.95" customHeight="1" x14ac:dyDescent="0.25">
      <c r="B21" s="302" t="s">
        <v>147</v>
      </c>
      <c r="C21" s="296"/>
    </row>
    <row r="22" spans="1:8" ht="21.95" customHeight="1" x14ac:dyDescent="0.2">
      <c r="B22" s="303" t="s">
        <v>273</v>
      </c>
      <c r="C22" s="372">
        <v>5883011</v>
      </c>
    </row>
    <row r="23" spans="1:8" ht="21.95" customHeight="1" x14ac:dyDescent="0.2">
      <c r="B23" s="303" t="s">
        <v>163</v>
      </c>
      <c r="C23" s="372">
        <v>102372</v>
      </c>
    </row>
    <row r="24" spans="1:8" ht="21.95" hidden="1" customHeight="1" x14ac:dyDescent="0.2">
      <c r="B24" s="303" t="s">
        <v>164</v>
      </c>
      <c r="C24" s="298">
        <v>0</v>
      </c>
      <c r="F24" s="283"/>
    </row>
    <row r="25" spans="1:8" ht="21.95" hidden="1" customHeight="1" x14ac:dyDescent="0.2">
      <c r="B25" s="303" t="s">
        <v>182</v>
      </c>
      <c r="C25" s="298">
        <v>0</v>
      </c>
    </row>
    <row r="26" spans="1:8" ht="21.95" customHeight="1" x14ac:dyDescent="0.2">
      <c r="B26" s="304" t="s">
        <v>303</v>
      </c>
      <c r="C26" s="376">
        <f>SUM(C22:C25)</f>
        <v>5985383</v>
      </c>
    </row>
    <row r="27" spans="1:8" ht="21.95" customHeight="1" x14ac:dyDescent="0.2"/>
    <row r="28" spans="1:8" ht="21.95" hidden="1" customHeight="1" x14ac:dyDescent="0.2"/>
    <row r="29" spans="1:8" ht="21.95" hidden="1" customHeight="1" x14ac:dyDescent="0.2">
      <c r="B29" s="287" t="s">
        <v>176</v>
      </c>
      <c r="C29" s="288"/>
    </row>
    <row r="30" spans="1:8" ht="21.95" hidden="1" customHeight="1" x14ac:dyDescent="0.2">
      <c r="F30" s="283"/>
      <c r="G30" s="283"/>
      <c r="H30" s="283"/>
    </row>
    <row r="31" spans="1:8" ht="21.95" hidden="1" customHeight="1" x14ac:dyDescent="0.2">
      <c r="B31" s="280" t="s">
        <v>148</v>
      </c>
      <c r="C31" s="161" t="s">
        <v>245</v>
      </c>
    </row>
    <row r="32" spans="1:8" ht="21.95" hidden="1" customHeight="1" x14ac:dyDescent="0.2">
      <c r="B32" s="281" t="s">
        <v>149</v>
      </c>
      <c r="C32" s="284"/>
      <c r="F32" s="283"/>
    </row>
    <row r="33" spans="1:6" ht="21.95" hidden="1" customHeight="1" x14ac:dyDescent="0.2">
      <c r="B33" s="281" t="s">
        <v>164</v>
      </c>
      <c r="C33" s="284"/>
      <c r="F33" s="283"/>
    </row>
    <row r="34" spans="1:6" ht="21.95" hidden="1" customHeight="1" x14ac:dyDescent="0.2">
      <c r="B34" s="286"/>
      <c r="C34" s="284"/>
    </row>
    <row r="35" spans="1:6" ht="21.95" hidden="1" customHeight="1" x14ac:dyDescent="0.2">
      <c r="B35" s="285" t="s">
        <v>22</v>
      </c>
      <c r="C35" s="289">
        <f>C32+C33+C34</f>
        <v>0</v>
      </c>
      <c r="F35" s="283"/>
    </row>
    <row r="36" spans="1:6" ht="21.95" hidden="1" customHeight="1" x14ac:dyDescent="0.2">
      <c r="B36" s="290"/>
      <c r="C36" s="291"/>
    </row>
    <row r="37" spans="1:6" ht="21.95" hidden="1" customHeight="1" x14ac:dyDescent="0.2">
      <c r="B37" s="292"/>
      <c r="C37" s="291"/>
    </row>
    <row r="38" spans="1:6" ht="21.95" hidden="1" customHeight="1" x14ac:dyDescent="0.2">
      <c r="B38" s="290"/>
      <c r="C38" s="293"/>
    </row>
    <row r="39" spans="1:6" ht="21.95" customHeight="1" x14ac:dyDescent="0.2">
      <c r="A39" s="277" t="s">
        <v>78</v>
      </c>
      <c r="B39" s="306" t="s">
        <v>310</v>
      </c>
      <c r="C39" s="294"/>
    </row>
    <row r="40" spans="1:6" ht="21.95" customHeight="1" x14ac:dyDescent="0.2">
      <c r="B40" s="297" t="s">
        <v>308</v>
      </c>
      <c r="C40" s="370">
        <v>24500000</v>
      </c>
    </row>
    <row r="41" spans="1:6" ht="21.95" customHeight="1" x14ac:dyDescent="0.2">
      <c r="B41" s="297" t="s">
        <v>317</v>
      </c>
      <c r="C41" s="370">
        <f>-45458750+8340000+69365275</f>
        <v>32246525</v>
      </c>
    </row>
    <row r="42" spans="1:6" ht="21.95" customHeight="1" x14ac:dyDescent="0.2">
      <c r="B42" s="297" t="s">
        <v>315</v>
      </c>
      <c r="C42" s="371">
        <v>84421600</v>
      </c>
    </row>
    <row r="43" spans="1:6" ht="21.95" customHeight="1" x14ac:dyDescent="0.2">
      <c r="B43" s="304" t="s">
        <v>303</v>
      </c>
      <c r="C43" s="375">
        <f>SUM(C40:C42)</f>
        <v>141168125</v>
      </c>
    </row>
    <row r="44" spans="1:6" ht="21.95" customHeight="1" x14ac:dyDescent="0.2">
      <c r="A44" s="277" t="s">
        <v>78</v>
      </c>
      <c r="B44" s="307" t="s">
        <v>69</v>
      </c>
      <c r="C44" s="299"/>
    </row>
    <row r="45" spans="1:6" ht="21.95" customHeight="1" x14ac:dyDescent="0.2">
      <c r="B45" s="300" t="s">
        <v>305</v>
      </c>
      <c r="C45" s="301">
        <v>18474981</v>
      </c>
    </row>
    <row r="46" spans="1:6" ht="21.95" customHeight="1" x14ac:dyDescent="0.2">
      <c r="B46" s="300" t="s">
        <v>306</v>
      </c>
      <c r="C46" s="301">
        <v>18570000</v>
      </c>
    </row>
    <row r="47" spans="1:6" ht="21.95" customHeight="1" x14ac:dyDescent="0.2">
      <c r="B47" s="300" t="s">
        <v>307</v>
      </c>
      <c r="C47" s="301">
        <v>53066493</v>
      </c>
    </row>
    <row r="48" spans="1:6" ht="21.95" customHeight="1" x14ac:dyDescent="0.2">
      <c r="B48" s="304" t="s">
        <v>303</v>
      </c>
      <c r="C48" s="374">
        <f>SUM(C45:C47)</f>
        <v>90111474</v>
      </c>
    </row>
    <row r="49" spans="1:3" ht="21.95" hidden="1" customHeight="1" x14ac:dyDescent="0.2">
      <c r="B49" s="300"/>
    </row>
    <row r="50" spans="1:3" ht="21.95" customHeight="1" x14ac:dyDescent="0.2">
      <c r="A50" s="277" t="s">
        <v>78</v>
      </c>
      <c r="B50" s="308" t="s">
        <v>172</v>
      </c>
    </row>
    <row r="51" spans="1:3" ht="21.95" hidden="1" customHeight="1" x14ac:dyDescent="0.2"/>
    <row r="52" spans="1:3" ht="21.95" customHeight="1" x14ac:dyDescent="0.2">
      <c r="B52" s="303" t="s">
        <v>281</v>
      </c>
      <c r="C52" s="372">
        <v>54286720</v>
      </c>
    </row>
    <row r="53" spans="1:3" ht="21.95" customHeight="1" x14ac:dyDescent="0.2">
      <c r="B53" s="304" t="s">
        <v>303</v>
      </c>
      <c r="C53" s="373">
        <f>SUM(C52:C52)</f>
        <v>54286720</v>
      </c>
    </row>
    <row r="54" spans="1:3" x14ac:dyDescent="0.2">
      <c r="C54" s="283"/>
    </row>
    <row r="56" spans="1:3" x14ac:dyDescent="0.2">
      <c r="B56" s="138" t="s">
        <v>208</v>
      </c>
    </row>
    <row r="57" spans="1:3" x14ac:dyDescent="0.2">
      <c r="B57" s="45" t="s">
        <v>263</v>
      </c>
    </row>
  </sheetData>
  <mergeCells count="3">
    <mergeCell ref="B19:D19"/>
    <mergeCell ref="B6:C6"/>
    <mergeCell ref="B5:C5"/>
  </mergeCells>
  <phoneticPr fontId="42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P68"/>
  <sheetViews>
    <sheetView topLeftCell="A3" workbookViewId="0">
      <selection activeCell="K31" sqref="K31"/>
    </sheetView>
  </sheetViews>
  <sheetFormatPr defaultRowHeight="12.75" x14ac:dyDescent="0.2"/>
  <cols>
    <col min="1" max="1" width="2.7109375" style="45" customWidth="1"/>
    <col min="2" max="2" width="3" style="79" customWidth="1"/>
    <col min="3" max="3" width="3.42578125" style="79" customWidth="1"/>
    <col min="4" max="4" width="4.28515625" style="79" customWidth="1"/>
    <col min="5" max="5" width="55.7109375" style="45" customWidth="1"/>
    <col min="6" max="6" width="17.140625" style="80" customWidth="1"/>
    <col min="7" max="7" width="18.28515625" style="80" customWidth="1"/>
    <col min="8" max="8" width="9.140625" style="45"/>
    <col min="9" max="9" width="18.140625" style="45" bestFit="1" customWidth="1"/>
    <col min="10" max="10" width="9.140625" style="45"/>
    <col min="11" max="11" width="10.140625" style="45" bestFit="1" customWidth="1"/>
    <col min="12" max="12" width="9.140625" style="45"/>
    <col min="13" max="13" width="11.28515625" style="45" customWidth="1"/>
    <col min="14" max="16384" width="9.140625" style="45"/>
  </cols>
  <sheetData>
    <row r="1" spans="2:13" s="47" customFormat="1" ht="8.25" customHeight="1" thickBot="1" x14ac:dyDescent="0.25">
      <c r="B1" s="81"/>
      <c r="C1" s="435"/>
      <c r="D1" s="436"/>
      <c r="E1" s="436"/>
      <c r="F1" s="436"/>
      <c r="G1" s="437"/>
    </row>
    <row r="2" spans="2:13" s="47" customFormat="1" ht="17.25" customHeight="1" thickTop="1" x14ac:dyDescent="0.2">
      <c r="B2" s="440" t="s">
        <v>94</v>
      </c>
      <c r="C2" s="441"/>
      <c r="D2" s="441"/>
      <c r="E2" s="441"/>
      <c r="F2" s="441"/>
      <c r="G2" s="442"/>
    </row>
    <row r="3" spans="2:13" s="47" customFormat="1" ht="17.25" customHeight="1" x14ac:dyDescent="0.2">
      <c r="B3" s="458" t="s">
        <v>320</v>
      </c>
      <c r="C3" s="459"/>
      <c r="D3" s="459"/>
      <c r="E3" s="459"/>
      <c r="F3" s="459"/>
      <c r="G3" s="460"/>
    </row>
    <row r="4" spans="2:13" s="47" customFormat="1" ht="17.25" customHeight="1" thickBot="1" x14ac:dyDescent="0.25">
      <c r="B4" s="455" t="s">
        <v>95</v>
      </c>
      <c r="C4" s="456"/>
      <c r="D4" s="456"/>
      <c r="E4" s="456"/>
      <c r="F4" s="456"/>
      <c r="G4" s="457"/>
    </row>
    <row r="5" spans="2:13" s="47" customFormat="1" ht="21.75" customHeight="1" thickTop="1" thickBot="1" x14ac:dyDescent="0.25">
      <c r="B5" s="206" t="s">
        <v>2</v>
      </c>
      <c r="C5" s="461" t="s">
        <v>20</v>
      </c>
      <c r="D5" s="462"/>
      <c r="E5" s="463"/>
      <c r="F5" s="207">
        <v>2023</v>
      </c>
      <c r="G5" s="208">
        <v>2022</v>
      </c>
    </row>
    <row r="6" spans="2:13" s="47" customFormat="1" ht="12" customHeight="1" thickTop="1" x14ac:dyDescent="0.2">
      <c r="B6" s="199" t="s">
        <v>78</v>
      </c>
      <c r="C6" s="41" t="s">
        <v>168</v>
      </c>
      <c r="D6" s="56"/>
      <c r="E6" s="57"/>
      <c r="F6" s="311">
        <v>22866585</v>
      </c>
      <c r="G6" s="360">
        <v>6208349</v>
      </c>
    </row>
    <row r="7" spans="2:13" s="47" customFormat="1" ht="12" customHeight="1" x14ac:dyDescent="0.2">
      <c r="B7" s="188" t="s">
        <v>78</v>
      </c>
      <c r="C7" s="29" t="s">
        <v>96</v>
      </c>
      <c r="D7" s="59"/>
      <c r="E7" s="60"/>
      <c r="F7" s="104">
        <v>0</v>
      </c>
      <c r="G7" s="361">
        <v>0</v>
      </c>
      <c r="I7" s="103"/>
    </row>
    <row r="8" spans="2:13" s="47" customFormat="1" ht="12" customHeight="1" x14ac:dyDescent="0.2">
      <c r="B8" s="188" t="s">
        <v>78</v>
      </c>
      <c r="C8" s="29" t="s">
        <v>97</v>
      </c>
      <c r="D8" s="59"/>
      <c r="E8" s="60"/>
      <c r="F8" s="58">
        <v>0</v>
      </c>
      <c r="G8" s="361">
        <v>0</v>
      </c>
    </row>
    <row r="9" spans="2:13" s="47" customFormat="1" ht="12" customHeight="1" x14ac:dyDescent="0.2">
      <c r="B9" s="188" t="s">
        <v>78</v>
      </c>
      <c r="C9" s="29" t="s">
        <v>98</v>
      </c>
      <c r="D9" s="59"/>
      <c r="E9" s="60"/>
      <c r="F9" s="58">
        <v>0</v>
      </c>
      <c r="G9" s="361">
        <v>0</v>
      </c>
    </row>
    <row r="10" spans="2:13" s="47" customFormat="1" ht="12" customHeight="1" x14ac:dyDescent="0.2">
      <c r="B10" s="189"/>
      <c r="C10" s="61"/>
      <c r="D10" s="59"/>
      <c r="E10" s="60"/>
      <c r="F10" s="309"/>
      <c r="G10" s="190"/>
    </row>
    <row r="11" spans="2:13" s="47" customFormat="1" ht="12" customHeight="1" x14ac:dyDescent="0.2">
      <c r="B11" s="188" t="s">
        <v>78</v>
      </c>
      <c r="C11" s="29" t="s">
        <v>99</v>
      </c>
      <c r="D11" s="59"/>
      <c r="E11" s="60"/>
      <c r="F11" s="58">
        <v>4267886</v>
      </c>
      <c r="G11" s="361">
        <v>2269504</v>
      </c>
    </row>
    <row r="12" spans="2:13" s="47" customFormat="1" ht="12" customHeight="1" x14ac:dyDescent="0.2">
      <c r="B12" s="189"/>
      <c r="C12" s="61"/>
      <c r="D12" s="62">
        <v>1</v>
      </c>
      <c r="E12" s="15" t="s">
        <v>313</v>
      </c>
      <c r="F12" s="369">
        <v>4267886</v>
      </c>
      <c r="G12" s="191">
        <v>17477742</v>
      </c>
    </row>
    <row r="13" spans="2:13" s="47" customFormat="1" ht="12" customHeight="1" x14ac:dyDescent="0.2">
      <c r="B13" s="192"/>
      <c r="C13" s="61"/>
      <c r="D13" s="47">
        <v>2</v>
      </c>
      <c r="E13" s="15" t="s">
        <v>312</v>
      </c>
      <c r="F13" s="368"/>
      <c r="G13" s="190">
        <v>-15208238</v>
      </c>
      <c r="I13" s="63"/>
    </row>
    <row r="14" spans="2:13" s="47" customFormat="1" ht="10.5" customHeight="1" x14ac:dyDescent="0.2">
      <c r="B14" s="192"/>
      <c r="C14" s="61"/>
      <c r="D14" s="59"/>
      <c r="E14" s="60"/>
      <c r="F14" s="309"/>
      <c r="G14" s="190"/>
      <c r="I14" s="64"/>
    </row>
    <row r="15" spans="2:13" s="47" customFormat="1" ht="12" customHeight="1" x14ac:dyDescent="0.2">
      <c r="B15" s="188" t="s">
        <v>78</v>
      </c>
      <c r="C15" s="29" t="s">
        <v>100</v>
      </c>
      <c r="D15" s="59"/>
      <c r="E15" s="60"/>
      <c r="F15" s="58">
        <v>4433494.5</v>
      </c>
      <c r="G15" s="193">
        <v>4481665</v>
      </c>
      <c r="I15" s="64"/>
      <c r="K15" s="63"/>
    </row>
    <row r="16" spans="2:13" s="47" customFormat="1" ht="12" customHeight="1" x14ac:dyDescent="0.2">
      <c r="B16" s="192"/>
      <c r="C16" s="61"/>
      <c r="D16" s="11">
        <v>1</v>
      </c>
      <c r="E16" s="4" t="s">
        <v>101</v>
      </c>
      <c r="F16" s="309">
        <v>3992107</v>
      </c>
      <c r="G16" s="190">
        <v>4048607</v>
      </c>
      <c r="M16" s="63"/>
    </row>
    <row r="17" spans="2:16" s="47" customFormat="1" ht="12" customHeight="1" x14ac:dyDescent="0.2">
      <c r="B17" s="192"/>
      <c r="C17" s="61"/>
      <c r="D17" s="11">
        <v>2</v>
      </c>
      <c r="E17" s="4" t="s">
        <v>102</v>
      </c>
      <c r="F17" s="309">
        <v>441387.5</v>
      </c>
      <c r="G17" s="190">
        <v>433058</v>
      </c>
      <c r="I17" s="65"/>
      <c r="K17" s="63"/>
      <c r="M17" s="63"/>
    </row>
    <row r="18" spans="2:16" s="47" customFormat="1" ht="12" customHeight="1" x14ac:dyDescent="0.2">
      <c r="B18" s="192"/>
      <c r="C18" s="61"/>
      <c r="D18" s="11"/>
      <c r="E18" s="4" t="s">
        <v>103</v>
      </c>
      <c r="F18" s="309"/>
      <c r="G18" s="190"/>
      <c r="M18" s="63"/>
    </row>
    <row r="19" spans="2:16" s="47" customFormat="1" ht="12" customHeight="1" x14ac:dyDescent="0.2">
      <c r="B19" s="188" t="s">
        <v>78</v>
      </c>
      <c r="C19" s="29" t="s">
        <v>104</v>
      </c>
      <c r="D19" s="59"/>
      <c r="E19" s="60"/>
      <c r="F19" s="58">
        <v>0</v>
      </c>
      <c r="G19" s="361">
        <v>0</v>
      </c>
      <c r="P19" s="63"/>
    </row>
    <row r="20" spans="2:16" s="47" customFormat="1" ht="12" customHeight="1" x14ac:dyDescent="0.2">
      <c r="B20" s="188" t="s">
        <v>78</v>
      </c>
      <c r="C20" s="29" t="s">
        <v>105</v>
      </c>
      <c r="D20" s="59"/>
      <c r="E20" s="60"/>
      <c r="F20" s="58">
        <v>2401338</v>
      </c>
      <c r="G20" s="193">
        <v>0</v>
      </c>
    </row>
    <row r="21" spans="2:16" s="47" customFormat="1" ht="12" customHeight="1" x14ac:dyDescent="0.2">
      <c r="B21" s="188" t="s">
        <v>78</v>
      </c>
      <c r="C21" s="29" t="s">
        <v>167</v>
      </c>
      <c r="D21" s="59"/>
      <c r="E21" s="60"/>
      <c r="F21" s="58">
        <v>16401035.7333</v>
      </c>
      <c r="G21" s="361">
        <v>2635857</v>
      </c>
      <c r="I21" s="63">
        <f>F11+F15+F20+F21+F34</f>
        <v>27712275.2333</v>
      </c>
    </row>
    <row r="22" spans="2:16" s="47" customFormat="1" ht="12" customHeight="1" x14ac:dyDescent="0.2">
      <c r="B22" s="189"/>
      <c r="C22" s="61"/>
      <c r="D22" s="59"/>
      <c r="E22" s="60"/>
      <c r="F22" s="66"/>
      <c r="G22" s="194"/>
    </row>
    <row r="23" spans="2:16" s="47" customFormat="1" ht="12" customHeight="1" x14ac:dyDescent="0.2">
      <c r="B23" s="188" t="s">
        <v>78</v>
      </c>
      <c r="C23" s="29" t="s">
        <v>106</v>
      </c>
      <c r="D23" s="59"/>
      <c r="E23" s="60"/>
      <c r="F23" s="58">
        <v>0</v>
      </c>
      <c r="G23" s="193">
        <v>0</v>
      </c>
      <c r="M23" s="63"/>
    </row>
    <row r="24" spans="2:16" s="47" customFormat="1" ht="12" customHeight="1" x14ac:dyDescent="0.2">
      <c r="B24" s="192"/>
      <c r="C24" s="67"/>
      <c r="D24" s="438">
        <v>1</v>
      </c>
      <c r="E24" s="12" t="s">
        <v>107</v>
      </c>
      <c r="F24" s="464">
        <v>0</v>
      </c>
      <c r="G24" s="190">
        <v>0</v>
      </c>
    </row>
    <row r="25" spans="2:16" s="47" customFormat="1" ht="12" customHeight="1" x14ac:dyDescent="0.2">
      <c r="B25" s="195"/>
      <c r="C25" s="68"/>
      <c r="D25" s="439"/>
      <c r="E25" s="13" t="s">
        <v>108</v>
      </c>
      <c r="F25" s="465"/>
      <c r="G25" s="379"/>
      <c r="M25" s="63"/>
    </row>
    <row r="26" spans="2:16" s="47" customFormat="1" ht="12" customHeight="1" x14ac:dyDescent="0.2">
      <c r="B26" s="192"/>
      <c r="C26" s="67"/>
      <c r="D26" s="438">
        <v>2</v>
      </c>
      <c r="E26" s="12" t="s">
        <v>109</v>
      </c>
      <c r="F26" s="464">
        <v>0</v>
      </c>
      <c r="G26" s="190">
        <v>0</v>
      </c>
    </row>
    <row r="27" spans="2:16" s="47" customFormat="1" ht="12" customHeight="1" x14ac:dyDescent="0.2">
      <c r="B27" s="195"/>
      <c r="C27" s="68"/>
      <c r="D27" s="439"/>
      <c r="E27" s="13" t="s">
        <v>112</v>
      </c>
      <c r="F27" s="465"/>
      <c r="G27" s="379"/>
    </row>
    <row r="28" spans="2:16" s="70" customFormat="1" ht="12" customHeight="1" x14ac:dyDescent="0.2">
      <c r="B28" s="196"/>
      <c r="C28" s="69"/>
      <c r="D28" s="453">
        <v>3</v>
      </c>
      <c r="E28" s="42" t="s">
        <v>110</v>
      </c>
      <c r="F28" s="309">
        <v>0</v>
      </c>
      <c r="G28" s="191">
        <v>0</v>
      </c>
    </row>
    <row r="29" spans="2:16" s="70" customFormat="1" ht="12" customHeight="1" x14ac:dyDescent="0.2">
      <c r="B29" s="197"/>
      <c r="C29" s="71"/>
      <c r="D29" s="454"/>
      <c r="E29" s="43" t="s">
        <v>111</v>
      </c>
      <c r="F29" s="310"/>
      <c r="G29" s="198"/>
    </row>
    <row r="30" spans="2:16" s="47" customFormat="1" ht="12" customHeight="1" x14ac:dyDescent="0.2">
      <c r="B30" s="189"/>
      <c r="C30" s="61"/>
      <c r="D30" s="59"/>
      <c r="E30" s="60"/>
      <c r="F30" s="66"/>
      <c r="G30" s="194"/>
    </row>
    <row r="31" spans="2:16" s="47" customFormat="1" ht="12" customHeight="1" x14ac:dyDescent="0.2">
      <c r="B31" s="448" t="s">
        <v>78</v>
      </c>
      <c r="C31" s="72" t="s">
        <v>113</v>
      </c>
      <c r="D31" s="73"/>
      <c r="E31" s="74"/>
      <c r="F31" s="444">
        <v>0</v>
      </c>
      <c r="G31" s="446"/>
      <c r="I31" s="63"/>
    </row>
    <row r="32" spans="2:16" s="47" customFormat="1" ht="12" customHeight="1" x14ac:dyDescent="0.2">
      <c r="B32" s="449"/>
      <c r="C32" s="41" t="s">
        <v>114</v>
      </c>
      <c r="D32" s="56"/>
      <c r="E32" s="57"/>
      <c r="F32" s="445"/>
      <c r="G32" s="447"/>
    </row>
    <row r="33" spans="2:9" s="47" customFormat="1" ht="12" customHeight="1" x14ac:dyDescent="0.2">
      <c r="B33" s="188" t="s">
        <v>78</v>
      </c>
      <c r="C33" s="29" t="s">
        <v>115</v>
      </c>
      <c r="D33" s="59"/>
      <c r="E33" s="60"/>
      <c r="F33" s="58"/>
      <c r="G33" s="361"/>
    </row>
    <row r="34" spans="2:9" s="47" customFormat="1" ht="12" customHeight="1" x14ac:dyDescent="0.2">
      <c r="B34" s="192"/>
      <c r="C34" s="67"/>
      <c r="D34" s="438">
        <v>1</v>
      </c>
      <c r="E34" s="12" t="s">
        <v>116</v>
      </c>
      <c r="F34" s="66">
        <v>208521</v>
      </c>
      <c r="G34" s="194">
        <v>173530</v>
      </c>
    </row>
    <row r="35" spans="2:9" s="47" customFormat="1" ht="12" customHeight="1" x14ac:dyDescent="0.2">
      <c r="B35" s="195"/>
      <c r="C35" s="68"/>
      <c r="D35" s="439"/>
      <c r="E35" s="13" t="s">
        <v>117</v>
      </c>
      <c r="F35" s="310"/>
      <c r="G35" s="194"/>
    </row>
    <row r="36" spans="2:9" s="47" customFormat="1" ht="12" customHeight="1" x14ac:dyDescent="0.2">
      <c r="B36" s="189"/>
      <c r="C36" s="61"/>
      <c r="D36" s="75">
        <v>2</v>
      </c>
      <c r="E36" s="6" t="s">
        <v>143</v>
      </c>
      <c r="F36" s="66">
        <v>0</v>
      </c>
      <c r="G36" s="200">
        <v>0</v>
      </c>
    </row>
    <row r="37" spans="2:9" s="47" customFormat="1" ht="12" customHeight="1" x14ac:dyDescent="0.2">
      <c r="B37" s="188" t="s">
        <v>78</v>
      </c>
      <c r="C37" s="29" t="s">
        <v>118</v>
      </c>
      <c r="D37" s="59"/>
      <c r="E37" s="60"/>
      <c r="F37" s="58"/>
      <c r="G37" s="361"/>
    </row>
    <row r="38" spans="2:9" s="47" customFormat="1" ht="12" customHeight="1" x14ac:dyDescent="0.2">
      <c r="B38" s="188" t="s">
        <v>78</v>
      </c>
      <c r="C38" s="29" t="s">
        <v>119</v>
      </c>
      <c r="D38" s="59"/>
      <c r="E38" s="60"/>
      <c r="F38" s="58">
        <v>-4637169.2333000004</v>
      </c>
      <c r="G38" s="193">
        <v>-3352207</v>
      </c>
    </row>
    <row r="39" spans="2:9" s="47" customFormat="1" ht="8.25" customHeight="1" x14ac:dyDescent="0.2">
      <c r="B39" s="189"/>
      <c r="C39" s="61"/>
      <c r="D39" s="59"/>
      <c r="E39" s="60"/>
      <c r="F39" s="66"/>
      <c r="G39" s="194"/>
    </row>
    <row r="40" spans="2:9" s="47" customFormat="1" ht="12" customHeight="1" x14ac:dyDescent="0.2">
      <c r="B40" s="188" t="s">
        <v>78</v>
      </c>
      <c r="C40" s="29" t="s">
        <v>120</v>
      </c>
      <c r="D40" s="59"/>
      <c r="E40" s="60"/>
      <c r="F40" s="58"/>
      <c r="G40" s="361">
        <v>0</v>
      </c>
    </row>
    <row r="41" spans="2:9" s="47" customFormat="1" ht="12" customHeight="1" x14ac:dyDescent="0.2">
      <c r="B41" s="189"/>
      <c r="C41" s="61"/>
      <c r="D41" s="75">
        <v>1</v>
      </c>
      <c r="E41" s="6" t="s">
        <v>121</v>
      </c>
      <c r="F41" s="66"/>
      <c r="G41" s="200"/>
      <c r="I41" s="63"/>
    </row>
    <row r="42" spans="2:9" s="47" customFormat="1" ht="12" customHeight="1" x14ac:dyDescent="0.2">
      <c r="B42" s="189"/>
      <c r="C42" s="61"/>
      <c r="D42" s="75">
        <v>2</v>
      </c>
      <c r="E42" s="6" t="s">
        <v>122</v>
      </c>
      <c r="F42" s="66"/>
      <c r="G42" s="194"/>
    </row>
    <row r="43" spans="2:9" s="47" customFormat="1" ht="12" customHeight="1" x14ac:dyDescent="0.2">
      <c r="B43" s="189"/>
      <c r="C43" s="61"/>
      <c r="D43" s="75">
        <v>3</v>
      </c>
      <c r="E43" s="6" t="s">
        <v>123</v>
      </c>
      <c r="F43" s="66"/>
      <c r="G43" s="194"/>
    </row>
    <row r="44" spans="2:9" s="47" customFormat="1" ht="12" customHeight="1" x14ac:dyDescent="0.2">
      <c r="B44" s="189"/>
      <c r="C44" s="61"/>
      <c r="D44" s="59">
        <v>4</v>
      </c>
      <c r="E44" s="6" t="s">
        <v>142</v>
      </c>
      <c r="F44" s="66"/>
      <c r="G44" s="194"/>
    </row>
    <row r="45" spans="2:9" s="47" customFormat="1" ht="12" customHeight="1" x14ac:dyDescent="0.2">
      <c r="B45" s="188" t="s">
        <v>78</v>
      </c>
      <c r="C45" s="29" t="s">
        <v>124</v>
      </c>
      <c r="D45" s="59"/>
      <c r="E45" s="60"/>
      <c r="F45" s="58">
        <v>-4637169.2333000004</v>
      </c>
      <c r="G45" s="193">
        <v>-3352207</v>
      </c>
      <c r="I45" s="63"/>
    </row>
    <row r="46" spans="2:9" s="47" customFormat="1" ht="12" customHeight="1" x14ac:dyDescent="0.2">
      <c r="B46" s="189"/>
      <c r="C46" s="61"/>
      <c r="D46" s="59"/>
      <c r="E46" s="60"/>
      <c r="F46" s="66"/>
      <c r="G46" s="194"/>
    </row>
    <row r="47" spans="2:9" s="47" customFormat="1" ht="12" customHeight="1" x14ac:dyDescent="0.2">
      <c r="B47" s="188" t="s">
        <v>78</v>
      </c>
      <c r="C47" s="29" t="s">
        <v>125</v>
      </c>
      <c r="D47" s="59"/>
      <c r="E47" s="60"/>
      <c r="F47" s="58"/>
      <c r="G47" s="361"/>
    </row>
    <row r="48" spans="2:9" s="47" customFormat="1" ht="12" customHeight="1" x14ac:dyDescent="0.2">
      <c r="B48" s="189"/>
      <c r="C48" s="61"/>
      <c r="D48" s="59"/>
      <c r="E48" s="6" t="s">
        <v>126</v>
      </c>
      <c r="F48" s="66"/>
      <c r="G48" s="194"/>
    </row>
    <row r="49" spans="2:7" s="47" customFormat="1" ht="12" customHeight="1" x14ac:dyDescent="0.2">
      <c r="B49" s="189"/>
      <c r="C49" s="61"/>
      <c r="D49" s="59"/>
      <c r="E49" s="6" t="s">
        <v>127</v>
      </c>
      <c r="F49" s="66"/>
      <c r="G49" s="194"/>
    </row>
    <row r="50" spans="2:7" ht="12" customHeight="1" x14ac:dyDescent="0.2">
      <c r="B50" s="450" t="s">
        <v>128</v>
      </c>
      <c r="C50" s="451"/>
      <c r="D50" s="451"/>
      <c r="E50" s="451"/>
      <c r="F50" s="451"/>
      <c r="G50" s="452"/>
    </row>
    <row r="51" spans="2:7" ht="12" customHeight="1" x14ac:dyDescent="0.2">
      <c r="B51" s="209" t="s">
        <v>2</v>
      </c>
      <c r="C51" s="443" t="s">
        <v>20</v>
      </c>
      <c r="D51" s="443"/>
      <c r="E51" s="443"/>
      <c r="F51" s="362">
        <v>2023</v>
      </c>
      <c r="G51" s="363">
        <v>2022</v>
      </c>
    </row>
    <row r="52" spans="2:7" ht="12" customHeight="1" x14ac:dyDescent="0.2">
      <c r="B52" s="188" t="s">
        <v>78</v>
      </c>
      <c r="C52" s="76" t="s">
        <v>124</v>
      </c>
      <c r="D52" s="77"/>
      <c r="E52" s="78"/>
      <c r="F52" s="104">
        <v>0</v>
      </c>
      <c r="G52" s="361">
        <v>0</v>
      </c>
    </row>
    <row r="53" spans="2:7" ht="12" customHeight="1" x14ac:dyDescent="0.2">
      <c r="B53" s="188"/>
      <c r="C53" s="76" t="s">
        <v>129</v>
      </c>
      <c r="D53" s="77"/>
      <c r="E53" s="78"/>
      <c r="F53" s="104"/>
      <c r="G53" s="361"/>
    </row>
    <row r="54" spans="2:7" ht="12" customHeight="1" x14ac:dyDescent="0.2">
      <c r="B54" s="201"/>
      <c r="C54" s="76" t="s">
        <v>130</v>
      </c>
      <c r="D54" s="77"/>
      <c r="E54" s="78"/>
      <c r="F54" s="104"/>
      <c r="G54" s="361"/>
    </row>
    <row r="55" spans="2:7" ht="12" customHeight="1" x14ac:dyDescent="0.2">
      <c r="B55" s="201"/>
      <c r="C55" s="76" t="s">
        <v>131</v>
      </c>
      <c r="D55" s="77"/>
      <c r="E55" s="78"/>
      <c r="F55" s="104"/>
      <c r="G55" s="361"/>
    </row>
    <row r="56" spans="2:7" ht="12" customHeight="1" x14ac:dyDescent="0.2">
      <c r="B56" s="201"/>
      <c r="C56" s="76" t="s">
        <v>132</v>
      </c>
      <c r="D56" s="77"/>
      <c r="E56" s="78"/>
      <c r="F56" s="104"/>
      <c r="G56" s="361"/>
    </row>
    <row r="57" spans="2:7" ht="12" customHeight="1" x14ac:dyDescent="0.2">
      <c r="B57" s="201"/>
      <c r="C57" s="76" t="s">
        <v>133</v>
      </c>
      <c r="D57" s="77"/>
      <c r="E57" s="78"/>
      <c r="F57" s="104"/>
      <c r="G57" s="361"/>
    </row>
    <row r="58" spans="2:7" ht="12" customHeight="1" x14ac:dyDescent="0.2">
      <c r="B58" s="188" t="s">
        <v>78</v>
      </c>
      <c r="C58" s="76" t="s">
        <v>134</v>
      </c>
      <c r="D58" s="77"/>
      <c r="E58" s="78"/>
      <c r="F58" s="104"/>
      <c r="G58" s="361"/>
    </row>
    <row r="59" spans="2:7" ht="12" customHeight="1" x14ac:dyDescent="0.2">
      <c r="B59" s="201"/>
      <c r="C59" s="76"/>
      <c r="D59" s="77"/>
      <c r="E59" s="78"/>
      <c r="F59" s="364"/>
      <c r="G59" s="365"/>
    </row>
    <row r="60" spans="2:7" ht="12" customHeight="1" x14ac:dyDescent="0.2">
      <c r="B60" s="188" t="s">
        <v>78</v>
      </c>
      <c r="C60" s="76" t="s">
        <v>135</v>
      </c>
      <c r="D60" s="77"/>
      <c r="E60" s="78"/>
      <c r="F60" s="104">
        <v>0</v>
      </c>
      <c r="G60" s="361">
        <v>0</v>
      </c>
    </row>
    <row r="61" spans="2:7" ht="12" customHeight="1" x14ac:dyDescent="0.2">
      <c r="B61" s="201"/>
      <c r="C61" s="76"/>
      <c r="D61" s="77"/>
      <c r="E61" s="78"/>
      <c r="F61" s="364"/>
      <c r="G61" s="365"/>
    </row>
    <row r="62" spans="2:7" ht="12" customHeight="1" x14ac:dyDescent="0.2">
      <c r="B62" s="188" t="s">
        <v>78</v>
      </c>
      <c r="C62" s="76" t="s">
        <v>136</v>
      </c>
      <c r="D62" s="77"/>
      <c r="E62" s="78"/>
      <c r="F62" s="104"/>
      <c r="G62" s="361"/>
    </row>
    <row r="63" spans="2:7" ht="12" customHeight="1" x14ac:dyDescent="0.2">
      <c r="B63" s="201"/>
      <c r="C63" s="76"/>
      <c r="D63" s="77"/>
      <c r="E63" s="6" t="s">
        <v>126</v>
      </c>
      <c r="F63" s="364"/>
      <c r="G63" s="365"/>
    </row>
    <row r="64" spans="2:7" ht="12" customHeight="1" thickBot="1" x14ac:dyDescent="0.25">
      <c r="B64" s="202"/>
      <c r="C64" s="203"/>
      <c r="D64" s="204"/>
      <c r="E64" s="205" t="s">
        <v>127</v>
      </c>
      <c r="F64" s="366"/>
      <c r="G64" s="367"/>
    </row>
    <row r="65" spans="5:5" ht="14.65" customHeight="1" thickTop="1" x14ac:dyDescent="0.2"/>
    <row r="66" spans="5:5" ht="14.65" customHeight="1" x14ac:dyDescent="0.2">
      <c r="E66" s="175" t="s">
        <v>269</v>
      </c>
    </row>
    <row r="67" spans="5:5" ht="14.65" customHeight="1" x14ac:dyDescent="0.2">
      <c r="E67" s="79" t="s">
        <v>270</v>
      </c>
    </row>
    <row r="68" spans="5:5" ht="14.65" customHeight="1" x14ac:dyDescent="0.2"/>
  </sheetData>
  <mergeCells count="16">
    <mergeCell ref="C1:G1"/>
    <mergeCell ref="D24:D25"/>
    <mergeCell ref="B2:G2"/>
    <mergeCell ref="C51:E51"/>
    <mergeCell ref="F31:F32"/>
    <mergeCell ref="G31:G32"/>
    <mergeCell ref="B31:B32"/>
    <mergeCell ref="D34:D35"/>
    <mergeCell ref="B50:G50"/>
    <mergeCell ref="D28:D29"/>
    <mergeCell ref="B4:G4"/>
    <mergeCell ref="B3:G3"/>
    <mergeCell ref="C5:E5"/>
    <mergeCell ref="F24:F25"/>
    <mergeCell ref="D26:D27"/>
    <mergeCell ref="F26:F27"/>
  </mergeCells>
  <phoneticPr fontId="0" type="noConversion"/>
  <printOptions horizontalCentered="1" verticalCentered="1"/>
  <pageMargins left="0" right="0" top="0" bottom="0.15748031496062992" header="0.51181102362204722" footer="0.31496062992125984"/>
  <pageSetup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75"/>
  <sheetViews>
    <sheetView topLeftCell="A61" workbookViewId="0">
      <selection activeCell="B70" sqref="B70:B71"/>
    </sheetView>
  </sheetViews>
  <sheetFormatPr defaultColWidth="8.85546875" defaultRowHeight="12.75" x14ac:dyDescent="0.2"/>
  <cols>
    <col min="1" max="1" width="7.28515625" style="82" customWidth="1"/>
    <col min="2" max="2" width="47.5703125" style="82" customWidth="1"/>
    <col min="3" max="3" width="16.140625" style="82" customWidth="1"/>
    <col min="4" max="4" width="16.5703125" style="82" hidden="1" customWidth="1"/>
    <col min="5" max="5" width="16" style="82" hidden="1" customWidth="1"/>
    <col min="6" max="6" width="20.140625" style="82" customWidth="1"/>
    <col min="7" max="7" width="20" style="82" bestFit="1" customWidth="1"/>
    <col min="8" max="8" width="14.5703125" style="82" bestFit="1" customWidth="1"/>
    <col min="9" max="9" width="16" style="82" bestFit="1" customWidth="1"/>
    <col min="10" max="16384" width="8.85546875" style="82"/>
  </cols>
  <sheetData>
    <row r="1" spans="1:9" ht="13.5" customHeight="1" x14ac:dyDescent="0.2"/>
    <row r="2" spans="1:9" s="274" customFormat="1" ht="20.25" customHeight="1" x14ac:dyDescent="0.2">
      <c r="B2" s="308" t="s">
        <v>301</v>
      </c>
      <c r="C2" s="274" t="s">
        <v>284</v>
      </c>
    </row>
    <row r="3" spans="1:9" s="274" customFormat="1" ht="13.5" customHeight="1" x14ac:dyDescent="0.2"/>
    <row r="4" spans="1:9" ht="24" customHeight="1" x14ac:dyDescent="0.2">
      <c r="A4" s="88" t="s">
        <v>78</v>
      </c>
      <c r="B4" s="307" t="s">
        <v>165</v>
      </c>
      <c r="C4" s="84"/>
      <c r="D4" s="315"/>
    </row>
    <row r="5" spans="1:9" ht="16.5" hidden="1" customHeight="1" x14ac:dyDescent="0.2">
      <c r="C5" s="316"/>
      <c r="D5" s="317"/>
    </row>
    <row r="6" spans="1:9" ht="24.75" customHeight="1" x14ac:dyDescent="0.2">
      <c r="B6" s="318" t="s">
        <v>166</v>
      </c>
      <c r="C6" s="319"/>
      <c r="D6" s="293"/>
    </row>
    <row r="7" spans="1:9" ht="18" customHeight="1" x14ac:dyDescent="0.2">
      <c r="B7" s="313" t="s">
        <v>247</v>
      </c>
      <c r="C7" s="320">
        <v>2808618</v>
      </c>
      <c r="D7" s="294"/>
    </row>
    <row r="8" spans="1:9" ht="18" customHeight="1" x14ac:dyDescent="0.2">
      <c r="B8" s="313" t="s">
        <v>250</v>
      </c>
      <c r="C8" s="320">
        <v>124100</v>
      </c>
      <c r="D8" s="294"/>
    </row>
    <row r="9" spans="1:9" ht="18" customHeight="1" x14ac:dyDescent="0.2">
      <c r="B9" s="313" t="s">
        <v>296</v>
      </c>
      <c r="C9" s="321">
        <f>7000000-3727500</f>
        <v>3272500</v>
      </c>
      <c r="D9" s="294"/>
    </row>
    <row r="10" spans="1:9" ht="18" customHeight="1" x14ac:dyDescent="0.2">
      <c r="B10" s="313" t="s">
        <v>171</v>
      </c>
      <c r="C10" s="321">
        <v>3131</v>
      </c>
      <c r="D10" s="294"/>
    </row>
    <row r="11" spans="1:9" ht="22.5" customHeight="1" x14ac:dyDescent="0.2">
      <c r="B11" s="304" t="s">
        <v>22</v>
      </c>
      <c r="C11" s="322">
        <f>SUM(C7:C10)</f>
        <v>6208349</v>
      </c>
      <c r="D11" s="323"/>
      <c r="I11" s="324"/>
    </row>
    <row r="12" spans="1:9" ht="12.75" customHeight="1" x14ac:dyDescent="0.2">
      <c r="B12" s="290"/>
      <c r="C12" s="351"/>
      <c r="D12" s="323"/>
      <c r="I12" s="324"/>
    </row>
    <row r="13" spans="1:9" ht="22.5" customHeight="1" x14ac:dyDescent="0.2">
      <c r="A13" s="88" t="s">
        <v>78</v>
      </c>
      <c r="B13" s="325" t="s">
        <v>311</v>
      </c>
      <c r="C13" s="274"/>
      <c r="D13" s="323"/>
      <c r="I13" s="324"/>
    </row>
    <row r="14" spans="1:9" ht="22.5" customHeight="1" x14ac:dyDescent="0.2">
      <c r="B14" s="302" t="s">
        <v>160</v>
      </c>
      <c r="C14" s="312"/>
      <c r="D14" s="323"/>
      <c r="I14" s="324"/>
    </row>
    <row r="15" spans="1:9" ht="22.5" customHeight="1" x14ac:dyDescent="0.2">
      <c r="B15" s="326" t="s">
        <v>248</v>
      </c>
      <c r="C15" s="314">
        <v>17477742</v>
      </c>
      <c r="D15" s="323"/>
      <c r="I15" s="324"/>
    </row>
    <row r="16" spans="1:9" ht="22.5" customHeight="1" x14ac:dyDescent="0.2">
      <c r="B16" s="326" t="s">
        <v>249</v>
      </c>
      <c r="C16" s="314">
        <v>-15208238</v>
      </c>
      <c r="D16" s="323"/>
      <c r="I16" s="324"/>
    </row>
    <row r="17" spans="1:9" ht="22.5" customHeight="1" x14ac:dyDescent="0.2">
      <c r="B17" s="327" t="s">
        <v>22</v>
      </c>
      <c r="C17" s="328">
        <f>SUM(C15:C16)</f>
        <v>2269504</v>
      </c>
      <c r="D17" s="323"/>
      <c r="I17" s="324"/>
    </row>
    <row r="18" spans="1:9" ht="16.5" customHeight="1" x14ac:dyDescent="0.2">
      <c r="B18" s="358"/>
      <c r="C18" s="359"/>
      <c r="D18" s="323"/>
      <c r="I18" s="324"/>
    </row>
    <row r="19" spans="1:9" ht="22.5" customHeight="1" x14ac:dyDescent="0.2">
      <c r="A19" s="88" t="s">
        <v>78</v>
      </c>
      <c r="B19" s="331" t="s">
        <v>100</v>
      </c>
      <c r="C19" s="84"/>
      <c r="D19" s="315"/>
    </row>
    <row r="20" spans="1:9" ht="26.25" customHeight="1" x14ac:dyDescent="0.2">
      <c r="B20" s="318" t="s">
        <v>150</v>
      </c>
      <c r="C20" s="319"/>
      <c r="D20" s="293"/>
    </row>
    <row r="21" spans="1:9" ht="18" customHeight="1" x14ac:dyDescent="0.2">
      <c r="B21" s="313" t="s">
        <v>169</v>
      </c>
      <c r="C21" s="329">
        <v>4048607</v>
      </c>
      <c r="D21" s="294"/>
    </row>
    <row r="22" spans="1:9" ht="18" customHeight="1" x14ac:dyDescent="0.2">
      <c r="B22" s="313" t="s">
        <v>151</v>
      </c>
      <c r="C22" s="329">
        <v>433058</v>
      </c>
      <c r="D22" s="294"/>
    </row>
    <row r="23" spans="1:9" ht="24.75" customHeight="1" x14ac:dyDescent="0.2">
      <c r="B23" s="327" t="s">
        <v>22</v>
      </c>
      <c r="C23" s="322">
        <f>SUM(C21:C22)</f>
        <v>4481665</v>
      </c>
      <c r="D23" s="323"/>
    </row>
    <row r="24" spans="1:9" s="274" customFormat="1" x14ac:dyDescent="0.2">
      <c r="B24" s="330"/>
      <c r="C24" s="82"/>
      <c r="D24" s="82"/>
      <c r="F24" s="82"/>
      <c r="G24" s="82"/>
    </row>
    <row r="25" spans="1:9" x14ac:dyDescent="0.2">
      <c r="A25" s="88" t="s">
        <v>78</v>
      </c>
      <c r="B25" s="331" t="s">
        <v>186</v>
      </c>
      <c r="C25" s="84"/>
      <c r="D25" s="315"/>
    </row>
    <row r="26" spans="1:9" s="332" customFormat="1" ht="18" customHeight="1" x14ac:dyDescent="0.2">
      <c r="B26" s="326" t="s">
        <v>185</v>
      </c>
      <c r="C26" s="333">
        <v>233913</v>
      </c>
      <c r="D26" s="334"/>
    </row>
    <row r="27" spans="1:9" s="332" customFormat="1" ht="18" customHeight="1" x14ac:dyDescent="0.2">
      <c r="B27" s="326" t="s">
        <v>278</v>
      </c>
      <c r="C27" s="333">
        <v>0</v>
      </c>
      <c r="D27" s="334"/>
    </row>
    <row r="28" spans="1:9" s="332" customFormat="1" ht="18" customHeight="1" x14ac:dyDescent="0.2">
      <c r="B28" s="326" t="s">
        <v>268</v>
      </c>
      <c r="C28" s="335">
        <v>877200</v>
      </c>
      <c r="D28" s="334"/>
    </row>
    <row r="29" spans="1:9" s="332" customFormat="1" ht="18" customHeight="1" x14ac:dyDescent="0.2">
      <c r="B29" s="326" t="s">
        <v>184</v>
      </c>
      <c r="C29" s="336">
        <f>69875+35864</f>
        <v>105739</v>
      </c>
      <c r="D29" s="324"/>
      <c r="E29" s="82"/>
      <c r="F29" s="82"/>
    </row>
    <row r="30" spans="1:9" s="332" customFormat="1" ht="18" customHeight="1" x14ac:dyDescent="0.2">
      <c r="B30" s="326" t="s">
        <v>293</v>
      </c>
      <c r="C30" s="333">
        <v>44358</v>
      </c>
      <c r="D30" s="334"/>
    </row>
    <row r="31" spans="1:9" s="332" customFormat="1" ht="18" customHeight="1" x14ac:dyDescent="0.2">
      <c r="B31" s="326" t="s">
        <v>187</v>
      </c>
      <c r="C31" s="335">
        <v>371650</v>
      </c>
      <c r="D31" s="334"/>
    </row>
    <row r="32" spans="1:9" s="332" customFormat="1" ht="18" customHeight="1" x14ac:dyDescent="0.2">
      <c r="B32" s="326" t="s">
        <v>188</v>
      </c>
      <c r="C32" s="333">
        <v>111827</v>
      </c>
      <c r="D32" s="334"/>
    </row>
    <row r="33" spans="1:5" s="332" customFormat="1" ht="18" customHeight="1" x14ac:dyDescent="0.2">
      <c r="B33" s="326" t="s">
        <v>290</v>
      </c>
      <c r="C33" s="333">
        <v>200000</v>
      </c>
      <c r="D33" s="334"/>
    </row>
    <row r="34" spans="1:5" s="332" customFormat="1" ht="18" customHeight="1" x14ac:dyDescent="0.2">
      <c r="B34" s="326" t="s">
        <v>189</v>
      </c>
      <c r="C34" s="335">
        <f>453506+1664</f>
        <v>455170</v>
      </c>
      <c r="D34" s="334"/>
    </row>
    <row r="35" spans="1:5" s="332" customFormat="1" ht="18" customHeight="1" x14ac:dyDescent="0.2">
      <c r="B35" s="337" t="s">
        <v>291</v>
      </c>
      <c r="C35" s="336">
        <v>236000</v>
      </c>
      <c r="D35" s="334"/>
    </row>
    <row r="36" spans="1:5" ht="20.25" customHeight="1" x14ac:dyDescent="0.2">
      <c r="B36" s="304" t="s">
        <v>22</v>
      </c>
      <c r="C36" s="322">
        <f>SUM(C26:C35)</f>
        <v>2635857</v>
      </c>
      <c r="D36" s="338"/>
      <c r="E36" s="283"/>
    </row>
    <row r="37" spans="1:5" ht="21" customHeight="1" x14ac:dyDescent="0.2">
      <c r="A37" s="88" t="s">
        <v>78</v>
      </c>
      <c r="B37" s="331" t="s">
        <v>190</v>
      </c>
      <c r="C37" s="84"/>
      <c r="D37" s="315"/>
      <c r="E37" s="283"/>
    </row>
    <row r="38" spans="1:5" s="332" customFormat="1" ht="18.75" customHeight="1" x14ac:dyDescent="0.2">
      <c r="B38" s="339" t="s">
        <v>170</v>
      </c>
      <c r="C38" s="340">
        <f>48439+263</f>
        <v>48702</v>
      </c>
      <c r="D38" s="82"/>
    </row>
    <row r="39" spans="1:5" s="332" customFormat="1" ht="18.75" customHeight="1" x14ac:dyDescent="0.2">
      <c r="B39" s="339" t="s">
        <v>292</v>
      </c>
      <c r="C39" s="340">
        <v>124828</v>
      </c>
      <c r="D39" s="82"/>
    </row>
    <row r="40" spans="1:5" ht="19.5" customHeight="1" x14ac:dyDescent="0.2">
      <c r="B40" s="304" t="s">
        <v>22</v>
      </c>
      <c r="C40" s="322">
        <f>SUM(C38:C39)</f>
        <v>173530</v>
      </c>
      <c r="D40" s="323"/>
    </row>
    <row r="41" spans="1:5" ht="16.5" hidden="1" customHeight="1" x14ac:dyDescent="0.2"/>
    <row r="42" spans="1:5" ht="16.5" hidden="1" customHeight="1" x14ac:dyDescent="0.2"/>
    <row r="43" spans="1:5" ht="16.5" hidden="1" customHeight="1" x14ac:dyDescent="0.2"/>
    <row r="44" spans="1:5" ht="16.5" hidden="1" customHeight="1" x14ac:dyDescent="0.2"/>
    <row r="45" spans="1:5" ht="16.5" hidden="1" customHeight="1" x14ac:dyDescent="0.2"/>
    <row r="46" spans="1:5" ht="16.5" hidden="1" customHeight="1" x14ac:dyDescent="0.2"/>
    <row r="47" spans="1:5" ht="16.5" hidden="1" customHeight="1" x14ac:dyDescent="0.2"/>
    <row r="48" spans="1:5" ht="16.5" hidden="1" customHeight="1" x14ac:dyDescent="0.2"/>
    <row r="49" spans="1:3" ht="16.5" hidden="1" customHeight="1" x14ac:dyDescent="0.2"/>
    <row r="50" spans="1:3" ht="16.5" hidden="1" customHeight="1" x14ac:dyDescent="0.2"/>
    <row r="51" spans="1:3" ht="16.5" hidden="1" customHeight="1" x14ac:dyDescent="0.2"/>
    <row r="52" spans="1:3" ht="16.5" hidden="1" customHeight="1" x14ac:dyDescent="0.2"/>
    <row r="53" spans="1:3" ht="16.5" hidden="1" customHeight="1" x14ac:dyDescent="0.2"/>
    <row r="54" spans="1:3" ht="16.5" hidden="1" customHeight="1" x14ac:dyDescent="0.2"/>
    <row r="55" spans="1:3" ht="16.5" hidden="1" customHeight="1" x14ac:dyDescent="0.2"/>
    <row r="56" spans="1:3" ht="16.5" hidden="1" customHeight="1" x14ac:dyDescent="0.2"/>
    <row r="57" spans="1:3" ht="16.5" hidden="1" customHeight="1" x14ac:dyDescent="0.2"/>
    <row r="58" spans="1:3" ht="16.5" hidden="1" customHeight="1" x14ac:dyDescent="0.2"/>
    <row r="59" spans="1:3" ht="16.5" hidden="1" customHeight="1" x14ac:dyDescent="0.2"/>
    <row r="60" spans="1:3" ht="16.5" hidden="1" customHeight="1" x14ac:dyDescent="0.2"/>
    <row r="61" spans="1:3" ht="21" customHeight="1" x14ac:dyDescent="0.2">
      <c r="A61" s="88" t="s">
        <v>78</v>
      </c>
      <c r="B61" s="341" t="s">
        <v>276</v>
      </c>
      <c r="C61" s="319"/>
    </row>
    <row r="62" spans="1:3" ht="20.100000000000001" customHeight="1" x14ac:dyDescent="0.2">
      <c r="B62" s="326" t="s">
        <v>280</v>
      </c>
      <c r="C62" s="342">
        <v>3155804</v>
      </c>
    </row>
    <row r="63" spans="1:3" ht="20.100000000000001" customHeight="1" x14ac:dyDescent="0.2">
      <c r="B63" s="326" t="s">
        <v>283</v>
      </c>
      <c r="C63" s="336">
        <f>15303059</f>
        <v>15303059</v>
      </c>
    </row>
    <row r="64" spans="1:3" ht="21.75" customHeight="1" x14ac:dyDescent="0.2">
      <c r="B64" s="304" t="s">
        <v>282</v>
      </c>
      <c r="C64" s="343">
        <f>SUM(C62:C63)</f>
        <v>18458863</v>
      </c>
    </row>
    <row r="66" spans="2:4" ht="17.25" customHeight="1" x14ac:dyDescent="0.2">
      <c r="B66" s="344" t="s">
        <v>191</v>
      </c>
      <c r="C66" s="345">
        <f>C23+C36+C40+C64</f>
        <v>25749915</v>
      </c>
    </row>
    <row r="67" spans="2:4" ht="16.5" customHeight="1" x14ac:dyDescent="0.2">
      <c r="B67" s="344" t="s">
        <v>192</v>
      </c>
      <c r="C67" s="345">
        <f>C11</f>
        <v>6208349</v>
      </c>
    </row>
    <row r="68" spans="2:4" ht="24" customHeight="1" x14ac:dyDescent="0.2">
      <c r="B68" s="346" t="s">
        <v>266</v>
      </c>
      <c r="C68" s="347">
        <f>C67-C66</f>
        <v>-19541566</v>
      </c>
      <c r="D68" s="348"/>
    </row>
    <row r="69" spans="2:4" x14ac:dyDescent="0.2">
      <c r="C69" s="349"/>
    </row>
    <row r="70" spans="2:4" x14ac:dyDescent="0.2">
      <c r="B70" s="138" t="s">
        <v>208</v>
      </c>
      <c r="C70" s="350"/>
    </row>
    <row r="71" spans="2:4" x14ac:dyDescent="0.2">
      <c r="B71" s="45" t="s">
        <v>263</v>
      </c>
      <c r="C71" s="274"/>
    </row>
    <row r="72" spans="2:4" x14ac:dyDescent="0.2">
      <c r="B72" s="352"/>
      <c r="C72" s="353"/>
    </row>
    <row r="73" spans="2:4" x14ac:dyDescent="0.2">
      <c r="B73" s="354"/>
      <c r="C73" s="355"/>
    </row>
    <row r="74" spans="2:4" x14ac:dyDescent="0.2">
      <c r="B74" s="354"/>
      <c r="C74" s="355"/>
    </row>
    <row r="75" spans="2:4" x14ac:dyDescent="0.2">
      <c r="B75" s="356"/>
      <c r="C75" s="357"/>
    </row>
  </sheetData>
  <pageMargins left="0.25" right="0.25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442F8-C54C-4D4F-82B0-687CD1438E66}">
  <dimension ref="A1:P47"/>
  <sheetViews>
    <sheetView topLeftCell="A46" workbookViewId="0">
      <selection activeCell="F28" sqref="F28"/>
    </sheetView>
  </sheetViews>
  <sheetFormatPr defaultRowHeight="12.75" x14ac:dyDescent="0.2"/>
  <cols>
    <col min="1" max="1" width="55" customWidth="1"/>
    <col min="2" max="2" width="17.85546875" customWidth="1"/>
    <col min="3" max="3" width="19.28515625" customWidth="1"/>
    <col min="5" max="5" width="13.5703125" customWidth="1"/>
    <col min="6" max="6" width="13.140625" customWidth="1"/>
  </cols>
  <sheetData>
    <row r="1" spans="1:3" ht="15" customHeight="1" x14ac:dyDescent="0.2">
      <c r="A1" s="382" t="s">
        <v>328</v>
      </c>
      <c r="B1" s="383">
        <v>2023</v>
      </c>
      <c r="C1" s="383">
        <v>2022</v>
      </c>
    </row>
    <row r="2" spans="1:3" ht="15" customHeight="1" x14ac:dyDescent="0.25">
      <c r="A2" s="128" t="s">
        <v>258</v>
      </c>
      <c r="B2" s="129"/>
      <c r="C2" s="385"/>
    </row>
    <row r="3" spans="1:3" ht="15" customHeight="1" x14ac:dyDescent="0.25">
      <c r="A3" s="384" t="s">
        <v>366</v>
      </c>
      <c r="B3" s="385"/>
      <c r="C3" s="385"/>
    </row>
    <row r="4" spans="1:3" ht="15" customHeight="1" x14ac:dyDescent="0.25">
      <c r="A4" s="386" t="s">
        <v>329</v>
      </c>
      <c r="B4" s="385"/>
      <c r="C4" s="385"/>
    </row>
    <row r="5" spans="1:3" ht="15" customHeight="1" x14ac:dyDescent="0.2">
      <c r="A5" s="387" t="s">
        <v>330</v>
      </c>
      <c r="B5" s="385"/>
      <c r="C5" s="385"/>
    </row>
    <row r="6" spans="1:3" ht="15" customHeight="1" x14ac:dyDescent="0.2">
      <c r="A6" s="466"/>
      <c r="B6" s="388" t="s">
        <v>326</v>
      </c>
      <c r="C6" s="388" t="s">
        <v>326</v>
      </c>
    </row>
    <row r="7" spans="1:3" ht="15" customHeight="1" x14ac:dyDescent="0.2">
      <c r="A7" s="466"/>
      <c r="B7" s="388" t="s">
        <v>331</v>
      </c>
      <c r="C7" s="388" t="s">
        <v>332</v>
      </c>
    </row>
    <row r="8" spans="1:3" ht="15" customHeight="1" x14ac:dyDescent="0.2">
      <c r="A8" s="389"/>
      <c r="B8" s="390"/>
      <c r="C8" s="390"/>
    </row>
    <row r="9" spans="1:3" ht="15" customHeight="1" x14ac:dyDescent="0.2">
      <c r="A9" s="391" t="s">
        <v>333</v>
      </c>
      <c r="B9" s="392"/>
      <c r="C9" s="392"/>
    </row>
    <row r="10" spans="1:3" ht="15" customHeight="1" x14ac:dyDescent="0.2">
      <c r="A10" s="393" t="s">
        <v>334</v>
      </c>
      <c r="B10" s="392">
        <f>'[1]FDP 2023'!$L$23/5*6+'[1]FDP 2023'!$P$23+Aktivet!G15-Aktivet!F15</f>
        <v>35465189</v>
      </c>
      <c r="C10" s="392"/>
    </row>
    <row r="11" spans="1:3" ht="15" customHeight="1" x14ac:dyDescent="0.2">
      <c r="A11" s="393" t="s">
        <v>335</v>
      </c>
      <c r="B11" s="392">
        <v>7277954</v>
      </c>
      <c r="C11" s="392"/>
    </row>
    <row r="12" spans="1:3" ht="15" customHeight="1" x14ac:dyDescent="0.2">
      <c r="A12" s="393" t="s">
        <v>336</v>
      </c>
      <c r="B12" s="392"/>
      <c r="C12" s="392"/>
    </row>
    <row r="13" spans="1:3" ht="15" customHeight="1" x14ac:dyDescent="0.2">
      <c r="A13" s="394" t="s">
        <v>337</v>
      </c>
      <c r="B13" s="392"/>
      <c r="C13" s="392"/>
    </row>
    <row r="14" spans="1:3" ht="15" customHeight="1" x14ac:dyDescent="0.2">
      <c r="A14" s="391" t="s">
        <v>338</v>
      </c>
      <c r="B14" s="392"/>
      <c r="C14" s="392"/>
    </row>
    <row r="15" spans="1:3" ht="15" customHeight="1" x14ac:dyDescent="0.2">
      <c r="A15" s="393" t="s">
        <v>339</v>
      </c>
      <c r="B15" s="392">
        <f>'PASH 1'!F34</f>
        <v>208521</v>
      </c>
      <c r="C15" s="392"/>
    </row>
    <row r="16" spans="1:3" ht="15" customHeight="1" x14ac:dyDescent="0.2">
      <c r="A16" s="394" t="s">
        <v>340</v>
      </c>
      <c r="B16" s="392"/>
      <c r="C16" s="392"/>
    </row>
    <row r="17" spans="1:16" ht="15" customHeight="1" x14ac:dyDescent="0.2">
      <c r="A17" s="391" t="s">
        <v>341</v>
      </c>
      <c r="B17" s="395">
        <f>B10-B11-B15</f>
        <v>27978714</v>
      </c>
      <c r="C17" s="395"/>
    </row>
    <row r="18" spans="1:16" ht="15" customHeight="1" x14ac:dyDescent="0.2">
      <c r="A18" s="394"/>
      <c r="B18" s="392"/>
      <c r="C18" s="392"/>
    </row>
    <row r="19" spans="1:16" ht="15" customHeight="1" x14ac:dyDescent="0.2">
      <c r="A19" s="391" t="s">
        <v>342</v>
      </c>
      <c r="B19" s="392"/>
      <c r="C19" s="392"/>
      <c r="E19" s="401">
        <f>B10-B41</f>
        <v>35465188.600000001</v>
      </c>
      <c r="F19" s="401">
        <f>B10-B41-B15</f>
        <v>35256667.600000001</v>
      </c>
    </row>
    <row r="20" spans="1:16" ht="15" customHeight="1" x14ac:dyDescent="0.2">
      <c r="A20" s="394" t="s">
        <v>343</v>
      </c>
      <c r="B20" s="392"/>
      <c r="C20" s="392"/>
    </row>
    <row r="21" spans="1:16" ht="15" customHeight="1" x14ac:dyDescent="0.2">
      <c r="A21" s="394" t="s">
        <v>344</v>
      </c>
      <c r="B21" s="392"/>
      <c r="C21" s="392"/>
      <c r="N21">
        <v>4</v>
      </c>
    </row>
    <row r="22" spans="1:16" ht="15" customHeight="1" x14ac:dyDescent="0.2">
      <c r="A22" s="394" t="s">
        <v>345</v>
      </c>
      <c r="B22" s="392"/>
      <c r="C22" s="392"/>
      <c r="N22">
        <v>2</v>
      </c>
    </row>
    <row r="23" spans="1:16" ht="15" customHeight="1" x14ac:dyDescent="0.2">
      <c r="A23" s="394" t="s">
        <v>346</v>
      </c>
      <c r="B23" s="392"/>
      <c r="C23" s="392"/>
      <c r="N23">
        <v>2</v>
      </c>
    </row>
    <row r="24" spans="1:16" ht="15" customHeight="1" x14ac:dyDescent="0.2">
      <c r="A24" s="394" t="s">
        <v>347</v>
      </c>
      <c r="B24" s="392"/>
      <c r="C24" s="392"/>
      <c r="N24">
        <v>1</v>
      </c>
      <c r="O24" t="s">
        <v>367</v>
      </c>
    </row>
    <row r="25" spans="1:16" ht="15" customHeight="1" x14ac:dyDescent="0.2">
      <c r="A25" s="394" t="s">
        <v>348</v>
      </c>
      <c r="B25" s="392"/>
      <c r="C25" s="392"/>
      <c r="N25">
        <v>1</v>
      </c>
      <c r="O25" t="s">
        <v>368</v>
      </c>
    </row>
    <row r="26" spans="1:16" ht="15" customHeight="1" x14ac:dyDescent="0.2">
      <c r="A26" s="394" t="s">
        <v>349</v>
      </c>
      <c r="B26" s="392"/>
      <c r="C26" s="392"/>
      <c r="N26">
        <v>2</v>
      </c>
      <c r="O26" t="s">
        <v>370</v>
      </c>
    </row>
    <row r="27" spans="1:16" ht="15" customHeight="1" x14ac:dyDescent="0.2">
      <c r="A27" s="394" t="s">
        <v>337</v>
      </c>
      <c r="B27" s="392"/>
      <c r="C27" s="392"/>
      <c r="N27">
        <v>1</v>
      </c>
      <c r="O27" t="s">
        <v>369</v>
      </c>
    </row>
    <row r="28" spans="1:16" ht="15" customHeight="1" x14ac:dyDescent="0.2">
      <c r="A28" s="391" t="s">
        <v>350</v>
      </c>
      <c r="B28" s="395">
        <v>0</v>
      </c>
      <c r="C28" s="395"/>
      <c r="N28">
        <f>SUM(N21:N27)</f>
        <v>13</v>
      </c>
      <c r="P28">
        <f>360/N28</f>
        <v>27.692307692307693</v>
      </c>
    </row>
    <row r="29" spans="1:16" ht="15" customHeight="1" x14ac:dyDescent="0.2">
      <c r="A29" s="396"/>
      <c r="B29" s="392"/>
      <c r="C29" s="392"/>
      <c r="N29">
        <f>N28*25</f>
        <v>325</v>
      </c>
    </row>
    <row r="30" spans="1:16" ht="15" customHeight="1" x14ac:dyDescent="0.2">
      <c r="A30" s="391" t="s">
        <v>351</v>
      </c>
      <c r="B30" s="392"/>
      <c r="C30" s="392"/>
    </row>
    <row r="31" spans="1:16" ht="15" customHeight="1" x14ac:dyDescent="0.2">
      <c r="A31" s="394" t="s">
        <v>352</v>
      </c>
      <c r="B31" s="392"/>
      <c r="C31" s="392"/>
    </row>
    <row r="32" spans="1:16" ht="15" customHeight="1" x14ac:dyDescent="0.2">
      <c r="A32" s="394" t="s">
        <v>353</v>
      </c>
      <c r="B32" s="392"/>
      <c r="C32" s="392"/>
    </row>
    <row r="33" spans="1:3" ht="15" customHeight="1" x14ac:dyDescent="0.2">
      <c r="A33" s="394" t="s">
        <v>354</v>
      </c>
      <c r="B33" s="392"/>
      <c r="C33" s="392"/>
    </row>
    <row r="34" spans="1:3" ht="15" customHeight="1" x14ac:dyDescent="0.2">
      <c r="A34" s="394" t="s">
        <v>355</v>
      </c>
      <c r="B34" s="392"/>
      <c r="C34" s="392"/>
    </row>
    <row r="35" spans="1:3" ht="15" customHeight="1" x14ac:dyDescent="0.2">
      <c r="A35" s="394" t="s">
        <v>356</v>
      </c>
      <c r="B35" s="392"/>
      <c r="C35" s="392"/>
    </row>
    <row r="36" spans="1:3" ht="15" customHeight="1" x14ac:dyDescent="0.2">
      <c r="A36" s="394" t="s">
        <v>357</v>
      </c>
      <c r="B36" s="392"/>
      <c r="C36" s="392"/>
    </row>
    <row r="37" spans="1:3" ht="15" customHeight="1" x14ac:dyDescent="0.2">
      <c r="A37" s="394" t="s">
        <v>358</v>
      </c>
      <c r="B37" s="392"/>
      <c r="C37" s="392"/>
    </row>
    <row r="38" spans="1:3" ht="15" customHeight="1" x14ac:dyDescent="0.2">
      <c r="A38" s="394" t="s">
        <v>359</v>
      </c>
      <c r="B38" s="392"/>
      <c r="C38" s="392"/>
    </row>
    <row r="39" spans="1:3" ht="15" customHeight="1" x14ac:dyDescent="0.2">
      <c r="A39" s="394" t="s">
        <v>360</v>
      </c>
      <c r="B39" s="392"/>
      <c r="C39" s="392"/>
    </row>
    <row r="40" spans="1:3" ht="15" customHeight="1" x14ac:dyDescent="0.2">
      <c r="A40" s="394" t="s">
        <v>337</v>
      </c>
      <c r="B40" s="392"/>
      <c r="C40" s="392"/>
    </row>
    <row r="41" spans="1:3" ht="15" customHeight="1" x14ac:dyDescent="0.2">
      <c r="A41" s="391" t="s">
        <v>361</v>
      </c>
      <c r="B41" s="395">
        <f>B46-B44</f>
        <v>0.39999999850988388</v>
      </c>
      <c r="C41" s="395" t="e">
        <f>#REF!</f>
        <v>#REF!</v>
      </c>
    </row>
    <row r="42" spans="1:3" ht="15" customHeight="1" x14ac:dyDescent="0.2">
      <c r="A42" s="396"/>
      <c r="B42" s="392"/>
      <c r="C42" s="392"/>
    </row>
    <row r="43" spans="1:3" ht="15" customHeight="1" x14ac:dyDescent="0.2">
      <c r="A43" s="391" t="s">
        <v>362</v>
      </c>
      <c r="B43" s="397">
        <v>0</v>
      </c>
      <c r="C43" s="397" t="e">
        <f>C41-C46</f>
        <v>#REF!</v>
      </c>
    </row>
    <row r="44" spans="1:3" ht="15" customHeight="1" x14ac:dyDescent="0.2">
      <c r="A44" s="398" t="s">
        <v>363</v>
      </c>
      <c r="B44" s="392">
        <v>28058665</v>
      </c>
      <c r="C44" s="392"/>
    </row>
    <row r="45" spans="1:3" ht="15" customHeight="1" x14ac:dyDescent="0.2">
      <c r="A45" s="398" t="s">
        <v>364</v>
      </c>
      <c r="B45" s="392"/>
      <c r="C45" s="392"/>
    </row>
    <row r="46" spans="1:3" ht="15" customHeight="1" thickBot="1" x14ac:dyDescent="0.25">
      <c r="A46" s="399" t="s">
        <v>365</v>
      </c>
      <c r="B46" s="400">
        <f>Aktivet!F7</f>
        <v>28058665.399999999</v>
      </c>
      <c r="C46" s="400" t="e">
        <f>#REF!</f>
        <v>#REF!</v>
      </c>
    </row>
    <row r="47" spans="1:3" ht="13.5" thickTop="1" x14ac:dyDescent="0.2"/>
  </sheetData>
  <mergeCells count="1">
    <mergeCell ref="A6:A7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R29"/>
  <sheetViews>
    <sheetView workbookViewId="0">
      <selection activeCell="B1" sqref="B1:N28"/>
    </sheetView>
  </sheetViews>
  <sheetFormatPr defaultRowHeight="13.5" x14ac:dyDescent="0.25"/>
  <cols>
    <col min="1" max="1" width="1.85546875" style="50" customWidth="1"/>
    <col min="2" max="2" width="4" style="50" customWidth="1"/>
    <col min="3" max="3" width="39.42578125" style="51" customWidth="1"/>
    <col min="4" max="4" width="12.140625" style="51" customWidth="1"/>
    <col min="5" max="5" width="10" style="51" customWidth="1"/>
    <col min="6" max="6" width="7.5703125" style="51" customWidth="1"/>
    <col min="7" max="7" width="6.28515625" style="51" customWidth="1"/>
    <col min="8" max="8" width="11.85546875" style="51" customWidth="1"/>
    <col min="9" max="9" width="5.7109375" style="51" customWidth="1"/>
    <col min="10" max="10" width="13" style="51" customWidth="1"/>
    <col min="11" max="11" width="12.28515625" style="51" customWidth="1"/>
    <col min="12" max="12" width="8.7109375" style="51" customWidth="1"/>
    <col min="13" max="13" width="10.140625" style="51" customWidth="1"/>
    <col min="14" max="14" width="12.42578125" style="51" customWidth="1"/>
    <col min="15" max="15" width="2.42578125" style="50" customWidth="1"/>
    <col min="16" max="16384" width="9.140625" style="50"/>
  </cols>
  <sheetData>
    <row r="1" spans="2:14" ht="26.25" customHeight="1" x14ac:dyDescent="0.25">
      <c r="C1" s="467" t="s">
        <v>325</v>
      </c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</row>
    <row r="2" spans="2:14" ht="12.75" customHeight="1" x14ac:dyDescent="0.25"/>
    <row r="3" spans="2:14" ht="78.75" customHeight="1" x14ac:dyDescent="0.25">
      <c r="B3" s="52"/>
      <c r="C3" s="53"/>
      <c r="D3" s="54" t="s">
        <v>193</v>
      </c>
      <c r="E3" s="55" t="s">
        <v>86</v>
      </c>
      <c r="F3" s="55" t="s">
        <v>194</v>
      </c>
      <c r="G3" s="55" t="s">
        <v>195</v>
      </c>
      <c r="H3" s="55" t="s">
        <v>196</v>
      </c>
      <c r="I3" s="55" t="s">
        <v>88</v>
      </c>
      <c r="J3" s="55" t="s">
        <v>197</v>
      </c>
      <c r="K3" s="55" t="s">
        <v>138</v>
      </c>
      <c r="L3" s="55" t="s">
        <v>22</v>
      </c>
      <c r="M3" s="55" t="s">
        <v>198</v>
      </c>
      <c r="N3" s="55" t="s">
        <v>22</v>
      </c>
    </row>
    <row r="4" spans="2:14" ht="26.25" customHeight="1" thickBot="1" x14ac:dyDescent="0.3">
      <c r="B4" s="167" t="s">
        <v>78</v>
      </c>
      <c r="C4" s="164" t="s">
        <v>289</v>
      </c>
      <c r="D4" s="219">
        <v>100000</v>
      </c>
      <c r="E4" s="219">
        <v>191034375</v>
      </c>
      <c r="F4" s="219"/>
      <c r="G4" s="219"/>
      <c r="H4" s="219">
        <v>0</v>
      </c>
      <c r="I4" s="219"/>
      <c r="J4" s="220"/>
      <c r="K4" s="219">
        <v>-9008497</v>
      </c>
      <c r="L4" s="220"/>
      <c r="M4" s="219"/>
      <c r="N4" s="219">
        <v>182125878</v>
      </c>
    </row>
    <row r="5" spans="2:14" ht="16.5" customHeight="1" thickTop="1" x14ac:dyDescent="0.25">
      <c r="B5" s="163"/>
      <c r="C5" s="166" t="s">
        <v>199</v>
      </c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</row>
    <row r="6" spans="2:14" ht="21" customHeight="1" x14ac:dyDescent="0.25">
      <c r="B6" s="210" t="s">
        <v>78</v>
      </c>
      <c r="C6" s="211" t="s">
        <v>327</v>
      </c>
      <c r="D6" s="216">
        <v>100000</v>
      </c>
      <c r="E6" s="216">
        <v>191034375</v>
      </c>
      <c r="F6" s="216"/>
      <c r="G6" s="216"/>
      <c r="H6" s="216">
        <v>0</v>
      </c>
      <c r="I6" s="216"/>
      <c r="J6" s="216">
        <v>0</v>
      </c>
      <c r="K6" s="216">
        <v>-9008497</v>
      </c>
      <c r="L6" s="216"/>
      <c r="M6" s="216"/>
      <c r="N6" s="216">
        <v>182125878</v>
      </c>
    </row>
    <row r="7" spans="2:14" s="165" customFormat="1" ht="20.25" customHeight="1" x14ac:dyDescent="0.2">
      <c r="B7" s="163"/>
      <c r="C7" s="164" t="s">
        <v>200</v>
      </c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4"/>
    </row>
    <row r="8" spans="2:14" s="165" customFormat="1" ht="20.100000000000001" customHeight="1" x14ac:dyDescent="0.2">
      <c r="B8" s="163"/>
      <c r="C8" s="166" t="s">
        <v>201</v>
      </c>
      <c r="D8" s="215"/>
      <c r="E8" s="215"/>
      <c r="F8" s="215"/>
      <c r="G8" s="215"/>
      <c r="H8" s="215"/>
      <c r="I8" s="215"/>
      <c r="J8" s="215">
        <v>0</v>
      </c>
      <c r="K8" s="215"/>
      <c r="L8" s="215"/>
      <c r="M8" s="215"/>
      <c r="N8" s="214"/>
    </row>
    <row r="9" spans="2:14" s="165" customFormat="1" ht="20.100000000000001" customHeight="1" x14ac:dyDescent="0.2">
      <c r="B9" s="163"/>
      <c r="C9" s="164" t="s">
        <v>202</v>
      </c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4"/>
    </row>
    <row r="10" spans="2:14" s="165" customFormat="1" ht="20.100000000000001" customHeight="1" x14ac:dyDescent="0.2">
      <c r="B10" s="163"/>
      <c r="C10" s="164" t="s">
        <v>203</v>
      </c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</row>
    <row r="11" spans="2:14" s="165" customFormat="1" ht="21.75" customHeight="1" x14ac:dyDescent="0.2">
      <c r="B11" s="163"/>
      <c r="C11" s="164" t="s">
        <v>204</v>
      </c>
      <c r="D11" s="215">
        <v>0</v>
      </c>
      <c r="E11" s="215"/>
      <c r="F11" s="215"/>
      <c r="G11" s="215"/>
      <c r="H11" s="215"/>
      <c r="I11" s="215"/>
      <c r="J11" s="215"/>
      <c r="K11" s="215"/>
      <c r="L11" s="215"/>
      <c r="M11" s="215"/>
      <c r="N11" s="214"/>
    </row>
    <row r="12" spans="2:14" s="165" customFormat="1" ht="20.100000000000001" customHeight="1" x14ac:dyDescent="0.2">
      <c r="B12" s="163"/>
      <c r="C12" s="166" t="s">
        <v>205</v>
      </c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N12" s="214"/>
    </row>
    <row r="13" spans="2:14" s="165" customFormat="1" ht="20.100000000000001" customHeight="1" x14ac:dyDescent="0.2">
      <c r="B13" s="163"/>
      <c r="C13" s="166" t="s">
        <v>137</v>
      </c>
      <c r="D13" s="215"/>
      <c r="E13" s="215"/>
      <c r="F13" s="215"/>
      <c r="G13" s="215"/>
      <c r="H13" s="215"/>
      <c r="I13" s="215"/>
      <c r="J13" s="215"/>
      <c r="K13" s="215"/>
      <c r="L13" s="215"/>
      <c r="M13" s="215"/>
      <c r="N13" s="214"/>
    </row>
    <row r="14" spans="2:14" s="165" customFormat="1" ht="20.100000000000001" customHeight="1" x14ac:dyDescent="0.2">
      <c r="B14" s="163"/>
      <c r="C14" s="164" t="s">
        <v>206</v>
      </c>
      <c r="D14" s="214"/>
      <c r="E14" s="214"/>
      <c r="F14" s="214"/>
      <c r="G14" s="214"/>
      <c r="H14" s="214"/>
      <c r="I14" s="214"/>
      <c r="J14" s="214"/>
      <c r="K14" s="214"/>
      <c r="L14" s="214"/>
      <c r="M14" s="214"/>
      <c r="N14" s="214"/>
    </row>
    <row r="15" spans="2:14" ht="25.5" x14ac:dyDescent="0.25">
      <c r="B15" s="210" t="s">
        <v>78</v>
      </c>
      <c r="C15" s="211" t="s">
        <v>287</v>
      </c>
      <c r="D15" s="216">
        <v>100000</v>
      </c>
      <c r="E15" s="216">
        <v>191034375</v>
      </c>
      <c r="F15" s="216"/>
      <c r="G15" s="216"/>
      <c r="H15" s="216">
        <v>0</v>
      </c>
      <c r="I15" s="216"/>
      <c r="J15" s="217"/>
      <c r="K15" s="216">
        <v>-9008497</v>
      </c>
      <c r="L15" s="217"/>
      <c r="M15" s="216"/>
      <c r="N15" s="216">
        <v>182125878</v>
      </c>
    </row>
    <row r="16" spans="2:14" ht="0.75" customHeight="1" thickBot="1" x14ac:dyDescent="0.3">
      <c r="B16" s="237"/>
      <c r="C16" s="238"/>
      <c r="D16" s="239"/>
      <c r="E16" s="239"/>
      <c r="F16" s="239"/>
      <c r="G16" s="239"/>
      <c r="H16" s="239"/>
      <c r="I16" s="239"/>
      <c r="J16" s="239"/>
      <c r="K16" s="239"/>
      <c r="L16" s="239"/>
      <c r="M16" s="239"/>
      <c r="N16" s="240">
        <v>0</v>
      </c>
    </row>
    <row r="17" spans="2:18" ht="19.5" customHeight="1" x14ac:dyDescent="0.25">
      <c r="B17" s="245" t="s">
        <v>78</v>
      </c>
      <c r="C17" s="246" t="s">
        <v>288</v>
      </c>
      <c r="D17" s="247">
        <v>100000</v>
      </c>
      <c r="E17" s="247"/>
      <c r="F17" s="247"/>
      <c r="G17" s="247"/>
      <c r="H17" s="247"/>
      <c r="I17" s="247"/>
      <c r="J17" s="247"/>
      <c r="K17" s="247"/>
      <c r="L17" s="247"/>
      <c r="M17" s="247"/>
      <c r="N17" s="248"/>
    </row>
    <row r="18" spans="2:18" x14ac:dyDescent="0.25">
      <c r="B18" s="241"/>
      <c r="C18" s="242" t="s">
        <v>203</v>
      </c>
      <c r="D18" s="243"/>
      <c r="E18" s="243"/>
      <c r="F18" s="243"/>
      <c r="G18" s="243"/>
      <c r="H18" s="243"/>
      <c r="I18" s="243"/>
      <c r="J18" s="243"/>
      <c r="K18" s="243"/>
      <c r="L18" s="243"/>
      <c r="M18" s="243"/>
      <c r="N18" s="244"/>
    </row>
    <row r="19" spans="2:18" ht="20.100000000000001" customHeight="1" x14ac:dyDescent="0.25">
      <c r="B19" s="163"/>
      <c r="C19" s="166" t="s">
        <v>201</v>
      </c>
      <c r="D19" s="215"/>
      <c r="E19" s="215"/>
      <c r="F19" s="215"/>
      <c r="G19" s="215"/>
      <c r="H19" s="215"/>
      <c r="I19" s="215"/>
      <c r="J19" s="218">
        <v>0</v>
      </c>
      <c r="K19" s="215">
        <v>-4637169.2333000004</v>
      </c>
      <c r="L19" s="215"/>
      <c r="M19" s="215"/>
      <c r="N19" s="214"/>
    </row>
    <row r="20" spans="2:18" ht="20.100000000000001" customHeight="1" x14ac:dyDescent="0.25">
      <c r="B20" s="163"/>
      <c r="C20" s="164" t="s">
        <v>202</v>
      </c>
      <c r="D20" s="215"/>
      <c r="E20" s="215"/>
      <c r="F20" s="215"/>
      <c r="G20" s="215"/>
      <c r="H20" s="215"/>
      <c r="I20" s="215"/>
      <c r="J20" s="215"/>
      <c r="K20" s="215"/>
      <c r="L20" s="215"/>
      <c r="M20" s="215"/>
      <c r="N20" s="214"/>
    </row>
    <row r="21" spans="2:18" ht="20.100000000000001" customHeight="1" x14ac:dyDescent="0.25">
      <c r="B21" s="163"/>
      <c r="C21" s="164" t="s">
        <v>200</v>
      </c>
      <c r="D21" s="214"/>
      <c r="E21" s="214"/>
      <c r="F21" s="214"/>
      <c r="G21" s="214"/>
      <c r="H21" s="214"/>
      <c r="I21" s="214"/>
      <c r="J21" s="214"/>
      <c r="K21" s="214"/>
      <c r="L21" s="214"/>
      <c r="M21" s="214"/>
      <c r="N21" s="214"/>
    </row>
    <row r="22" spans="2:18" ht="20.100000000000001" customHeight="1" x14ac:dyDescent="0.25">
      <c r="B22" s="163"/>
      <c r="C22" s="164" t="s">
        <v>204</v>
      </c>
      <c r="D22" s="215">
        <v>0</v>
      </c>
      <c r="E22" s="215">
        <v>0</v>
      </c>
      <c r="F22" s="215"/>
      <c r="G22" s="215"/>
      <c r="H22" s="215"/>
      <c r="I22" s="215"/>
      <c r="J22" s="215"/>
      <c r="K22" s="215"/>
      <c r="L22" s="215"/>
      <c r="M22" s="215"/>
      <c r="N22" s="214"/>
    </row>
    <row r="23" spans="2:18" ht="20.100000000000001" customHeight="1" x14ac:dyDescent="0.25">
      <c r="B23" s="163"/>
      <c r="C23" s="166" t="s">
        <v>205</v>
      </c>
      <c r="D23" s="215"/>
      <c r="E23" s="215"/>
      <c r="F23" s="215"/>
      <c r="G23" s="215"/>
      <c r="H23" s="215"/>
      <c r="I23" s="215"/>
      <c r="J23" s="215"/>
      <c r="K23" s="215"/>
      <c r="L23" s="215"/>
      <c r="M23" s="215"/>
      <c r="N23" s="214"/>
    </row>
    <row r="24" spans="2:18" ht="20.100000000000001" customHeight="1" x14ac:dyDescent="0.25">
      <c r="B24" s="163"/>
      <c r="C24" s="166" t="s">
        <v>137</v>
      </c>
      <c r="D24" s="215"/>
      <c r="E24" s="215"/>
      <c r="F24" s="215"/>
      <c r="G24" s="215"/>
      <c r="H24" s="215"/>
      <c r="I24" s="215"/>
      <c r="J24" s="215"/>
      <c r="K24" s="215"/>
      <c r="L24" s="215"/>
      <c r="M24" s="215"/>
      <c r="N24" s="214"/>
    </row>
    <row r="25" spans="2:18" ht="20.100000000000001" customHeight="1" x14ac:dyDescent="0.25">
      <c r="B25" s="163"/>
      <c r="C25" s="164" t="s">
        <v>206</v>
      </c>
      <c r="D25" s="214">
        <v>0</v>
      </c>
      <c r="E25" s="214">
        <v>0</v>
      </c>
      <c r="F25" s="214"/>
      <c r="G25" s="214"/>
      <c r="H25" s="214"/>
      <c r="I25" s="214"/>
      <c r="J25" s="214"/>
      <c r="K25" s="214"/>
      <c r="L25" s="214"/>
      <c r="M25" s="214"/>
      <c r="N25" s="214"/>
    </row>
    <row r="26" spans="2:18" ht="26.25" customHeight="1" thickBot="1" x14ac:dyDescent="0.3">
      <c r="B26" s="212" t="s">
        <v>78</v>
      </c>
      <c r="C26" s="213" t="s">
        <v>289</v>
      </c>
      <c r="D26" s="219">
        <v>100000</v>
      </c>
      <c r="E26" s="219">
        <v>191034375</v>
      </c>
      <c r="F26" s="219"/>
      <c r="G26" s="219"/>
      <c r="H26" s="219">
        <v>0</v>
      </c>
      <c r="I26" s="219"/>
      <c r="J26" s="220">
        <v>0</v>
      </c>
      <c r="K26" s="219">
        <v>-4637169.2333000004</v>
      </c>
      <c r="L26" s="220"/>
      <c r="M26" s="219"/>
      <c r="N26" s="219">
        <v>177488708.7667</v>
      </c>
      <c r="P26" s="50">
        <f>Pasivet!F51</f>
        <v>177488708.7667</v>
      </c>
      <c r="R26" s="102"/>
    </row>
    <row r="27" spans="2:18" ht="14.25" thickTop="1" x14ac:dyDescent="0.25">
      <c r="E27" s="176"/>
      <c r="F27" s="175" t="s">
        <v>269</v>
      </c>
    </row>
    <row r="28" spans="2:18" x14ac:dyDescent="0.25">
      <c r="F28" s="79" t="s">
        <v>270</v>
      </c>
    </row>
    <row r="29" spans="2:18" x14ac:dyDescent="0.25">
      <c r="N29" s="381">
        <f>N26-Pasivet!F41</f>
        <v>-13545666.2333</v>
      </c>
    </row>
  </sheetData>
  <mergeCells count="1">
    <mergeCell ref="C1:N1"/>
  </mergeCells>
  <pageMargins left="0.23622047244094491" right="0.23622047244094491" top="0.59055118110236227" bottom="0.3937007874015748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Kopert.</vt:lpstr>
      <vt:lpstr>Aktivet</vt:lpstr>
      <vt:lpstr>Shenimet shpjeguese per Aktivet</vt:lpstr>
      <vt:lpstr>Pasivet</vt:lpstr>
      <vt:lpstr>Shenimet shpjeguese per Pasivet</vt:lpstr>
      <vt:lpstr>PASH 1</vt:lpstr>
      <vt:lpstr>Shenime shpjeguese per PASH</vt:lpstr>
      <vt:lpstr>FLUKSI CASH </vt:lpstr>
      <vt:lpstr>KAPITALI</vt:lpstr>
      <vt:lpstr>Shenime shpjeguese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Alseo</cp:lastModifiedBy>
  <cp:lastPrinted>2024-03-18T21:36:36Z</cp:lastPrinted>
  <dcterms:created xsi:type="dcterms:W3CDTF">2002-02-16T18:16:52Z</dcterms:created>
  <dcterms:modified xsi:type="dcterms:W3CDTF">2024-05-27T13:37:55Z</dcterms:modified>
</cp:coreProperties>
</file>