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02"/>
  </bookViews>
  <sheets>
    <sheet name="kopertina" sheetId="1" r:id="rId1"/>
    <sheet name="bilanci" sheetId="2" r:id="rId2"/>
    <sheet name="pash" sheetId="3" r:id="rId3"/>
    <sheet name="cashflou" sheetId="4" r:id="rId4"/>
    <sheet name="pasqyra e kapitalit" sheetId="5" r:id="rId5"/>
    <sheet name="shenimet shpjeguese" sheetId="10" r:id="rId6"/>
    <sheet name="deklarata" sheetId="6" r:id="rId7"/>
    <sheet name="aktivet afatgjata" sheetId="7" r:id="rId8"/>
    <sheet name="deklarata analitike e tatimit" sheetId="8" r:id="rId9"/>
    <sheet name="deklarata e tatimit mbi fitimin" sheetId="9" r:id="rId10"/>
    <sheet name="magazina e lendes se pare" sheetId="11" r:id="rId11"/>
    <sheet name="magazina e materialeve ndihmese" sheetId="12" r:id="rId12"/>
    <sheet name="magazina e mallrave" sheetId="13" r:id="rId13"/>
    <sheet name="magazina e aktiveve afatgjata" sheetId="14" r:id="rId14"/>
    <sheet name="magazina m5" sheetId="15" r:id="rId15"/>
    <sheet name="inventari i mjeteve te transpor" sheetId="16" r:id="rId16"/>
    <sheet name="inventari i mjeteve te tjera" sheetId="17" r:id="rId17"/>
    <sheet name="gjendja e llogarive te bilancit" sheetId="18" r:id="rId18"/>
    <sheet name="inventari i llogarive bankare" sheetId="19" r:id="rId19"/>
    <sheet name="analiza e tvsh-se" sheetId="20" r:id="rId20"/>
    <sheet name="analiza e sigurimeve" sheetId="21" r:id="rId21"/>
    <sheet name="formular nr.2" sheetId="22" r:id="rId22"/>
    <sheet name="formular nr.3" sheetId="23" r:id="rId23"/>
  </sheets>
  <calcPr calcId="144525"/>
</workbook>
</file>

<file path=xl/calcChain.xml><?xml version="1.0" encoding="utf-8"?>
<calcChain xmlns="http://schemas.openxmlformats.org/spreadsheetml/2006/main">
  <c r="D57" i="23" l="1"/>
  <c r="D46" i="23"/>
  <c r="D33" i="23"/>
  <c r="D28" i="23"/>
  <c r="D19" i="23"/>
  <c r="D15" i="23"/>
  <c r="D47" i="23" s="1"/>
  <c r="E84" i="22" l="1"/>
  <c r="F83" i="22"/>
  <c r="E83" i="22"/>
  <c r="F79" i="22"/>
  <c r="E79" i="22"/>
  <c r="F67" i="22"/>
  <c r="E67" i="22"/>
  <c r="F63" i="22"/>
  <c r="E63" i="22"/>
  <c r="F57" i="22"/>
  <c r="F89" i="22" s="1"/>
  <c r="E57" i="22"/>
  <c r="E89" i="22" s="1"/>
  <c r="F17" i="22"/>
  <c r="E17" i="22"/>
  <c r="F10" i="22"/>
  <c r="E10" i="22"/>
  <c r="F6" i="22"/>
  <c r="F22" i="22" s="1"/>
  <c r="E6" i="22"/>
  <c r="E22" i="22" s="1"/>
  <c r="M25" i="21" l="1"/>
  <c r="J25" i="21"/>
  <c r="E25" i="21"/>
  <c r="L24" i="21"/>
  <c r="I24" i="21"/>
  <c r="N24" i="21" s="1"/>
  <c r="F24" i="21"/>
  <c r="K24" i="21" s="1"/>
  <c r="L23" i="21"/>
  <c r="F23" i="21"/>
  <c r="I23" i="21" s="1"/>
  <c r="L22" i="21"/>
  <c r="I22" i="21"/>
  <c r="F22" i="21"/>
  <c r="K22" i="21" s="1"/>
  <c r="L21" i="21"/>
  <c r="F21" i="21"/>
  <c r="I21" i="21" s="1"/>
  <c r="L20" i="21"/>
  <c r="I20" i="21"/>
  <c r="N20" i="21" s="1"/>
  <c r="F20" i="21"/>
  <c r="K20" i="21" s="1"/>
  <c r="L19" i="21"/>
  <c r="F19" i="21"/>
  <c r="I19" i="21" s="1"/>
  <c r="L18" i="21"/>
  <c r="I18" i="21"/>
  <c r="F18" i="21"/>
  <c r="K18" i="21" s="1"/>
  <c r="I17" i="21"/>
  <c r="F17" i="21"/>
  <c r="K17" i="21" s="1"/>
  <c r="L16" i="21"/>
  <c r="F16" i="21"/>
  <c r="I16" i="21" s="1"/>
  <c r="L15" i="21"/>
  <c r="I15" i="21"/>
  <c r="N15" i="21" s="1"/>
  <c r="F15" i="21"/>
  <c r="K15" i="21" s="1"/>
  <c r="L14" i="21"/>
  <c r="F14" i="21"/>
  <c r="I14" i="21" s="1"/>
  <c r="L13" i="21"/>
  <c r="L25" i="21" s="1"/>
  <c r="I13" i="21"/>
  <c r="F13" i="21"/>
  <c r="F25" i="21" s="1"/>
  <c r="N21" i="21" l="1"/>
  <c r="N14" i="21"/>
  <c r="N17" i="21"/>
  <c r="N18" i="21"/>
  <c r="N22" i="21"/>
  <c r="H14" i="21"/>
  <c r="G14" i="21" s="1"/>
  <c r="K14" i="21"/>
  <c r="H16" i="21"/>
  <c r="G16" i="21" s="1"/>
  <c r="K16" i="21"/>
  <c r="N16" i="21" s="1"/>
  <c r="H19" i="21"/>
  <c r="G19" i="21" s="1"/>
  <c r="K19" i="21"/>
  <c r="N19" i="21" s="1"/>
  <c r="H21" i="21"/>
  <c r="G21" i="21" s="1"/>
  <c r="K21" i="21"/>
  <c r="H23" i="21"/>
  <c r="G23" i="21" s="1"/>
  <c r="K23" i="21"/>
  <c r="N23" i="21" s="1"/>
  <c r="I25" i="21"/>
  <c r="H13" i="21"/>
  <c r="K13" i="21"/>
  <c r="K25" i="21" s="1"/>
  <c r="H15" i="21"/>
  <c r="G15" i="21" s="1"/>
  <c r="H17" i="21"/>
  <c r="G17" i="21" s="1"/>
  <c r="H18" i="21"/>
  <c r="G18" i="21" s="1"/>
  <c r="H20" i="21"/>
  <c r="G20" i="21" s="1"/>
  <c r="H22" i="21"/>
  <c r="G22" i="21" s="1"/>
  <c r="H24" i="21"/>
  <c r="G24" i="21" s="1"/>
  <c r="H25" i="21" l="1"/>
  <c r="G13" i="21"/>
  <c r="G25" i="21" s="1"/>
  <c r="N13" i="21"/>
  <c r="N25" i="21" s="1"/>
  <c r="M22" i="20"/>
  <c r="L22" i="20"/>
  <c r="I22" i="20"/>
  <c r="H22" i="20"/>
  <c r="F22" i="20"/>
  <c r="E22" i="20"/>
  <c r="C22" i="20"/>
  <c r="J20" i="20"/>
  <c r="K20" i="20" s="1"/>
  <c r="G20" i="20"/>
  <c r="D20" i="20"/>
  <c r="K19" i="20"/>
  <c r="J19" i="20"/>
  <c r="D19" i="20"/>
  <c r="K18" i="20"/>
  <c r="J18" i="20"/>
  <c r="G18" i="20"/>
  <c r="D18" i="20"/>
  <c r="J17" i="20"/>
  <c r="K17" i="20" s="1"/>
  <c r="G17" i="20"/>
  <c r="D17" i="20"/>
  <c r="K16" i="20"/>
  <c r="J16" i="20"/>
  <c r="G16" i="20"/>
  <c r="D16" i="20"/>
  <c r="J15" i="20"/>
  <c r="K15" i="20" s="1"/>
  <c r="G15" i="20"/>
  <c r="D15" i="20"/>
  <c r="K14" i="20"/>
  <c r="J14" i="20"/>
  <c r="G14" i="20"/>
  <c r="D14" i="20"/>
  <c r="J13" i="20"/>
  <c r="K13" i="20" s="1"/>
  <c r="G13" i="20"/>
  <c r="D13" i="20"/>
  <c r="K12" i="20"/>
  <c r="J12" i="20"/>
  <c r="G12" i="20"/>
  <c r="D12" i="20"/>
  <c r="J11" i="20"/>
  <c r="K11" i="20" s="1"/>
  <c r="G11" i="20"/>
  <c r="D11" i="20"/>
  <c r="K10" i="20"/>
  <c r="J10" i="20"/>
  <c r="G10" i="20"/>
  <c r="G22" i="20" s="1"/>
  <c r="D10" i="20"/>
  <c r="J9" i="20"/>
  <c r="J22" i="20" s="1"/>
  <c r="G9" i="20"/>
  <c r="D9" i="20"/>
  <c r="D22" i="20" s="1"/>
  <c r="N8" i="20"/>
  <c r="K9" i="20" l="1"/>
  <c r="K22" i="20" s="1"/>
  <c r="F27" i="19"/>
  <c r="E404" i="18"/>
  <c r="D404" i="18"/>
  <c r="G27" i="17"/>
  <c r="G49" i="16"/>
  <c r="B39" i="16"/>
  <c r="B37" i="16"/>
  <c r="B36" i="16"/>
  <c r="N9" i="20" l="1"/>
  <c r="N10" i="20" s="1"/>
  <c r="N11" i="20" s="1"/>
  <c r="N12" i="20" s="1"/>
  <c r="N13" i="20" s="1"/>
  <c r="N14" i="20" s="1"/>
  <c r="N15" i="20" s="1"/>
  <c r="N16" i="20" s="1"/>
  <c r="N17" i="20" s="1"/>
  <c r="N18" i="20" s="1"/>
  <c r="N19" i="20" s="1"/>
  <c r="N20" i="20" s="1"/>
  <c r="N21" i="20" s="1"/>
  <c r="I8" i="15"/>
  <c r="I84" i="14"/>
  <c r="I128" i="13"/>
  <c r="I130" i="13" s="1"/>
  <c r="I238" i="12"/>
  <c r="I237" i="12"/>
  <c r="G236" i="12"/>
  <c r="I236" i="12" s="1"/>
  <c r="G235" i="12"/>
  <c r="I235" i="12" s="1"/>
  <c r="G234" i="12"/>
  <c r="I234" i="12" s="1"/>
  <c r="G233" i="12"/>
  <c r="I233" i="12" s="1"/>
  <c r="G232" i="12"/>
  <c r="I232" i="12" s="1"/>
  <c r="G231" i="12"/>
  <c r="I231" i="12" s="1"/>
  <c r="G230" i="12"/>
  <c r="I230" i="12" s="1"/>
  <c r="G229" i="12"/>
  <c r="I229" i="12" s="1"/>
  <c r="G228" i="12"/>
  <c r="I228" i="12" s="1"/>
  <c r="G227" i="12"/>
  <c r="I227" i="12" s="1"/>
  <c r="G226" i="12"/>
  <c r="I226" i="12" s="1"/>
  <c r="G225" i="12"/>
  <c r="I225" i="12" s="1"/>
  <c r="G224" i="12"/>
  <c r="I224" i="12" s="1"/>
  <c r="G223" i="12"/>
  <c r="I223" i="12" s="1"/>
  <c r="G222" i="12"/>
  <c r="I222" i="12" s="1"/>
  <c r="G221" i="12"/>
  <c r="I221" i="12" s="1"/>
  <c r="G220" i="12"/>
  <c r="I220" i="12" s="1"/>
  <c r="G219" i="12"/>
  <c r="I219" i="12" s="1"/>
  <c r="G218" i="12"/>
  <c r="I218" i="12" s="1"/>
  <c r="G217" i="12"/>
  <c r="I217" i="12" s="1"/>
  <c r="G216" i="12"/>
  <c r="I216" i="12" s="1"/>
  <c r="G215" i="12"/>
  <c r="I215" i="12" s="1"/>
  <c r="G214" i="12"/>
  <c r="I214" i="12" s="1"/>
  <c r="G213" i="12"/>
  <c r="I213" i="12" s="1"/>
  <c r="G212" i="12"/>
  <c r="I212" i="12" s="1"/>
  <c r="G211" i="12"/>
  <c r="I211" i="12" s="1"/>
  <c r="G210" i="12"/>
  <c r="I210" i="12" s="1"/>
  <c r="G209" i="12"/>
  <c r="I209" i="12" s="1"/>
  <c r="G208" i="12"/>
  <c r="I208" i="12" s="1"/>
  <c r="G207" i="12"/>
  <c r="I207" i="12" s="1"/>
  <c r="G206" i="12"/>
  <c r="I206" i="12" s="1"/>
  <c r="G205" i="12"/>
  <c r="I205" i="12" s="1"/>
  <c r="G204" i="12"/>
  <c r="I204" i="12" s="1"/>
  <c r="G203" i="12"/>
  <c r="I203" i="12" s="1"/>
  <c r="G202" i="12"/>
  <c r="I202" i="12" s="1"/>
  <c r="G201" i="12"/>
  <c r="I201" i="12" s="1"/>
  <c r="G200" i="12"/>
  <c r="I200" i="12" s="1"/>
  <c r="G199" i="12"/>
  <c r="I199" i="12" s="1"/>
  <c r="G198" i="12"/>
  <c r="I198" i="12" s="1"/>
  <c r="G197" i="12"/>
  <c r="I197" i="12" s="1"/>
  <c r="G196" i="12"/>
  <c r="I196" i="12" s="1"/>
  <c r="G195" i="12"/>
  <c r="I195" i="12" s="1"/>
  <c r="G194" i="12"/>
  <c r="I194" i="12" s="1"/>
  <c r="G193" i="12"/>
  <c r="I193" i="12" s="1"/>
  <c r="G192" i="12"/>
  <c r="I192" i="12" s="1"/>
  <c r="G191" i="12"/>
  <c r="I191" i="12" s="1"/>
  <c r="G190" i="12"/>
  <c r="I190" i="12" s="1"/>
  <c r="G189" i="12"/>
  <c r="I189" i="12" s="1"/>
  <c r="G188" i="12"/>
  <c r="I188" i="12" s="1"/>
  <c r="G187" i="12"/>
  <c r="I187" i="12" s="1"/>
  <c r="G186" i="12"/>
  <c r="I186" i="12" s="1"/>
  <c r="G185" i="12"/>
  <c r="I185" i="12" s="1"/>
  <c r="G184" i="12"/>
  <c r="I184" i="12" s="1"/>
  <c r="G183" i="12"/>
  <c r="I183" i="12" s="1"/>
  <c r="G182" i="12"/>
  <c r="I182" i="12" s="1"/>
  <c r="G181" i="12"/>
  <c r="I181" i="12" s="1"/>
  <c r="G180" i="12"/>
  <c r="I180" i="12" s="1"/>
  <c r="G179" i="12"/>
  <c r="I179" i="12" s="1"/>
  <c r="G178" i="12"/>
  <c r="I178" i="12" s="1"/>
  <c r="G177" i="12"/>
  <c r="I177" i="12" s="1"/>
  <c r="G176" i="12"/>
  <c r="I176" i="12" s="1"/>
  <c r="G175" i="12"/>
  <c r="I175" i="12" s="1"/>
  <c r="G174" i="12"/>
  <c r="I174" i="12" s="1"/>
  <c r="G173" i="12"/>
  <c r="I173" i="12" s="1"/>
  <c r="G172" i="12"/>
  <c r="I172" i="12" s="1"/>
  <c r="G171" i="12"/>
  <c r="I171" i="12" s="1"/>
  <c r="G170" i="12"/>
  <c r="I170" i="12" s="1"/>
  <c r="G169" i="12"/>
  <c r="I169" i="12" s="1"/>
  <c r="G168" i="12"/>
  <c r="I168" i="12" s="1"/>
  <c r="G167" i="12"/>
  <c r="I167" i="12" s="1"/>
  <c r="G166" i="12"/>
  <c r="I166" i="12" s="1"/>
  <c r="G165" i="12"/>
  <c r="I165" i="12" s="1"/>
  <c r="G164" i="12"/>
  <c r="I164" i="12" s="1"/>
  <c r="G163" i="12"/>
  <c r="I163" i="12" s="1"/>
  <c r="G162" i="12"/>
  <c r="I162" i="12" s="1"/>
  <c r="G161" i="12"/>
  <c r="I161" i="12" s="1"/>
  <c r="G160" i="12"/>
  <c r="I160" i="12" s="1"/>
  <c r="G159" i="12"/>
  <c r="I159" i="12" s="1"/>
  <c r="G158" i="12"/>
  <c r="I158" i="12" s="1"/>
  <c r="G157" i="12"/>
  <c r="I157" i="12" s="1"/>
  <c r="G156" i="12"/>
  <c r="I156" i="12" s="1"/>
  <c r="G155" i="12"/>
  <c r="I155" i="12" s="1"/>
  <c r="G154" i="12"/>
  <c r="I154" i="12" s="1"/>
  <c r="G153" i="12"/>
  <c r="I153" i="12" s="1"/>
  <c r="G152" i="12"/>
  <c r="I152" i="12" s="1"/>
  <c r="I151" i="12"/>
  <c r="G151" i="12"/>
  <c r="I150" i="12"/>
  <c r="G150" i="12"/>
  <c r="I149" i="12"/>
  <c r="G149" i="12"/>
  <c r="I148" i="12"/>
  <c r="G148" i="12"/>
  <c r="I147" i="12"/>
  <c r="G147" i="12"/>
  <c r="I146" i="12"/>
  <c r="G146" i="12"/>
  <c r="I145" i="12"/>
  <c r="G145" i="12"/>
  <c r="I144" i="12"/>
  <c r="G144" i="12"/>
  <c r="I143" i="12"/>
  <c r="G143" i="12"/>
  <c r="I142" i="12"/>
  <c r="G142" i="12"/>
  <c r="I141" i="12"/>
  <c r="G141" i="12"/>
  <c r="I140" i="12"/>
  <c r="G140" i="12"/>
  <c r="I139" i="12"/>
  <c r="G139" i="12"/>
  <c r="I138" i="12"/>
  <c r="G138" i="12"/>
  <c r="I137" i="12"/>
  <c r="G137" i="12"/>
  <c r="I136" i="12"/>
  <c r="G136" i="12"/>
  <c r="I135" i="12"/>
  <c r="G135" i="12"/>
  <c r="I134" i="12"/>
  <c r="G134" i="12"/>
  <c r="I133" i="12"/>
  <c r="G133" i="12"/>
  <c r="I132" i="12"/>
  <c r="G132" i="12"/>
  <c r="I131" i="12"/>
  <c r="G131" i="12"/>
  <c r="I130" i="12"/>
  <c r="G130" i="12"/>
  <c r="I129" i="12"/>
  <c r="G129" i="12"/>
  <c r="I128" i="12"/>
  <c r="G128" i="12"/>
  <c r="I127" i="12"/>
  <c r="G127" i="12"/>
  <c r="I126" i="12"/>
  <c r="G126" i="12"/>
  <c r="I125" i="12"/>
  <c r="G125" i="12"/>
  <c r="I124" i="12"/>
  <c r="G124" i="12"/>
  <c r="I123" i="12"/>
  <c r="G123" i="12"/>
  <c r="I122" i="12"/>
  <c r="G122" i="12"/>
  <c r="I121" i="12"/>
  <c r="G121" i="12"/>
  <c r="I120" i="12"/>
  <c r="G120" i="12"/>
  <c r="I119" i="12"/>
  <c r="G119" i="12"/>
  <c r="I118" i="12"/>
  <c r="G118" i="12"/>
  <c r="I117" i="12"/>
  <c r="G117" i="12"/>
  <c r="I116" i="12"/>
  <c r="G116" i="12"/>
  <c r="I115" i="12"/>
  <c r="G115" i="12"/>
  <c r="I114" i="12"/>
  <c r="G114" i="12"/>
  <c r="I113" i="12"/>
  <c r="G113" i="12"/>
  <c r="I112" i="12"/>
  <c r="G112" i="12"/>
  <c r="I111" i="12"/>
  <c r="G111" i="12"/>
  <c r="I110" i="12"/>
  <c r="G110" i="12"/>
  <c r="I109" i="12"/>
  <c r="G109" i="12"/>
  <c r="I108" i="12"/>
  <c r="G108" i="12"/>
  <c r="I107" i="12"/>
  <c r="G107" i="12"/>
  <c r="I106" i="12"/>
  <c r="G106" i="12"/>
  <c r="I105" i="12"/>
  <c r="G105" i="12"/>
  <c r="I104" i="12"/>
  <c r="G104" i="12"/>
  <c r="I103" i="12"/>
  <c r="G103" i="12"/>
  <c r="I102" i="12"/>
  <c r="G102" i="12"/>
  <c r="I101" i="12"/>
  <c r="G101" i="12"/>
  <c r="I100" i="12"/>
  <c r="G100" i="12"/>
  <c r="I99" i="12"/>
  <c r="G99" i="12"/>
  <c r="I98" i="12"/>
  <c r="G98" i="12"/>
  <c r="I97" i="12"/>
  <c r="G97" i="12"/>
  <c r="I96" i="12"/>
  <c r="G96" i="12"/>
  <c r="I95" i="12"/>
  <c r="G95" i="12"/>
  <c r="I94" i="12"/>
  <c r="G94" i="12"/>
  <c r="I93" i="12"/>
  <c r="G93" i="12"/>
  <c r="I92" i="12"/>
  <c r="G92" i="12"/>
  <c r="I91" i="12"/>
  <c r="G91" i="12"/>
  <c r="I90" i="12"/>
  <c r="G90" i="12"/>
  <c r="I89" i="12"/>
  <c r="G89" i="12"/>
  <c r="I88" i="12"/>
  <c r="G88" i="12"/>
  <c r="I87" i="12"/>
  <c r="G87" i="12"/>
  <c r="I86" i="12"/>
  <c r="G86" i="12"/>
  <c r="I85" i="12"/>
  <c r="G85" i="12"/>
  <c r="I84" i="12"/>
  <c r="G84" i="12"/>
  <c r="I83" i="12"/>
  <c r="G83" i="12"/>
  <c r="I82" i="12"/>
  <c r="G82" i="12"/>
  <c r="I81" i="12"/>
  <c r="G81" i="12"/>
  <c r="I80" i="12"/>
  <c r="G80" i="12"/>
  <c r="I79" i="12"/>
  <c r="G79" i="12"/>
  <c r="I78" i="12"/>
  <c r="G78" i="12"/>
  <c r="I77" i="12"/>
  <c r="G77" i="12"/>
  <c r="I76" i="12"/>
  <c r="G76" i="12"/>
  <c r="I75" i="12"/>
  <c r="G75" i="12"/>
  <c r="I74" i="12"/>
  <c r="G74" i="12"/>
  <c r="I73" i="12"/>
  <c r="G73" i="12"/>
  <c r="I72" i="12"/>
  <c r="G72" i="12"/>
  <c r="I71" i="12"/>
  <c r="G71" i="12"/>
  <c r="I70" i="12"/>
  <c r="G70" i="12"/>
  <c r="I69" i="12"/>
  <c r="G69" i="12"/>
  <c r="I68" i="12"/>
  <c r="G68" i="12"/>
  <c r="I67" i="12"/>
  <c r="G67" i="12"/>
  <c r="I66" i="12"/>
  <c r="G66" i="12"/>
  <c r="I65" i="12"/>
  <c r="G65" i="12"/>
  <c r="I64" i="12"/>
  <c r="G64" i="12"/>
  <c r="I63" i="12"/>
  <c r="G63" i="12"/>
  <c r="I62" i="12"/>
  <c r="G62" i="12"/>
  <c r="I61" i="12"/>
  <c r="G61" i="12"/>
  <c r="I60" i="12"/>
  <c r="G60" i="12"/>
  <c r="I59" i="12"/>
  <c r="G59" i="12"/>
  <c r="I58" i="12"/>
  <c r="G58" i="12"/>
  <c r="I57" i="12"/>
  <c r="G57" i="12"/>
  <c r="I56" i="12"/>
  <c r="G56" i="12"/>
  <c r="I55" i="12"/>
  <c r="G55" i="12"/>
  <c r="I54" i="12"/>
  <c r="G54" i="12"/>
  <c r="I53" i="12"/>
  <c r="G53" i="12"/>
  <c r="I52" i="12"/>
  <c r="G52" i="12"/>
  <c r="I51" i="12"/>
  <c r="G51" i="12"/>
  <c r="I50" i="12"/>
  <c r="G50" i="12"/>
  <c r="I49" i="12"/>
  <c r="G49" i="12"/>
  <c r="I48" i="12"/>
  <c r="G48" i="12"/>
  <c r="I47" i="12"/>
  <c r="G47" i="12"/>
  <c r="I46" i="12"/>
  <c r="G46" i="12"/>
  <c r="I45" i="12"/>
  <c r="G45" i="12"/>
  <c r="I44" i="12"/>
  <c r="G44" i="12"/>
  <c r="I43" i="12"/>
  <c r="G43" i="12"/>
  <c r="I42" i="12"/>
  <c r="G42" i="12"/>
  <c r="I41" i="12"/>
  <c r="G41" i="12"/>
  <c r="I40" i="12"/>
  <c r="G40" i="12"/>
  <c r="I39" i="12"/>
  <c r="G39" i="12"/>
  <c r="I38" i="12"/>
  <c r="G38" i="12"/>
  <c r="I37" i="12"/>
  <c r="G37" i="12"/>
  <c r="I36" i="12"/>
  <c r="G36" i="12"/>
  <c r="I35" i="12"/>
  <c r="G35" i="12"/>
  <c r="I34" i="12"/>
  <c r="G34" i="12"/>
  <c r="I33" i="12"/>
  <c r="G33" i="12"/>
  <c r="I32" i="12"/>
  <c r="G32" i="12"/>
  <c r="I31" i="12"/>
  <c r="G31" i="12"/>
  <c r="I30" i="12"/>
  <c r="G30" i="12"/>
  <c r="I29" i="12"/>
  <c r="G29" i="12"/>
  <c r="I28" i="12"/>
  <c r="G28" i="12"/>
  <c r="I27" i="12"/>
  <c r="G27" i="12"/>
  <c r="I26" i="12"/>
  <c r="G26" i="12"/>
  <c r="I25" i="12"/>
  <c r="G25" i="12"/>
  <c r="I24" i="12"/>
  <c r="G24" i="12"/>
  <c r="I23" i="12"/>
  <c r="G23" i="12"/>
  <c r="I22" i="12"/>
  <c r="G22" i="12"/>
  <c r="I21" i="12"/>
  <c r="G21" i="12"/>
  <c r="I20" i="12"/>
  <c r="G20" i="12"/>
  <c r="I19" i="12"/>
  <c r="G19" i="12"/>
  <c r="I18" i="12"/>
  <c r="G18" i="12"/>
  <c r="I17" i="12"/>
  <c r="G17" i="12"/>
  <c r="I16" i="12"/>
  <c r="G16" i="12"/>
  <c r="I15" i="12"/>
  <c r="G15" i="12"/>
  <c r="I14" i="12"/>
  <c r="G14" i="12"/>
  <c r="I13" i="12"/>
  <c r="G13" i="12"/>
  <c r="I12" i="12"/>
  <c r="G12" i="12"/>
  <c r="I11" i="12"/>
  <c r="G11" i="12"/>
  <c r="I10" i="12"/>
  <c r="G10" i="12"/>
  <c r="I9" i="12"/>
  <c r="G9" i="12"/>
  <c r="I8" i="12"/>
  <c r="G8" i="12"/>
  <c r="I7" i="12"/>
  <c r="G7" i="12"/>
  <c r="I6" i="12"/>
  <c r="G6" i="12"/>
  <c r="I5" i="12"/>
  <c r="G5" i="12"/>
  <c r="I4" i="12"/>
  <c r="I239" i="12" s="1"/>
  <c r="G4" i="12"/>
  <c r="I15" i="11"/>
  <c r="J31" i="9" l="1"/>
  <c r="G37" i="9" s="1"/>
  <c r="G39" i="9" s="1"/>
  <c r="J25" i="9"/>
  <c r="J27" i="9" s="1"/>
  <c r="G25" i="9"/>
  <c r="G48" i="8"/>
  <c r="F48" i="8"/>
  <c r="H39" i="8"/>
  <c r="H33" i="8"/>
  <c r="G33" i="8"/>
  <c r="F33" i="8"/>
  <c r="H42" i="8" s="1"/>
  <c r="D36" i="7" l="1"/>
  <c r="E36" i="7" s="1"/>
  <c r="D35" i="7"/>
  <c r="D34" i="7"/>
  <c r="D33" i="7"/>
  <c r="D32" i="7"/>
  <c r="D31" i="7"/>
  <c r="D30" i="7"/>
  <c r="D37" i="7" s="1"/>
  <c r="F26" i="7"/>
  <c r="E26" i="7"/>
  <c r="D26" i="7"/>
  <c r="G25" i="7"/>
  <c r="G24" i="7"/>
  <c r="G23" i="7"/>
  <c r="G22" i="7"/>
  <c r="G21" i="7"/>
  <c r="G20" i="7"/>
  <c r="G19" i="7"/>
  <c r="G26" i="7" s="1"/>
  <c r="F15" i="7"/>
  <c r="E15" i="7"/>
  <c r="D15" i="7"/>
  <c r="G13" i="7"/>
  <c r="G35" i="7" s="1"/>
  <c r="E35" i="7" s="1"/>
  <c r="G12" i="7"/>
  <c r="G34" i="7" s="1"/>
  <c r="E34" i="7" s="1"/>
  <c r="G11" i="7"/>
  <c r="G33" i="7" s="1"/>
  <c r="E33" i="7" s="1"/>
  <c r="G10" i="7"/>
  <c r="G32" i="7" s="1"/>
  <c r="E32" i="7" s="1"/>
  <c r="G9" i="7"/>
  <c r="G31" i="7" s="1"/>
  <c r="E31" i="7" s="1"/>
  <c r="G8" i="7"/>
  <c r="G30" i="7" s="1"/>
  <c r="E30" i="7" s="1"/>
  <c r="E37" i="7" s="1"/>
  <c r="G15" i="7" l="1"/>
  <c r="G37" i="7" s="1"/>
  <c r="H10" i="5"/>
  <c r="H9" i="5"/>
  <c r="G8" i="5"/>
  <c r="G13" i="5" s="1"/>
  <c r="F8" i="5"/>
  <c r="F13" i="5" s="1"/>
  <c r="E8" i="5"/>
  <c r="E13" i="5" s="1"/>
  <c r="B8" i="5"/>
  <c r="B13" i="5" s="1"/>
  <c r="H7" i="5"/>
  <c r="H6" i="5"/>
  <c r="H8" i="5" l="1"/>
  <c r="H13" i="5" s="1"/>
  <c r="D40" i="4"/>
  <c r="C40" i="4"/>
  <c r="D31" i="4"/>
  <c r="C31" i="4"/>
  <c r="D22" i="4"/>
  <c r="D42" i="4" s="1"/>
  <c r="C22" i="4"/>
  <c r="C42" i="4" s="1"/>
  <c r="E32" i="3"/>
  <c r="E18" i="3"/>
  <c r="E19" i="3" s="1"/>
  <c r="E33" i="3" s="1"/>
  <c r="E12" i="3"/>
  <c r="F105" i="2"/>
  <c r="E105" i="2"/>
  <c r="F85" i="2"/>
  <c r="F89" i="2" s="1"/>
  <c r="E85" i="2"/>
  <c r="E89" i="2" s="1"/>
  <c r="F76" i="2"/>
  <c r="E76" i="2"/>
  <c r="F69" i="2"/>
  <c r="F79" i="2" s="1"/>
  <c r="F90" i="2" s="1"/>
  <c r="F107" i="2" s="1"/>
  <c r="E69" i="2"/>
  <c r="E79" i="2" s="1"/>
  <c r="E90" i="2" s="1"/>
  <c r="E107" i="2" s="1"/>
  <c r="F47" i="2"/>
  <c r="E47" i="2"/>
  <c r="F41" i="2"/>
  <c r="E41" i="2"/>
  <c r="F35" i="2"/>
  <c r="F50" i="2" s="1"/>
  <c r="E35" i="2"/>
  <c r="E50" i="2" s="1"/>
  <c r="F23" i="2"/>
  <c r="E23" i="2"/>
  <c r="F16" i="2"/>
  <c r="E16" i="2"/>
  <c r="F7" i="2"/>
  <c r="F27" i="2" s="1"/>
  <c r="F51" i="2" s="1"/>
  <c r="E7" i="2"/>
  <c r="E27" i="2" s="1"/>
  <c r="E51" i="2" s="1"/>
  <c r="F5" i="2"/>
  <c r="E5" i="2"/>
  <c r="E37" i="3" l="1"/>
  <c r="E35" i="3"/>
</calcChain>
</file>

<file path=xl/sharedStrings.xml><?xml version="1.0" encoding="utf-8"?>
<sst xmlns="http://schemas.openxmlformats.org/spreadsheetml/2006/main" count="3897" uniqueCount="2582">
  <si>
    <t>EMRI</t>
  </si>
  <si>
    <t>CONTINENTAL</t>
  </si>
  <si>
    <t>Adresa e biznesit</t>
  </si>
  <si>
    <t>BELORTA</t>
  </si>
  <si>
    <t>KORCE</t>
  </si>
  <si>
    <t>Data e krijimit</t>
  </si>
  <si>
    <t>Nipti</t>
  </si>
  <si>
    <t>K53731001V</t>
  </si>
  <si>
    <t>Statusi Juridik</t>
  </si>
  <si>
    <t>(SHPK.</t>
  </si>
  <si>
    <t xml:space="preserve">      /SHA.SHA</t>
  </si>
  <si>
    <t xml:space="preserve">/P fizik </t>
  </si>
  <si>
    <t>Aktiviteti Kryesor</t>
  </si>
  <si>
    <t xml:space="preserve">TREGETI </t>
  </si>
  <si>
    <t>BILANCI    KONTABEL</t>
  </si>
  <si>
    <t xml:space="preserve">  DHE</t>
  </si>
  <si>
    <r>
      <t xml:space="preserve">     PASQYRAT</t>
    </r>
    <r>
      <rPr>
        <b/>
        <sz val="12"/>
        <rFont val="Arial"/>
        <family val="2"/>
      </rPr>
      <t xml:space="preserve"> </t>
    </r>
    <r>
      <rPr>
        <b/>
        <sz val="10"/>
        <rFont val="Arial Narrow"/>
        <family val="2"/>
      </rPr>
      <t>E TJERA</t>
    </r>
    <r>
      <rPr>
        <b/>
        <sz val="14"/>
        <rFont val="Arial"/>
        <family val="2"/>
      </rPr>
      <t xml:space="preserve">  FINANCIARE</t>
    </r>
  </si>
  <si>
    <t xml:space="preserve">               (</t>
  </si>
  <si>
    <t>Individuale/lek/</t>
  </si>
  <si>
    <t>Periudha Kontabel      nga  1.01.2013  deri  31.12.2013</t>
  </si>
  <si>
    <t>Data e depozitimit</t>
  </si>
  <si>
    <t xml:space="preserve">Nr. </t>
  </si>
  <si>
    <t>.Prot</t>
  </si>
  <si>
    <t>AKTIVET</t>
  </si>
  <si>
    <t>Shenime</t>
  </si>
  <si>
    <t>Viti</t>
  </si>
  <si>
    <t>I</t>
  </si>
  <si>
    <t>AKTIVET AFATSHKURTERA</t>
  </si>
  <si>
    <t>Aktive monetare</t>
  </si>
  <si>
    <t>Derivative dhe aktive te mbajtura per tregtim</t>
  </si>
  <si>
    <t>(i)</t>
  </si>
  <si>
    <t>Derivativet</t>
  </si>
  <si>
    <t>(ii)</t>
  </si>
  <si>
    <t>Aktivet e mbajtura per tregetim</t>
  </si>
  <si>
    <t>Totali 2</t>
  </si>
  <si>
    <t>Aktive te tjera financiare afatshkurtra</t>
  </si>
  <si>
    <t>Llogari/kerkesa te arketueshme</t>
  </si>
  <si>
    <t>Llogari/kerkesa te tjera te arketueshme</t>
  </si>
  <si>
    <t>(iii)</t>
  </si>
  <si>
    <t>Instrumente te tjera borxhi</t>
  </si>
  <si>
    <t>(iv)</t>
  </si>
  <si>
    <t>Investime te tjera financiare</t>
  </si>
  <si>
    <t>Totali 3</t>
  </si>
  <si>
    <t>Inventari</t>
  </si>
  <si>
    <t>Lendet e para mat te tjera</t>
  </si>
  <si>
    <t>Prodhim ne proces</t>
  </si>
  <si>
    <t>Produkete te gatshme</t>
  </si>
  <si>
    <t>Mallra per rishitje</t>
  </si>
  <si>
    <t>(v)</t>
  </si>
  <si>
    <t xml:space="preserve">Parapagesat per furnizime </t>
  </si>
  <si>
    <t>Totali 4</t>
  </si>
  <si>
    <t>Aktivet biologjike afatshkurtra</t>
  </si>
  <si>
    <t>Aktivet afatshkurtra te mbajtura per shitje</t>
  </si>
  <si>
    <t>Parapagimet dhe shpenzimet e shtyra</t>
  </si>
  <si>
    <t>TOTAL I AKTIVEVE AFATSHKURTRA(I)</t>
  </si>
  <si>
    <t>II</t>
  </si>
  <si>
    <t>AKTIVET AFATGJATA</t>
  </si>
  <si>
    <t>Investimet financiare afatgjata</t>
  </si>
  <si>
    <t>Pjesemarrje te tjera ne njesi te kontrolluara</t>
  </si>
  <si>
    <t>(vetem ne PF)</t>
  </si>
  <si>
    <t>Aksione dhe investime te tjera ne pjesemarrje</t>
  </si>
  <si>
    <t>Aksione dhe letra te tjera me vlere</t>
  </si>
  <si>
    <t>(iv0</t>
  </si>
  <si>
    <t>Llogari/Kerkesa te arketueshme afatgjata</t>
  </si>
  <si>
    <t>Totali 1.</t>
  </si>
  <si>
    <t xml:space="preserve">Aktive afatgjata materiale </t>
  </si>
  <si>
    <t>Toka</t>
  </si>
  <si>
    <t>Ndertesa</t>
  </si>
  <si>
    <t>Makineri dhe pajisje</t>
  </si>
  <si>
    <t>Aktive te tjera afatgjata materiale(me vl.kontab.)</t>
  </si>
  <si>
    <t>Aktivet Biologjike afatgjata</t>
  </si>
  <si>
    <t>Aktivet afatgjata jomateriale</t>
  </si>
  <si>
    <t>Emri I mire</t>
  </si>
  <si>
    <t>Shpenzimet e zhvillimit</t>
  </si>
  <si>
    <t>Aktive te thera afatgjata jomateriale</t>
  </si>
  <si>
    <t>Kapiatal aksionar i papaguar</t>
  </si>
  <si>
    <t>Aktive te tjera afatgjata (ne proces)</t>
  </si>
  <si>
    <t>TOTALI I AKTIVEVE AFATGJATA (II)</t>
  </si>
  <si>
    <t>TOTALI I AKTIVEVE  (I+II)</t>
  </si>
  <si>
    <t>HARTUESI</t>
  </si>
  <si>
    <t>ADMINISTRATORI</t>
  </si>
  <si>
    <t>Alma LULOLLARI</t>
  </si>
  <si>
    <t>Arben KACOS</t>
  </si>
  <si>
    <t>DETYRIMET DHE KAPITALI</t>
  </si>
  <si>
    <t>DETYRIMET  AFATSHKURTERA</t>
  </si>
  <si>
    <t>Huamarjet</t>
  </si>
  <si>
    <t>Huat dhe obligacionet afatshkurtra</t>
  </si>
  <si>
    <t>Kthimet/ripagesat e huave afatgjata</t>
  </si>
  <si>
    <t>Bono te konvertueshme</t>
  </si>
  <si>
    <t>Huat dhe parapagimet</t>
  </si>
  <si>
    <t xml:space="preserve">Te pagueshme ndaj furnitoreve </t>
  </si>
  <si>
    <t>Te pagueshme ndaj punonjesve</t>
  </si>
  <si>
    <t>Detyrime tatimore</t>
  </si>
  <si>
    <t xml:space="preserve">Hua te tjera </t>
  </si>
  <si>
    <t>Parapagimet e arketuara</t>
  </si>
  <si>
    <t>Grantet dhe te ardhurat e shtyra</t>
  </si>
  <si>
    <t>Provizionet aftashkurtra</t>
  </si>
  <si>
    <t>TOTALI I DETYR. AFATSHKURTRA (I)</t>
  </si>
  <si>
    <t>DETYRIME AFATGJATA</t>
  </si>
  <si>
    <t>Huat afatgjata</t>
  </si>
  <si>
    <t>Hua ,bono dhe dtyrime nga qiraja finaciare</t>
  </si>
  <si>
    <t>Bonot e konverueshme</t>
  </si>
  <si>
    <t>Totali 1</t>
  </si>
  <si>
    <t xml:space="preserve">Huamarrje te tjera afatgjata </t>
  </si>
  <si>
    <t>Provizionet afatgjat</t>
  </si>
  <si>
    <t>Grantet dhe te ardhuart e shtyra</t>
  </si>
  <si>
    <t>TOTALI I DETYR.AFATGJATA(II)</t>
  </si>
  <si>
    <t>TOTALI I DETYRIMEVE</t>
  </si>
  <si>
    <t>III</t>
  </si>
  <si>
    <t>KAPITALI</t>
  </si>
  <si>
    <t>Aksionet e pakices(perdoret vetem ne pasqyrat</t>
  </si>
  <si>
    <t>finaciare te konsoliduara)</t>
  </si>
  <si>
    <t>Kapitali qe i perket aksionarve te shoqerise meme</t>
  </si>
  <si>
    <t>(perdoret vetem ne PF te konsoliduara)</t>
  </si>
  <si>
    <t>Kapitali aksionar</t>
  </si>
  <si>
    <t>Primi i  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</si>
  <si>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</si>
  <si>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</si>
  <si>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</si>
  <si>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</si>
  <si>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</si>
  <si>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 e vitit financiar</t>
  </si>
  <si>
    <t>TOTALI I KAPITALIT   (III)</t>
  </si>
  <si>
    <t>TOTALI    I      DETYRIMEVE      KAPITALIT</t>
  </si>
  <si>
    <t>(I,II,III)</t>
  </si>
  <si>
    <t>A-</t>
  </si>
  <si>
    <t>PASQYRA E TE ARDHURAVE DHE SHPENZIMEVE</t>
  </si>
  <si>
    <t>(Bazuar ne klasifikimin e Shpenzimeve sipas Natyres)</t>
  </si>
  <si>
    <t>Nr.</t>
  </si>
  <si>
    <t>Pershkrimi i  Elementeve</t>
  </si>
  <si>
    <t>Referncat</t>
  </si>
  <si>
    <t>Nr llog</t>
  </si>
  <si>
    <t>Ushtrimor</t>
  </si>
  <si>
    <t>paraardhes</t>
  </si>
  <si>
    <t>Shitjet neto</t>
  </si>
  <si>
    <t>Te ardhura te tjera nga veprimtarite e</t>
  </si>
  <si>
    <t>702-704x</t>
  </si>
  <si>
    <t>shfrytezimit</t>
  </si>
  <si>
    <t>706-708x</t>
  </si>
  <si>
    <t>Ndryshimet ne inventarin e produkteve te</t>
  </si>
  <si>
    <t>gatshme dhe prodhimit ne proces (+/-)</t>
  </si>
  <si>
    <t>Materialet e konsumuara</t>
  </si>
  <si>
    <t>601-608</t>
  </si>
  <si>
    <t>Kosto e punes</t>
  </si>
  <si>
    <t>641-648</t>
  </si>
  <si>
    <t>~pagat e personelit</t>
  </si>
  <si>
    <t xml:space="preserve">~shpenzimet per sigurimet shoqerore dhe </t>
  </si>
  <si>
    <t>shendetsore</t>
  </si>
  <si>
    <t xml:space="preserve">Amortizimet dhe zhvleresimet </t>
  </si>
  <si>
    <t>68x</t>
  </si>
  <si>
    <t>Shpenzime te tjera</t>
  </si>
  <si>
    <t>61-63</t>
  </si>
  <si>
    <t>Totali I shpenzimeve (shuma 4 -7)</t>
  </si>
  <si>
    <t>Fitimi apo humbja nga veprimtaria</t>
  </si>
  <si>
    <t>kryesore (1+2+/-3-8)</t>
  </si>
  <si>
    <t>Te ardhuarat dhe shpenzimet finaciare nga</t>
  </si>
  <si>
    <t>njesite e kontrolluara</t>
  </si>
  <si>
    <t>pjesmarrjet</t>
  </si>
  <si>
    <t xml:space="preserve">Te ardhuarat dhe shpenzimet finaciare </t>
  </si>
  <si>
    <t xml:space="preserve"> -   Te ardhuarat dhe shpenzimet financiare nga</t>
  </si>
  <si>
    <t>763,764,765,</t>
  </si>
  <si>
    <t xml:space="preserve">    investime te tjera financiare afatgjata</t>
  </si>
  <si>
    <t xml:space="preserve">  -Te ardhurat dhe shpenzimet nga interesat</t>
  </si>
  <si>
    <t xml:space="preserve">   -Fitimet (humbjet) nga kursi I kembimit</t>
  </si>
  <si>
    <t xml:space="preserve">    -Te ardhura dhe shpenzime te tjera financiare</t>
  </si>
  <si>
    <t>Totali  I te ardhuarve dhe shpenzimeve</t>
  </si>
  <si>
    <t>financiare(12.1+/-12.2+/-12.3+/-12.4)</t>
  </si>
  <si>
    <t>Fitimi ( humbja ) nga veprimtaria</t>
  </si>
  <si>
    <t xml:space="preserve">Shpenzime te panjohura </t>
  </si>
  <si>
    <t>14.1</t>
  </si>
  <si>
    <t>Fitimi ( humbja ) para tatimit(9+/-13)</t>
  </si>
  <si>
    <t>Shpenzimet e tatimit mbi fitimin(10%)</t>
  </si>
  <si>
    <t>Fitimi( humbja) neto e vitit financiar</t>
  </si>
  <si>
    <t>(14-15)</t>
  </si>
  <si>
    <t>Elementet e pasqyrave te konsoliduara</t>
  </si>
  <si>
    <t>Hartuesi</t>
  </si>
  <si>
    <t>Alma Lulollari</t>
  </si>
  <si>
    <t>CONTINENTAL  SH.P.K  KORÇE</t>
  </si>
  <si>
    <t>NIPTI-i  K 53731001 V</t>
  </si>
  <si>
    <t>Rruga Korçë Bilisht, Kilometri I Katërt Belorta, Tel 0672040200</t>
  </si>
  <si>
    <t>Pasqyra e fluksit monetar - Metoda indirekte</t>
  </si>
  <si>
    <t>Viti 2013</t>
  </si>
  <si>
    <t>Viti 2012</t>
  </si>
  <si>
    <t>A</t>
  </si>
  <si>
    <t>Fluksi monetar nga veprimtaritë e shfrytëzimit</t>
  </si>
  <si>
    <t xml:space="preserve">Fitimi para tatimit </t>
  </si>
  <si>
    <t>Rregullime për:</t>
  </si>
  <si>
    <t xml:space="preserve">                          Amortizimin</t>
  </si>
  <si>
    <t xml:space="preserve">                          Humbje nga kembimet valutore</t>
  </si>
  <si>
    <t xml:space="preserve">                          Te ardhurat nga investimet</t>
  </si>
  <si>
    <t xml:space="preserve">                          Shpenzime per interesa</t>
  </si>
  <si>
    <t xml:space="preserve">                          Shpenzime te pacaktuara</t>
  </si>
  <si>
    <t>Rritje/rënie në tepricën e kërkesave të arkëtueshme nga aktiviteti, si dhe kërkesave të arkëtueshme të tjera</t>
  </si>
  <si>
    <t>Rritje/rënie në tepricën inventarit</t>
  </si>
  <si>
    <t>Rritje/rënie në tepricën e detyrimeve, për t’u paguar nga aktiviteti</t>
  </si>
  <si>
    <t>Parapagime dhe shpenzime te shtyra</t>
  </si>
  <si>
    <t>B</t>
  </si>
  <si>
    <t>Mjetet monetare te perfituara nga aktivitetet</t>
  </si>
  <si>
    <t>Interesi i paguar</t>
  </si>
  <si>
    <t>Tatim mbi fitimin i paguar</t>
  </si>
  <si>
    <t>Mjete monetare neto nga aktivitetet e shfrytezimit</t>
  </si>
  <si>
    <t>C</t>
  </si>
  <si>
    <t>Fluksi monetar nga veprimtaritë investuese</t>
  </si>
  <si>
    <t>Blerja e shoqërisë së kontrolluar X minus paratë e arkëtuara</t>
  </si>
  <si>
    <t>Blerja e aktiveve afatgjata materiale</t>
  </si>
  <si>
    <t>Të ardhura nga shitja e pajisjeve</t>
  </si>
  <si>
    <t>Te ardhura nga shitja e instrumentave te borxhit</t>
  </si>
  <si>
    <t>Interesi i arkëtuar</t>
  </si>
  <si>
    <t>Dividendët e arkëtuar</t>
  </si>
  <si>
    <t>Mjete monetare neto e përdorur në aktivitetet investuese</t>
  </si>
  <si>
    <t>D</t>
  </si>
  <si>
    <t>Fluksi monetar nga veprimtaritë financiare</t>
  </si>
  <si>
    <t>Të ardhura nga emetimi i kapitalit aksionar</t>
  </si>
  <si>
    <t>Rritje / pakesim i rezerves ligjore</t>
  </si>
  <si>
    <t>Të ardhura nga huamarrje afatgjata</t>
  </si>
  <si>
    <t>Të ardhura nga huamarrje afatshkurtra</t>
  </si>
  <si>
    <t>Pagesat e detyrimeve të qirasë financiare</t>
  </si>
  <si>
    <t>Dividendët e paguar</t>
  </si>
  <si>
    <t xml:space="preserve">Mjete monetare neto e  përdorur në aktivitetet financiare </t>
  </si>
  <si>
    <t>E</t>
  </si>
  <si>
    <t>Rritja/rënia neto e mjeteve monetare</t>
  </si>
  <si>
    <t>F</t>
  </si>
  <si>
    <t>Mjetet monetare në fillim të periudhës  kontabël</t>
  </si>
  <si>
    <t>G</t>
  </si>
  <si>
    <t>Mjetet monetare në fund të periudhës kontabël</t>
  </si>
  <si>
    <t>Administratori</t>
  </si>
  <si>
    <t>Arben Kacos</t>
  </si>
  <si>
    <t xml:space="preserve">Shoqeria    CONTINENTAL shpk                   </t>
  </si>
  <si>
    <t>Pasqyra e ndryshimit te gjendjes se kapitalit per periudhen ushtrimore 01/01/2013-31/12/2013</t>
  </si>
  <si>
    <t>Primi aksionit</t>
  </si>
  <si>
    <t>Aksione thesari</t>
  </si>
  <si>
    <t xml:space="preserve">Rezervat ligjore </t>
  </si>
  <si>
    <t>Rezervat statutore dhe rezervat e tjera</t>
  </si>
  <si>
    <t xml:space="preserve">Fitimi pashperndare </t>
  </si>
  <si>
    <t>TOTALI</t>
  </si>
  <si>
    <t>Pozicioni me 31 dhjetor 2012</t>
  </si>
  <si>
    <t>Efekti ndryshimeve ne politikat kontabel 2013</t>
  </si>
  <si>
    <t>Pozicioni i rregulluar 01.01.2013</t>
  </si>
  <si>
    <t>Fitimi neto per periudhen kontabel 2013</t>
  </si>
  <si>
    <t>Dividentet e paguar</t>
  </si>
  <si>
    <t>Rritja rezerves kapitalit</t>
  </si>
  <si>
    <t>Emetimi aksioneve</t>
  </si>
  <si>
    <t>Pozicioni me 31 dhjetor 2013</t>
  </si>
  <si>
    <t>Alma  Lulollari</t>
  </si>
  <si>
    <r>
      <t>SHOQERIA</t>
    </r>
    <r>
      <rPr>
        <sz val="12"/>
        <color theme="1"/>
        <rFont val="Times New Roman"/>
        <family val="1"/>
      </rPr>
      <t xml:space="preserve">  CONTINENTAL SH.P.K                                                        </t>
    </r>
  </si>
  <si>
    <t xml:space="preserve">Datë, 24/03/2014   </t>
  </si>
  <si>
    <r>
      <t>NIPTI</t>
    </r>
    <r>
      <rPr>
        <sz val="12"/>
        <color theme="1"/>
        <rFont val="Times New Roman"/>
        <family val="1"/>
      </rPr>
      <t xml:space="preserve">  K 53731001 V</t>
    </r>
  </si>
  <si>
    <t>DEKLARATE</t>
  </si>
  <si>
    <r>
      <t xml:space="preserve">Deklaroj se </t>
    </r>
    <r>
      <rPr>
        <b/>
        <sz val="12"/>
        <color theme="1"/>
        <rFont val="Times New Roman"/>
        <family val="1"/>
      </rPr>
      <t>Shoqëria CONTINENTAL SH.P.K</t>
    </r>
    <r>
      <rPr>
        <sz val="12"/>
        <color theme="1"/>
        <rFont val="Times New Roman"/>
        <family val="1"/>
      </rPr>
      <t xml:space="preserve"> me </t>
    </r>
    <r>
      <rPr>
        <b/>
        <sz val="12"/>
        <color theme="1"/>
        <rFont val="Times New Roman"/>
        <family val="1"/>
      </rPr>
      <t>NIPT</t>
    </r>
    <r>
      <rPr>
        <sz val="12"/>
        <color theme="1"/>
        <rFont val="Times New Roman"/>
        <family val="1"/>
      </rPr>
      <t xml:space="preserve"> K53731001V me administrator z </t>
    </r>
  </si>
  <si>
    <t xml:space="preserve">ARBEN KACOS </t>
  </si>
  <si>
    <r>
      <t xml:space="preserve">dhe </t>
    </r>
    <r>
      <rPr>
        <b/>
        <sz val="12"/>
        <color theme="1"/>
        <rFont val="Times New Roman"/>
        <family val="1"/>
      </rPr>
      <t>aksionere</t>
    </r>
    <r>
      <rPr>
        <sz val="12"/>
        <color theme="1"/>
        <rFont val="Times New Roman"/>
        <family val="1"/>
      </rPr>
      <t>:</t>
    </r>
  </si>
  <si>
    <t xml:space="preserve">Z  Arben Kacos me pjesmarrje ne kapital 100%  perqindja e pjesemarrjes ne kuota  100 kuota </t>
  </si>
  <si>
    <t xml:space="preserve">ka  hartuar pasqyrat financiare të vitit 2013 </t>
  </si>
  <si>
    <t xml:space="preserve">komform standarteve </t>
  </si>
  <si>
    <t>standarteve kombetare te kontabilitetit.</t>
  </si>
  <si>
    <t xml:space="preserve">Hartuesi I pasqyrave financiare eshte: </t>
  </si>
  <si>
    <t>Z/Zj. Alma Lulollari</t>
  </si>
  <si>
    <r>
      <t>(e</t>
    </r>
    <r>
      <rPr>
        <b/>
        <sz val="12"/>
        <color theme="1"/>
        <rFont val="Times New Roman"/>
        <family val="1"/>
      </rPr>
      <t>konomist i punësuar pranë shoqërisë) /</t>
    </r>
  </si>
  <si>
    <t xml:space="preserve">Z/Zj. </t>
  </si>
  <si>
    <t>_________________________</t>
  </si>
  <si>
    <t xml:space="preserve">Shoqeria </t>
  </si>
  <si>
    <r>
      <rPr>
        <b/>
        <sz val="11"/>
        <color theme="1"/>
        <rFont val="Calibri"/>
        <family val="2"/>
        <scheme val="minor"/>
      </rPr>
      <t>________________( studio kontabiliteti)</t>
    </r>
    <r>
      <rPr>
        <sz val="11"/>
        <color theme="1"/>
        <rFont val="Calibri"/>
        <family val="2"/>
        <scheme val="minor"/>
      </rPr>
      <t xml:space="preserve"> me NIPT  ___________________</t>
    </r>
  </si>
  <si>
    <t>AKTIVET AFATGJATA MATERIALE ME VLERE FILLESTARE PER VITIN 2013</t>
  </si>
  <si>
    <t>Nr</t>
  </si>
  <si>
    <t xml:space="preserve">Emertimi </t>
  </si>
  <si>
    <t xml:space="preserve">Njesia matse </t>
  </si>
  <si>
    <t>Gjendje  01.01.2013</t>
  </si>
  <si>
    <t>Shtesa</t>
  </si>
  <si>
    <t>Paksime</t>
  </si>
  <si>
    <t>Gjendje me 31.12.2013</t>
  </si>
  <si>
    <t>lek</t>
  </si>
  <si>
    <t>Ndertime</t>
  </si>
  <si>
    <t>"</t>
  </si>
  <si>
    <t>Makineri e paisje</t>
  </si>
  <si>
    <t>Mjete transporti</t>
  </si>
  <si>
    <t>Paisje kompjuterike</t>
  </si>
  <si>
    <t>Paisje zyre mobileri</t>
  </si>
  <si>
    <t>AMORTIZIMI I AKTIVEVE AFATGJATA MATERIALE GJATE VITIT 2013</t>
  </si>
  <si>
    <t>Gjendja me 01.01.2013</t>
  </si>
  <si>
    <t>Paisje zyre</t>
  </si>
  <si>
    <t>VLERA KONTABEL NETO E AKTIVEVE AFATGJATA MATERJALE GJATE VITIT 2013</t>
  </si>
  <si>
    <t>DEKLARATA  ANALITIKE PER</t>
  </si>
  <si>
    <t>Numuri I vendosjes se Deklarimit  (NVD)</t>
  </si>
  <si>
    <t xml:space="preserve">TATIMIN  MBI TE ARDHURAT </t>
  </si>
  <si>
    <t>(Vetem per perdoorim zyrtar)</t>
  </si>
  <si>
    <t>NIPT</t>
  </si>
  <si>
    <t>K 53731001 V</t>
  </si>
  <si>
    <t>periudha tatimore</t>
  </si>
  <si>
    <t>Emri  tregetar</t>
  </si>
  <si>
    <t>"CONTINENTAL  SH.P.K"</t>
  </si>
  <si>
    <t>VITI   2013</t>
  </si>
  <si>
    <t xml:space="preserve">Adresa </t>
  </si>
  <si>
    <t xml:space="preserve"> Rr"Korce,Bilisht", km 4, Belorta</t>
  </si>
  <si>
    <t xml:space="preserve">E M E R T I M I </t>
  </si>
  <si>
    <t>Sipas Bilancit</t>
  </si>
  <si>
    <t>Fiskale</t>
  </si>
  <si>
    <t>Totali I te ardhurave</t>
  </si>
  <si>
    <t>Totali I shpenzimeve</t>
  </si>
  <si>
    <t>Total shpenzimet e pa zbriteshme (neni 21)</t>
  </si>
  <si>
    <t>!a! Kosto e blerjes dhe e permiresimit te tokes e trualit</t>
  </si>
  <si>
    <t>!b! Kosto e blerjes dhe e permirsimit per aktive objekt amortizimi.</t>
  </si>
  <si>
    <t>!c! Zmadhim I kapitalit themeltar te shoqerise ose kontributit te sejcilit person ne ortakeri</t>
  </si>
  <si>
    <t>!ç! Vlera e shperblimeve ne natyre.</t>
  </si>
  <si>
    <t>!d! Kontributet vullnetare te pensioneve</t>
  </si>
  <si>
    <t>!dh! Devidentet e deklaruar dhe ndarja e fitimit</t>
  </si>
  <si>
    <t>!e! Interesat e paguara mbi interesin maksimal te kredise te caktuar nga Banka e Shqiperise</t>
  </si>
  <si>
    <t>!ë! Gjobat, Kamatevonesat dhe kushtet e tjera penale</t>
  </si>
  <si>
    <t>!f! Krijimi ose rritja e rezervave dhe e fondeve te tjera.</t>
  </si>
  <si>
    <t>!g!.Tatimi mbi te ardhurat personale,akciza, tatimi mbi fitimin dhe tatimi mbi vleren e shtuar te zbriteshme</t>
  </si>
  <si>
    <t>!gj!.Shpenzimet e perfaqrsimit ,pritje e percjellje.</t>
  </si>
  <si>
    <t>!h! Shpenzimet e konsumit personal.</t>
  </si>
  <si>
    <t>!i! Shpenzimet te cilat tejkalojne kufijte e percaktuar me ligj.</t>
  </si>
  <si>
    <t>!j!.Shpenzime per dhurata.</t>
  </si>
  <si>
    <t>!k!.Çdo lloj shpenzimi, masa e te cilit nuk vertetohet me dokumenta.</t>
  </si>
  <si>
    <t>!l!.Interesi I paguar kur huaja dhe parapagimet tekalojne 4 here kapitalin themeltar.</t>
  </si>
  <si>
    <t>!ll!.Nese baza e amortizimit eshte nje shume negative.</t>
  </si>
  <si>
    <t>!m.Shpenzime per sherbime teknike, konsulence, manaxhimi,te pa likujduara brenda periudhave tatimore</t>
  </si>
  <si>
    <t>!n!.Amortizimi nga rivleresimi I aktiveve te qendrueshme.</t>
  </si>
  <si>
    <t>REZULTATI I VITIT USHTRIMOR</t>
  </si>
  <si>
    <t>A-Humbje</t>
  </si>
  <si>
    <t>B-Fitime</t>
  </si>
  <si>
    <t>Humbje per tu mbartur nga viti I pare</t>
  </si>
  <si>
    <t>Humbje per tu mbartur nga dy vite me pare</t>
  </si>
  <si>
    <t>Humbje per tu mbartur nga tre vite me pare</t>
  </si>
  <si>
    <t>Shuma e humbjes per tu mbartur per vitin ushtrimor</t>
  </si>
  <si>
    <t>Shuma e humbjeve qe nuk barten per efekt fiskal.</t>
  </si>
  <si>
    <t>Fitimi I tatueshem.</t>
  </si>
  <si>
    <t>Tatim fitimi I llogaritur.</t>
  </si>
  <si>
    <t>Zbritje nga fitimi rezerva ligjore.</t>
  </si>
  <si>
    <t>Fitimi neto per tu shperndare nga periudha ushtrimore.</t>
  </si>
  <si>
    <t>Fitimi neto per tu shperndare nga vitet e kaluara</t>
  </si>
  <si>
    <t>Shtese kapitali nga fitimi.</t>
  </si>
  <si>
    <t>Devidente per tu shperndare.</t>
  </si>
  <si>
    <t>Tatimi mbi dividentin I llogaritur.</t>
  </si>
  <si>
    <t>LLOGARITJA E AMORTIZIMIT</t>
  </si>
  <si>
    <t>Ne total llogaritja e amortizimit vjetor =(a+b+c+d)</t>
  </si>
  <si>
    <t>a).Ndertesa e makineri afat-gjata.</t>
  </si>
  <si>
    <t>b).Aktive te pa trupezuara.</t>
  </si>
  <si>
    <t>c).Kompjutera dhe sisteme  informacioni.</t>
  </si>
  <si>
    <t>d).Te gjitha aktivet e tjera te aktivitetit</t>
  </si>
  <si>
    <t>Tatimi I mbajtur ne burim ne zbatim te nenit 33.</t>
  </si>
  <si>
    <r>
      <t>Data dhe nenshkrimi I personit te tatueshem.</t>
    </r>
    <r>
      <rPr>
        <sz val="8"/>
        <rFont val="Arial"/>
        <family val="2"/>
      </rPr>
      <t xml:space="preserve"> Deklaroj nen pergjegjesine time qe informacioni I mesiperm eshte I plote dhe I sakte</t>
    </r>
  </si>
  <si>
    <t>Korce me 24 Mars 2014</t>
  </si>
  <si>
    <t>__________________</t>
  </si>
  <si>
    <t xml:space="preserve">FORMULARI I DEKLARIMIT DHE </t>
  </si>
  <si>
    <t>Numuri I vemdosjes se dokumentit  (NVD)</t>
  </si>
  <si>
    <t>PAGESES  SE TATIMIT MBI FITIMIN</t>
  </si>
  <si>
    <t xml:space="preserve">             (vetem per perdorim zyrtar)</t>
  </si>
  <si>
    <t>(2)Periudha  tattimore</t>
  </si>
  <si>
    <t>(-1)</t>
  </si>
  <si>
    <t>VITI 2013</t>
  </si>
  <si>
    <t>Numuri serial________________________________</t>
  </si>
  <si>
    <t>Numuri I identifikimit te personit te tatueshem NIPT</t>
  </si>
  <si>
    <t>(-3)      K 53731001 V</t>
  </si>
  <si>
    <t>Emri tregetar I personit te Tatueshem</t>
  </si>
  <si>
    <t>(4) CONTINENTAL  SH.P.K</t>
  </si>
  <si>
    <t>Emri dhe mbiemri I personit fizik</t>
  </si>
  <si>
    <t>(5)___________________________________________</t>
  </si>
  <si>
    <t>Adresa</t>
  </si>
  <si>
    <t>(6)  Rruga Korce-Bilisht, km. I 4, Belorta</t>
  </si>
  <si>
    <t>Qyteti,Komuna,Rrethi</t>
  </si>
  <si>
    <t>_____________________________________________</t>
  </si>
  <si>
    <t>Numuri I Telefonit</t>
  </si>
  <si>
    <t>(7) Telefon  067 20 40 200</t>
  </si>
  <si>
    <t>Lajmeroni nese informacioni I mesiperm eshte jo I plote ose ka ndryshime</t>
  </si>
  <si>
    <t>Te ardhurat dhe shpenzimet</t>
  </si>
  <si>
    <t>Te ushtrimit</t>
  </si>
  <si>
    <t>Tatimore</t>
  </si>
  <si>
    <t>(8/9)</t>
  </si>
  <si>
    <t>Te ardhurat</t>
  </si>
  <si>
    <t>(10/11)</t>
  </si>
  <si>
    <t>Shpenzimet</t>
  </si>
  <si>
    <t>(-12)</t>
  </si>
  <si>
    <t>Shpenzimet e pa zbriteshme</t>
  </si>
  <si>
    <t>Rezultati</t>
  </si>
  <si>
    <t>(13/14)</t>
  </si>
  <si>
    <t>Humbjet</t>
  </si>
  <si>
    <t>(15/16)</t>
  </si>
  <si>
    <t>Fitimet</t>
  </si>
  <si>
    <t>(-17)</t>
  </si>
  <si>
    <t>Humbja e mbartur</t>
  </si>
  <si>
    <t>(-18)</t>
  </si>
  <si>
    <t>Fitimi I tatueshem neto (16-17)</t>
  </si>
  <si>
    <t>Llogaritja e tatim  fitimit</t>
  </si>
  <si>
    <t>(-19)</t>
  </si>
  <si>
    <t>Tatimi I fitimit me 10%</t>
  </si>
  <si>
    <t>(-20)</t>
  </si>
  <si>
    <t>Tatimi I fitimit me perqindje te tjera</t>
  </si>
  <si>
    <t>(-21)</t>
  </si>
  <si>
    <t>Tatimi I fitimit  (19+20)</t>
  </si>
  <si>
    <t>(-22)</t>
  </si>
  <si>
    <t>Tatimi I fitimit I shlyer</t>
  </si>
  <si>
    <t>(-23)</t>
  </si>
  <si>
    <t>Parapagime</t>
  </si>
  <si>
    <t>(-24)</t>
  </si>
  <si>
    <t>Kredi e mbartur nga periudha e meparshme</t>
  </si>
  <si>
    <t>(-25)</t>
  </si>
  <si>
    <t>Kerkese per ribursim</t>
  </si>
  <si>
    <t>(-26)Tatim fitimi I mbipaguar</t>
  </si>
  <si>
    <t>(-27)</t>
  </si>
  <si>
    <t>Tatim fitimi I detyrueshem per tu paguar</t>
  </si>
  <si>
    <t>(-28)</t>
  </si>
  <si>
    <t>Denime/ interesa per vonesa</t>
  </si>
  <si>
    <t>(-29)</t>
  </si>
  <si>
    <t>TOTALI PER TU PAGUAR</t>
  </si>
  <si>
    <t>Korce me 27 Mars 2014   Administratori   ARBEN KACOS</t>
  </si>
  <si>
    <t>Data dhe firma  e personit te tatueshem.  Deklaroj nen pergjegjsine time qe  informacioni I mesiperm eshte I plote dhe I sakte</t>
  </si>
  <si>
    <t>PAGESA</t>
  </si>
  <si>
    <t>SHUMA E PAGUAR</t>
  </si>
  <si>
    <t>Vetem per perdorim zyrtar</t>
  </si>
  <si>
    <t>Leke</t>
  </si>
  <si>
    <t>Xhirim</t>
  </si>
  <si>
    <t>Çek</t>
  </si>
  <si>
    <t>Te  tjera</t>
  </si>
  <si>
    <t>Data, Vula e bankes dhe nenshkrimi I punonjsit te bankes</t>
  </si>
  <si>
    <t xml:space="preserve">SHENIMET SHPJEGUESE PER BILANCIN E AKTIVITETIT TE MBYLLUR TE VITIT 2013 </t>
  </si>
  <si>
    <t>PER SHOQERINE "CONTINENTAL " SH.P.K</t>
  </si>
  <si>
    <t xml:space="preserve">   A) DISA SQARIME NE LIDHJE ME SHENIMET SHPJEGUESE</t>
  </si>
  <si>
    <t xml:space="preserve">           Dhenia e shenimeve shpjeguese ne kete pjese eshte e detyrueshme sipas  SKK 2.  Plotesimi I   te </t>
  </si>
  <si>
    <t xml:space="preserve">dhenave te kesaj pjese eshte bere sipas kerkesave dhe struktures standarde te percaktuara ne SKK2 dhe </t>
  </si>
  <si>
    <t>konkretisht paragrafeve 49-55. Rradha e dhenies se shpjegimeve eshte si vijon:</t>
  </si>
  <si>
    <t>a) Informacion I pergjithshem dhe politikat kontabel</t>
  </si>
  <si>
    <t xml:space="preserve">               b)Shenimet qe shpjegojne zerat e ndryshem te pasqyrave financiare</t>
  </si>
  <si>
    <t xml:space="preserve">               c) Shenime te tjera shpjeguese</t>
  </si>
  <si>
    <t>B)INFORMACION I PERGJITHSHEM.</t>
  </si>
  <si>
    <r>
      <rPr>
        <b/>
        <i/>
        <u/>
        <sz val="14"/>
        <color theme="1"/>
        <rFont val="Calibri"/>
        <family val="2"/>
        <scheme val="minor"/>
      </rPr>
      <t>Kuadri ligjor</t>
    </r>
    <r>
      <rPr>
        <b/>
        <i/>
        <sz val="14"/>
        <color theme="1"/>
        <rFont val="Calibri"/>
        <family val="2"/>
        <scheme val="minor"/>
      </rPr>
      <t xml:space="preserve"> :</t>
    </r>
  </si>
  <si>
    <t>Ligjit 9228 dt 29.04.2004 "Per Kontabilitetin dhe Pasqyrat Financiare"</t>
  </si>
  <si>
    <t xml:space="preserve">     Kuadri konabel I aplikuar: </t>
  </si>
  <si>
    <t>Standartet Kombetare te Kontabilitetit ne Shqiperi.(SKK 2; 49)</t>
  </si>
  <si>
    <t xml:space="preserve">   Baza e pergatitjes se PF :</t>
  </si>
  <si>
    <t>Te drejtat dhe detyrimet e konstatuara.(SSK1, 35)</t>
  </si>
  <si>
    <t>Parimet dhe karakteristikat cilesore te perdorura per hartimin e P.F. : (SKK 1; 37-69)</t>
  </si>
  <si>
    <t xml:space="preserve">       a) NJESIA EKONOMIKE RAPORTUESE mban ne llogarite e saj aktivet, pasivet dhe ka raportuar te gjitha</t>
  </si>
  <si>
    <t>transaksionet.</t>
  </si>
  <si>
    <t xml:space="preserve">       b) VIJIMESIA  e veprimtarise ekonomike te njesise sone raportuese eshte e siguruar duke siguruar </t>
  </si>
  <si>
    <t>vazhdimesi dhe duke mos pasur ne plan ose nevoje per nderprerjen e aktivitetit te saj.</t>
  </si>
  <si>
    <t xml:space="preserve">       c) KOMPESIMI midis nje aktivi dhe nje pasivi eshte bere ne rastin kur personi juridik ose fizik paraqitet si </t>
  </si>
  <si>
    <t xml:space="preserve">klient dhe si furnitor njekohesisht vetem ne rastet qe lejohen nga SKK. Per vitin 2013 eshte bere ky kompesim </t>
  </si>
  <si>
    <t>per disa kliente te cilet firma I ka pasur njekohesisht edhe si furnitore , permendim ketu Hellenic Halyvourgia.</t>
  </si>
  <si>
    <t xml:space="preserve">        d) KUPTUESHMERIA e Pasqyrave Financiare eshte realizuar ne masen e plote ne menyre qe informacioni </t>
  </si>
  <si>
    <t xml:space="preserve">I paraqitur te jete standartizuar,  qarte dhe I kuptueshem per perdorues qe kane njohuri te pergjithshme dhe </t>
  </si>
  <si>
    <t>te mjaftueshme ne fushen e kontabilitetit.</t>
  </si>
  <si>
    <t xml:space="preserve">        e) MATERIALITETI eshte vlersuar nga ana jone dhe ne baze te tij Pasqyrat Financiare jane te hartuara </t>
  </si>
  <si>
    <t>vetem per zera materiale.</t>
  </si>
  <si>
    <t xml:space="preserve">         f) BESUESHMERIA per hartimin e Pasqyrave Financiare eshte e siguruar nepermjet punes se kujdesshme </t>
  </si>
  <si>
    <t xml:space="preserve">duke ruajtur vijimesine me kusht qe te gjithe zerat e bilancit te jene material duke respektuar kerkesat e </t>
  </si>
  <si>
    <t xml:space="preserve">SKK-ve. Per ndertimin e pasqyrave financiare me te gjithe elementet e prezantuar ne to si kerkesa baze ka </t>
  </si>
  <si>
    <t>qene dhe mbetet zbatimi I SKK-ve.</t>
  </si>
  <si>
    <r>
      <t xml:space="preserve">            </t>
    </r>
    <r>
      <rPr>
        <b/>
        <i/>
        <u/>
        <sz val="14"/>
        <color theme="1"/>
        <rFont val="Calibri"/>
        <family val="2"/>
        <scheme val="minor"/>
      </rPr>
      <t xml:space="preserve">   Politikat kontabel</t>
    </r>
  </si>
  <si>
    <t xml:space="preserve">Pasqyrat Financiare te vitit 2013 jane ndertuar sipas SKK ve - referuar nenit 4 te ligjit 9228 dtae </t>
  </si>
  <si>
    <t xml:space="preserve">29.04.2004. "Per kontabilitetin dhe Pasqyrat Financiare". Ne ndertimin e pasqyrave financiare nuk ndryshojne </t>
  </si>
  <si>
    <t xml:space="preserve">format e BK e te PASH sepse jane zbatuar kerkesat e SKK.2. Shifrat e vitit 2013 jane bere te krahasueshme me </t>
  </si>
  <si>
    <t>ato te viteve paraardhese pasi jane zbatuar politika te rregullimit e te pershtatjes se informacionit kontabel</t>
  </si>
  <si>
    <t xml:space="preserve">duke ruajtur metodat e mbajtjes se inventareve dhe metodat e perdorura me pare per vlersimin e lendeve te </t>
  </si>
  <si>
    <t xml:space="preserve">para, produkteve te gatshme, te prodhimit ne proces dhe te nenprodukteve. Per realizimin e kesaj detyre jane </t>
  </si>
  <si>
    <t xml:space="preserve">bere te gjitha rregullimet e mundshme me qellim qe informacioni kontabel te krahasohet ne dinamike. </t>
  </si>
  <si>
    <t xml:space="preserve">            Lista e llogarive e perdorur per vitin 2013 eshte ajo e publikuar nga "Keshilli Kombetar I Kontabilitetit </t>
  </si>
  <si>
    <t>dhe eshte pershtatur per zbatimin sa me te plote te SKKve gjate vitit 2013.</t>
  </si>
  <si>
    <t xml:space="preserve">Per mbajtjen e inventareve jane percaktuar metodat e inventarizimit dhe menyra e vlersimit te tyre me qellim </t>
  </si>
  <si>
    <t xml:space="preserve">qe te jene te plotesuara kerkesat e SKK 4. 15 dhe konkretisht; </t>
  </si>
  <si>
    <t xml:space="preserve">a) Per lendet e para, per produktet e gatshme dhe per mallrat eshte perdorur menyra e inventarizimit te </t>
  </si>
  <si>
    <t>vazhdueshem ndersa vlersimi eshte bere me metoden e "Vlersim me kosto mesatare te ponderuar".</t>
  </si>
  <si>
    <t xml:space="preserve">b) Per shoqerine tregtare "Continental " SH.P.K inventarizimi eshte bere sipas metodes se inventarizimit te </t>
  </si>
  <si>
    <t>ndermjetem ndersa vlersimi eshte bere me cmimin mesatar te blerjes.</t>
  </si>
  <si>
    <t xml:space="preserve">         Vlersimi fillestar I nje elementi te AAM qe ploteson kriteret per njohje si aktiv ne bilanc eshte bere me </t>
  </si>
  <si>
    <t xml:space="preserve">koston e plote (SKK5; 11)Per prodhimin ose krijimin e AAM kur kjo financohet nga nje hua, kostot e </t>
  </si>
  <si>
    <t>huamarrjes deri ne perfhirjen e aktivit plotesisht ne bilanc (plus interesat) kapitalizohen ne koston e aktivit</t>
  </si>
  <si>
    <t>vetem per periudhen e investimit deri ne perfundimin e tij (SKK5;16).</t>
  </si>
  <si>
    <t xml:space="preserve">        Me pas kur AAM eshte marre ne kontabilitet si I tille, interesat dhe kostot e tjera te huamarrjeve I jane</t>
  </si>
  <si>
    <t>ngarkuar rezultatit te vitit ushtrimor te aktivitetit duke u bazuar ne te dhenat konkrete te amortizimit e kredive</t>
  </si>
  <si>
    <t>te marra nga njesia ekonomike.</t>
  </si>
  <si>
    <t xml:space="preserve">         Per vlersimin e mepasshem te nje AAM eshte zgjedhur modeli I kostos fillestare te fiksuar duke e </t>
  </si>
  <si>
    <t>paraqitur ne bilanc me kosto minus amortizimin e akumuluar (SKK5; 21).</t>
  </si>
  <si>
    <t xml:space="preserve">        Per llogaritjen e amortizimit te AAM (SKK5; 38) jane perdorur metodat e pranuara nga Ligji per "Tatimin </t>
  </si>
  <si>
    <t xml:space="preserve">mbi te ardhurat" ku si metofe amortizimit te ndertesave dhe per AAM te tjera perdorim metoden lineare mbi </t>
  </si>
  <si>
    <t xml:space="preserve">bazen e vleftes se mbetur te AAM ve. Normat e Amortizimit jane te njejta me ato te pranuara nga sisitemi </t>
  </si>
  <si>
    <t>fiskal ne fuqi dhe konkretisht :</t>
  </si>
  <si>
    <t xml:space="preserve">                 - Per ndertesat ne menyre lineare deri me 5 % ne vit mbi vleren e mbetur.</t>
  </si>
  <si>
    <t xml:space="preserve">                 - Kompjutera e sisteme informacioni deri me 25 % te vleftes se mbetur.</t>
  </si>
  <si>
    <t xml:space="preserve"> - Te gjitha AAM e tjera deri me 20 % te vleftes se mbetur</t>
  </si>
  <si>
    <t xml:space="preserve">               Mbajtja e kontabilitetit eshte realizuar ne menyre kompjuterike me programin ALPHA 8.2 duke </t>
  </si>
  <si>
    <t>perfitur te gjitha raportet financiare te domosdoshme.</t>
  </si>
  <si>
    <r>
      <t xml:space="preserve">                C)  </t>
    </r>
    <r>
      <rPr>
        <b/>
        <u/>
        <sz val="12"/>
        <color theme="1"/>
        <rFont val="Calibri"/>
        <family val="2"/>
        <scheme val="minor"/>
      </rPr>
      <t>SHPJEGIME DHE KOMENTE PER TREGUESIT E VENDOSUR NE BILANC</t>
    </r>
  </si>
  <si>
    <t xml:space="preserve">           Aktivet monetare ne masen 1,261,357.00 lek perbejne mjetet monetare te cilat ndodhen ne llogarite </t>
  </si>
  <si>
    <t>bankare dhe ne arke. Gjendja ne banke eshte ne masen -68396699.21 lek dhe kjo shpjegohet me egsistencen</t>
  </si>
  <si>
    <t xml:space="preserve">e overdraftit ne masen 69811716.54 lek. Rezultatet konkrete jepen ne pasqyren shoqeruese per keto shenime </t>
  </si>
  <si>
    <t xml:space="preserve">bashkangjitur ketij materiali. Aty jane dhene konkretisht llojet e monedhave dhe llojet e llogarive ne monedha </t>
  </si>
  <si>
    <t>te ndryshme per bankat dhe per arken.</t>
  </si>
  <si>
    <t xml:space="preserve">              Llogarite e kerkesave te arketueshme perbejne nje burim te rendesishem te sigurt per vazhdimin </t>
  </si>
  <si>
    <t xml:space="preserve">normal te biznesit. Kerkesat e arketueshme jane ne masen 647,124,047.00 lek dhe keto perbehen vetem nga </t>
  </si>
  <si>
    <t xml:space="preserve">kerkesat ndaj klienteve. Kerkesa te tjera te arketueshme jane ne masen 3,813,564 lek dhe kjo perben </t>
  </si>
  <si>
    <t>detyrimin qe ka Dogana Kapshtice ndaj Continentalit.</t>
  </si>
  <si>
    <t xml:space="preserve">             Detyrimet ndaj furnitoreve jane ne masen 610,155,797.00 lek. Pjesa tjeter ne masen 470,952.00 lek</t>
  </si>
  <si>
    <t xml:space="preserve">perben detyrime tatimore si dhe detyrimet ndaj punonjesve ne masen 1,500,676 lek te cilat do te shlyehen </t>
  </si>
  <si>
    <t>normalisht gjate vitit 2013.</t>
  </si>
  <si>
    <t xml:space="preserve">             Ne lidhje me inventaret dhe mallrat per rishitje jane paraqitur gjendjet dhe levizjet e magazinave te </t>
  </si>
  <si>
    <t>lendeve te para dhe te mallrave te cilat I bashkangjiten materialit. Mallrat e tjera jane vlersuar me cmimin e</t>
  </si>
  <si>
    <t xml:space="preserve">fatures se blerjes ne import. Per materialet e para gjendja kap vleren 12,054,910.75 lek., per materialet </t>
  </si>
  <si>
    <t>ndihmese 23,691,470 lek, per mallrat per rishitje vleren 31,578,429.21 lek.</t>
  </si>
  <si>
    <t xml:space="preserve">             Per aktivet afatgjata jane zbatuar kerkesat e (SKK 5;90,91,92,93) te cilat jane te shprehura ne pasqyrat</t>
  </si>
  <si>
    <t xml:space="preserve">qe I bashkangjiten materialit. Konkretisht jane dy tabela. Njera shpreh llojshmerine dhe vleren </t>
  </si>
  <si>
    <t>fillestare per secilin aktiv ne momentin e marrjes ne kontabilitet kurse tjetra shpreh amortizimin e akumualuar</t>
  </si>
  <si>
    <t xml:space="preserve">dhe amortizimin e llogaritur te Aave sipas grupeve. Per kete shoqeri eshte llogaritur amortizim ne masen </t>
  </si>
  <si>
    <t xml:space="preserve">3,300,000 lek. AAM-te jepen edhe analitike ne tabele ne vleren e tyre fillestare historike. Gjithashtu </t>
  </si>
  <si>
    <t xml:space="preserve">ketu jepen edhe hyrje daljet e aktiveve ne grupe gjate vitit te cilat perbejne ato qe quhen ndryshime ne </t>
  </si>
  <si>
    <t>inventarin e Aktiveve aftagjata materiale.</t>
  </si>
  <si>
    <t xml:space="preserve">             Detyrimet tatimore perbejne vetem tatimfitimin ne masen 11,478 lek, sigurimet shoqerore 168,388 lek </t>
  </si>
  <si>
    <t xml:space="preserve">dhe tatimin mbi page 8,590 lek qe ka rrjedhur nga aktiviteti I muajit Dhjetor te vitit 2013. Nje natyre te tille ka </t>
  </si>
  <si>
    <t>edhe detyrimi I vendosur ne bilanc per pagat e punonjesve I cili duhet paguar ne masen 1,500,676 lek.</t>
  </si>
  <si>
    <t xml:space="preserve"> </t>
  </si>
  <si>
    <t>Gjithe kapitali I shoqerise "CONTINENTAL SH.P.K" eshte I percaktuar sakte neper llogarite perkatese.</t>
  </si>
  <si>
    <t xml:space="preserve">shprehemi se pjeset e kapitalit jane te sakte dhe analiza e tyre e plote eshte bere gjate vitit 2013 sepse ka </t>
  </si>
  <si>
    <t xml:space="preserve">pasur zmadhim dhe struksturim te kapitalit pasi kjo shoqeri tregtare nuk eshte e re. Ketu ndodhet vetem </t>
  </si>
  <si>
    <t xml:space="preserve">kapitali I derdhur ne masen 44,000,000.00 lek, rezerva te tjera ne masen 4,469.00 lek. Fitimet e mbajtura jane </t>
  </si>
  <si>
    <t xml:space="preserve">zero dhe fitimi I vitit ushtrimor qe ka si burim aktivitetin ne vitin 2013 eshte 24,442,921 lek. Per te analizuar </t>
  </si>
  <si>
    <t xml:space="preserve">te dhena me te hollesishme per secilin ze te bilancit dhe per te gjetur ndikimin e faktoreve ne nivelin e </t>
  </si>
  <si>
    <t xml:space="preserve">treguesve baze duhet ti referohemi gjendjes se llogarive ne materialet bashkangjitur dhe me tej karteles per </t>
  </si>
  <si>
    <t>secilen llogari.</t>
  </si>
  <si>
    <t xml:space="preserve">D) SHPJEGIME DHE KOMENTE PER TREGUESIT E VENDOSUR NE "PASQYREN E TE ARDHURAVE DHE </t>
  </si>
  <si>
    <r>
      <t xml:space="preserve">                               </t>
    </r>
    <r>
      <rPr>
        <u/>
        <sz val="12"/>
        <color theme="1"/>
        <rFont val="Calibri"/>
        <family val="2"/>
        <scheme val="minor"/>
      </rPr>
      <t>TE SHPENZIMEVE PER VITIN 2013.</t>
    </r>
  </si>
  <si>
    <t>PASH-ja eshte paraqitur per te ardhura dhe shpenzime sipas natyres ne te gjithe elementet perberes te saj.</t>
  </si>
  <si>
    <t xml:space="preserve">Te ardhurat jane perfitime ekonomike bruto, te marra gjate periudhes kontabel, si rezultat I rrjedhes normale </t>
  </si>
  <si>
    <t xml:space="preserve">te veprimtarise se njesise ekonomike raportuese, atehere kur keto perfitime ekonomike cojne ne rritjen e </t>
  </si>
  <si>
    <t xml:space="preserve">kapitalit (ketu nuk perfshihen rritjet, qe lidhen me kontributet nga pjesemarresit ne kapital). Burimi kryesor I </t>
  </si>
  <si>
    <t xml:space="preserve">te ardhurave te nje njesie ekonomike eshte shitja e mallrave dhe kryerja e sherbimeve. Burime te tjera si </t>
  </si>
  <si>
    <t>interesi, dividentet, dhe grandet qeveritare perbejne nje element tjeter te te ardhurave.</t>
  </si>
  <si>
    <t>Shitje e punimeve dhe sherbimeve</t>
  </si>
  <si>
    <t xml:space="preserve"> LEK </t>
  </si>
  <si>
    <t>Shitje mallrash</t>
  </si>
  <si>
    <t>Shitje materiale të para</t>
  </si>
  <si>
    <t>Prodhimi i AA materiale</t>
  </si>
  <si>
    <t xml:space="preserve">Te ardhura nga rivlersimi </t>
  </si>
  <si>
    <t xml:space="preserve"> LEK</t>
  </si>
  <si>
    <t>SHUMAT</t>
  </si>
  <si>
    <t>Ne kete shoqeri ka renie te te ardhurave me 15 %, po ashtu norma e fitimit kete vit ka pesuar nje renie</t>
  </si>
  <si>
    <t>te vogel krahasuar kjo me vitin e meparshem. Ne bilanc shpenzimet jane paraqitur sipas natyres se tyre per</t>
  </si>
  <si>
    <t xml:space="preserve">materiale, paga tatime dhe taksa, amortizime dhe shpenzime te tjera. Zerin kryesor e zene materialet per </t>
  </si>
  <si>
    <t xml:space="preserve">rishitje ne masen 613,870,966.13 lek dhe materialet e para ne masen 371,113,427.7 lek. Pervec ketyre nje </t>
  </si>
  <si>
    <t xml:space="preserve">peshe te madhe ne shpenzime zene ato per lende djegese ne masen 78,668,493.55 lek ku kryesorja eshte </t>
  </si>
  <si>
    <t xml:space="preserve">konsumi I gazoilit dhe kjo shpjegohet nga fakti qe transportin e mallrave kjo shoqeri e siguron kryesisht </t>
  </si>
  <si>
    <t>me mjetet e veta. Gjithashtu shpenzime te tjera zene nje peshe relativisht te madhe jane edhe ato per paga ne</t>
  </si>
  <si>
    <t>masen 7,465,636.00 lek.</t>
  </si>
  <si>
    <t xml:space="preserve">     Te gjitha llogarite e te ardhurave jane mbajtur me kartela analitike te vecanta dhe ne to del qarte burimi se </t>
  </si>
  <si>
    <t xml:space="preserve">jane siguruar keto te ardhura.Pasqyra e flukseve te parase eshte ndertuar sipas metodes indirekte ndersa </t>
  </si>
  <si>
    <t xml:space="preserve">pasqyra e leveizjes se kapitalit eshte ndertuar ne baze te te dhenave te rregjistruara ne kontabilitet sipas </t>
  </si>
  <si>
    <t>kerkesave te SKK 2.</t>
  </si>
  <si>
    <t>D) DISA SHPJEGIME NE LIDHJE ME TATIMET E SHTYRA</t>
  </si>
  <si>
    <t>Ne kete bilanc jane vendosur disa tatime te shtyra ne pozicionin debitor e kreditor  per te cilat ja vlen te sqarojme</t>
  </si>
  <si>
    <t>sa me poshte:</t>
  </si>
  <si>
    <t xml:space="preserve">Kjo shoqeri tregtare ka TVSH KREDITORE NE MASEN 984,897.34 lek dhe I duhet te paguaje tatimfitim ne masen </t>
  </si>
  <si>
    <t xml:space="preserve">11,478 lek per vitin 2013, pasi pjesn tjeter ajo e ka parapaguar gjate vitit. Detyrimet e tjera tatimore per </t>
  </si>
  <si>
    <t>sigurimet shoqerore jane ne rrjedhen normale te tyre.</t>
  </si>
  <si>
    <t xml:space="preserve">F) INFORMACION RRETH GJYKIMEVE DHE RRETH BURIMEVE KYCE TE PASIGURISE SE     </t>
  </si>
  <si>
    <t>VLERSIMIT</t>
  </si>
  <si>
    <t xml:space="preserve">Vlerësimi i inventareve si për AAM-të dhe për lëndët e para dhe për materjalet gjëndje </t>
  </si>
  <si>
    <t xml:space="preserve">me 31.12.2013 </t>
  </si>
  <si>
    <t xml:space="preserve">eshte I sakte. Pasiguri ka ne vlersimin e AAM-ve e te mjeteve te transportit dhe ne pagesat e taksave dhe </t>
  </si>
  <si>
    <t xml:space="preserve">tarifave vjetore te tyre. Deklarimi I te ardhurave dhe I shpenzimeve ka nje nivel te caktuar pasigurie </t>
  </si>
  <si>
    <t>e cila eshte relativisht e paperfillshme.</t>
  </si>
  <si>
    <t xml:space="preserve">Pjeset perberse te bilancit te  </t>
  </si>
  <si>
    <t>te shoqerise “Continental”SH.P.K jane</t>
  </si>
  <si>
    <t>Dy flete</t>
  </si>
  <si>
    <t>Bilanci Aktiv pasiv per vitin 2013</t>
  </si>
  <si>
    <t>Nje flete</t>
  </si>
  <si>
    <t xml:space="preserve">Pasqyra e te ardhurave dhe shpenzimeve </t>
  </si>
  <si>
    <t xml:space="preserve">Pasqyra e flukseve te parase sipas metodes indirekte </t>
  </si>
  <si>
    <t xml:space="preserve">      Kater flete</t>
  </si>
  <si>
    <t xml:space="preserve">Pasqyra e levizjes se kapitalit per vitin 2013                                                                         </t>
  </si>
  <si>
    <t xml:space="preserve">      Pese flete</t>
  </si>
  <si>
    <t xml:space="preserve">Shenime shpjeguese per bilancin e vitit 2013                                                                       </t>
  </si>
  <si>
    <t>Lista e gjendjes se llogarive me 31.12.2013</t>
  </si>
  <si>
    <t>Tete flete</t>
  </si>
  <si>
    <t>Listat e inventareve te mallrave dhe te materialeve me 31.12.2013</t>
  </si>
  <si>
    <t>Lista e inventarit  AAMve me 31.12.2013</t>
  </si>
  <si>
    <t>Tabela e llogaritjes se amortizimit per vitin 2013</t>
  </si>
  <si>
    <t>Deklarata vjetore e Tatimit mbi fitimin te vitit 2013</t>
  </si>
  <si>
    <t>Deklarata Analitike e tatimit mbi te ardhurat  per vitin 2013</t>
  </si>
  <si>
    <t>Inventari i llogarive bankare per vitin 2013</t>
  </si>
  <si>
    <t>Pasqyra e inventarit te automjeteve per vitin 2013</t>
  </si>
  <si>
    <t>Paqyra e analizes se TVSH-se per vitin 2013</t>
  </si>
  <si>
    <t>Pasqyra permbledhese e Sigurimeve per vitin 2013</t>
  </si>
  <si>
    <t>Pasqyra statistikore</t>
  </si>
  <si>
    <t>Tre flete</t>
  </si>
  <si>
    <t xml:space="preserve">   Shenim. Bilanci eshte hartuar ne pese kopje. Te gjitha jane te hartuara, te vulosura e firmosura ne te njejten</t>
  </si>
  <si>
    <t>forme.</t>
  </si>
  <si>
    <t>CONTINENTAL SH.P.K KORÇE</t>
  </si>
  <si>
    <t>MAGAZINA NR 1</t>
  </si>
  <si>
    <t>GJENDJA E MATERIALEVE NE FILLIM TE VITIT, HYRJET DHE DALJET  DHE GJENDJA E TYRE E VLERESUAR ME 31.12.2013</t>
  </si>
  <si>
    <t>Nr i karteles</t>
  </si>
  <si>
    <t>Emertimi i produktit</t>
  </si>
  <si>
    <t>Njesia  matse</t>
  </si>
  <si>
    <t>Gjendje me 01.01.2013</t>
  </si>
  <si>
    <t>Hyrje gjate vitit 2013</t>
  </si>
  <si>
    <t>Dalje gjate vitit 2013</t>
  </si>
  <si>
    <t>Gjendja me 31.12.2013</t>
  </si>
  <si>
    <t>Çmimi mesatar i blerjes</t>
  </si>
  <si>
    <t>Vlera e artikujve gjendje me 31.12.2013</t>
  </si>
  <si>
    <t>311001</t>
  </si>
  <si>
    <t>Skrap hekuri</t>
  </si>
  <si>
    <t>kg</t>
  </si>
  <si>
    <t>311002</t>
  </si>
  <si>
    <t>Skrap bakri</t>
  </si>
  <si>
    <t>311004</t>
  </si>
  <si>
    <t>Skrap alumini</t>
  </si>
  <si>
    <t>312005</t>
  </si>
  <si>
    <t>Skrap i blere me TVSH</t>
  </si>
  <si>
    <t>Totali</t>
  </si>
  <si>
    <t>Arben  Kacos</t>
  </si>
  <si>
    <t>MAGAZINA NR 2</t>
  </si>
  <si>
    <t>GJENDJA E MATERIALEVE ndihmese NE FILLIM TE VITIT, HYRJET DHE DALJET  DHE GJENDJA E TYRE E VLERESUAR ME 31.12.2013</t>
  </si>
  <si>
    <t>312001</t>
  </si>
  <si>
    <t>Gazoil</t>
  </si>
  <si>
    <t>lit</t>
  </si>
  <si>
    <t>312002</t>
  </si>
  <si>
    <t>Vaj Lubrifikant</t>
  </si>
  <si>
    <t>312006</t>
  </si>
  <si>
    <t>Materiale konsumi per riparime</t>
  </si>
  <si>
    <t>312007</t>
  </si>
  <si>
    <t>Vaj shell</t>
  </si>
  <si>
    <t>312008</t>
  </si>
  <si>
    <t>Antifrize</t>
  </si>
  <si>
    <t>312009</t>
  </si>
  <si>
    <t>Llamarine .L87</t>
  </si>
  <si>
    <t>312010</t>
  </si>
  <si>
    <t>Profile.P9</t>
  </si>
  <si>
    <t>cop</t>
  </si>
  <si>
    <t>312020</t>
  </si>
  <si>
    <t>Tubo</t>
  </si>
  <si>
    <t>312021</t>
  </si>
  <si>
    <t>Alkol frenash</t>
  </si>
  <si>
    <t>312022</t>
  </si>
  <si>
    <t>Filtra</t>
  </si>
  <si>
    <t>312023</t>
  </si>
  <si>
    <t>Bombula O2</t>
  </si>
  <si>
    <t>312024</t>
  </si>
  <si>
    <t>Vaj tellus 568</t>
  </si>
  <si>
    <t>312025</t>
  </si>
  <si>
    <t>Bateri AH.135</t>
  </si>
  <si>
    <t>312026</t>
  </si>
  <si>
    <t>Bateri AH.100</t>
  </si>
  <si>
    <t>312027</t>
  </si>
  <si>
    <t>Bateri AH.180</t>
  </si>
  <si>
    <t>312028</t>
  </si>
  <si>
    <t>Bi.Turbo 20*50</t>
  </si>
  <si>
    <t>312029</t>
  </si>
  <si>
    <t>Vaj Aldom</t>
  </si>
  <si>
    <t>312032</t>
  </si>
  <si>
    <t>Vaj motori</t>
  </si>
  <si>
    <t>312033</t>
  </si>
  <si>
    <t>Vaj hidraulik</t>
  </si>
  <si>
    <t>312034</t>
  </si>
  <si>
    <t>312035</t>
  </si>
  <si>
    <t>Llamarine.L80</t>
  </si>
  <si>
    <t>312036</t>
  </si>
  <si>
    <t>Llamarine.L98</t>
  </si>
  <si>
    <t>312037</t>
  </si>
  <si>
    <t>312038</t>
  </si>
  <si>
    <t>Llamarine.L100</t>
  </si>
  <si>
    <t>312039</t>
  </si>
  <si>
    <t>Llamarine.L2</t>
  </si>
  <si>
    <t>312040</t>
  </si>
  <si>
    <t>Goma.R15</t>
  </si>
  <si>
    <t>312041</t>
  </si>
  <si>
    <t>Vaj 15-40</t>
  </si>
  <si>
    <t>312042</t>
  </si>
  <si>
    <t>Filtra ajri</t>
  </si>
  <si>
    <t>312043</t>
  </si>
  <si>
    <t>Filtra vaji</t>
  </si>
  <si>
    <t>312044</t>
  </si>
  <si>
    <t>Fitra benzine</t>
  </si>
  <si>
    <t>312048</t>
  </si>
  <si>
    <t>Llamarine.L103</t>
  </si>
  <si>
    <t>312049</t>
  </si>
  <si>
    <t>Profile.P7</t>
  </si>
  <si>
    <t>312050</t>
  </si>
  <si>
    <t>Disk freksioni</t>
  </si>
  <si>
    <t>Bateri AH.95</t>
  </si>
  <si>
    <t>312061</t>
  </si>
  <si>
    <t>Goma R-14.552</t>
  </si>
  <si>
    <t>312062</t>
  </si>
  <si>
    <t>Llamarine.L105</t>
  </si>
  <si>
    <t>312063</t>
  </si>
  <si>
    <t>Profile.P21</t>
  </si>
  <si>
    <t>312066</t>
  </si>
  <si>
    <t>Vida bulona perxh</t>
  </si>
  <si>
    <t>312069</t>
  </si>
  <si>
    <t>Llamarine.L38</t>
  </si>
  <si>
    <t>312071</t>
  </si>
  <si>
    <t>Llamarine.L31</t>
  </si>
  <si>
    <t>312072</t>
  </si>
  <si>
    <t>Llamarine.L20</t>
  </si>
  <si>
    <t>312073</t>
  </si>
  <si>
    <t>Bateri AH95</t>
  </si>
  <si>
    <t>312075</t>
  </si>
  <si>
    <t>Llamarine.L101</t>
  </si>
  <si>
    <t>312076</t>
  </si>
  <si>
    <t>Llamarine.L46</t>
  </si>
  <si>
    <t>312077</t>
  </si>
  <si>
    <t>Llamarine.L22</t>
  </si>
  <si>
    <t>312079</t>
  </si>
  <si>
    <t>Llamarine.L125</t>
  </si>
  <si>
    <t>312080</t>
  </si>
  <si>
    <t>Llamarine.L126</t>
  </si>
  <si>
    <t>312081</t>
  </si>
  <si>
    <t>Llamarine.L124</t>
  </si>
  <si>
    <t>312083</t>
  </si>
  <si>
    <t>Paste larese duarsh</t>
  </si>
  <si>
    <t>312084</t>
  </si>
  <si>
    <t>Solucion ngjites</t>
  </si>
  <si>
    <t>312085</t>
  </si>
  <si>
    <t>Silikon per xhama</t>
  </si>
  <si>
    <t>312086</t>
  </si>
  <si>
    <t>Rryp 13*1015</t>
  </si>
  <si>
    <t>312087</t>
  </si>
  <si>
    <t>Duron xl 15w enginjine oil 4*4</t>
  </si>
  <si>
    <t>312089</t>
  </si>
  <si>
    <t>Preparat antingrirje</t>
  </si>
  <si>
    <t>312090</t>
  </si>
  <si>
    <t>Lende ngjitese</t>
  </si>
  <si>
    <t>312091</t>
  </si>
  <si>
    <t>Silikon</t>
  </si>
  <si>
    <t>312092</t>
  </si>
  <si>
    <t>Pastrues injaktoresh</t>
  </si>
  <si>
    <t>312093</t>
  </si>
  <si>
    <t>Distilat per ndezje</t>
  </si>
  <si>
    <t>312094</t>
  </si>
  <si>
    <t>Rryp 10*635</t>
  </si>
  <si>
    <t>312095</t>
  </si>
  <si>
    <t>Llampa 12v10w</t>
  </si>
  <si>
    <t>cift</t>
  </si>
  <si>
    <t>312096</t>
  </si>
  <si>
    <t>Vaj Duron-E sintetik 10w40</t>
  </si>
  <si>
    <t>312097</t>
  </si>
  <si>
    <t>Llampa</t>
  </si>
  <si>
    <t>312098</t>
  </si>
  <si>
    <t>Duron xl15w engine oil 12x1</t>
  </si>
  <si>
    <t>312099</t>
  </si>
  <si>
    <t>Rryp 6k 1152</t>
  </si>
  <si>
    <t>312100</t>
  </si>
  <si>
    <t>Bllokues rrjedhje radiatori</t>
  </si>
  <si>
    <t>312101</t>
  </si>
  <si>
    <t>Pastrues injektori</t>
  </si>
  <si>
    <t>312102</t>
  </si>
  <si>
    <t>Pastrues injeksioni</t>
  </si>
  <si>
    <t>312103</t>
  </si>
  <si>
    <t>Fshirese xhami</t>
  </si>
  <si>
    <t>312105</t>
  </si>
  <si>
    <t>Likuid freni</t>
  </si>
  <si>
    <t>312106</t>
  </si>
  <si>
    <t>Rryp 6k 0923</t>
  </si>
  <si>
    <t>312107</t>
  </si>
  <si>
    <t>Rryp 6k 2050</t>
  </si>
  <si>
    <t>312108</t>
  </si>
  <si>
    <t>Rryp 13*1075</t>
  </si>
  <si>
    <t>312109</t>
  </si>
  <si>
    <t>Rryp 13*1100</t>
  </si>
  <si>
    <t>312110</t>
  </si>
  <si>
    <t>Vaj supreme 10w-40</t>
  </si>
  <si>
    <t>312111</t>
  </si>
  <si>
    <t>Silikon ngjites</t>
  </si>
  <si>
    <t>312112</t>
  </si>
  <si>
    <t>Preparat kunder oksidimit</t>
  </si>
  <si>
    <t>312113</t>
  </si>
  <si>
    <t>Solucion per kontakte</t>
  </si>
  <si>
    <t>312115</t>
  </si>
  <si>
    <t>Likuid transmisioni deron 3</t>
  </si>
  <si>
    <t>312117</t>
  </si>
  <si>
    <t>Gur Trokoje</t>
  </si>
  <si>
    <t>312122</t>
  </si>
  <si>
    <t>Rryp 10*0900</t>
  </si>
  <si>
    <t>312123</t>
  </si>
  <si>
    <t>Rryp 10*838</t>
  </si>
  <si>
    <t>312124</t>
  </si>
  <si>
    <t>Rryp 10*0875</t>
  </si>
  <si>
    <t>312125</t>
  </si>
  <si>
    <t>Rryp 10*0913</t>
  </si>
  <si>
    <t>312126</t>
  </si>
  <si>
    <t>Rryp 10*0950</t>
  </si>
  <si>
    <t>312127</t>
  </si>
  <si>
    <t>Rryp dinamoje 4k 960</t>
  </si>
  <si>
    <t>312128</t>
  </si>
  <si>
    <t>Rryp 4k 838</t>
  </si>
  <si>
    <t>312129</t>
  </si>
  <si>
    <t>Rryp dinamo 4k 884</t>
  </si>
  <si>
    <t>312130</t>
  </si>
  <si>
    <t>Rryp 13*1050</t>
  </si>
  <si>
    <t>312131</t>
  </si>
  <si>
    <t>Rryp 13*1025</t>
  </si>
  <si>
    <t>Filter nafte</t>
  </si>
  <si>
    <t>312135</t>
  </si>
  <si>
    <t>Rryp 13*1275</t>
  </si>
  <si>
    <t>312136</t>
  </si>
  <si>
    <t>P.CANADA SUPREME 20W50</t>
  </si>
  <si>
    <t>LIT</t>
  </si>
  <si>
    <t>312143</t>
  </si>
  <si>
    <t>Pompe uji f.2216</t>
  </si>
  <si>
    <t>312146</t>
  </si>
  <si>
    <t>Rryp 6k 2030</t>
  </si>
  <si>
    <t>Lecke tharese</t>
  </si>
  <si>
    <t>312149</t>
  </si>
  <si>
    <t>Pajisje per larje sprucini</t>
  </si>
  <si>
    <t>312151</t>
  </si>
  <si>
    <t>Preparat lares</t>
  </si>
  <si>
    <t>312153</t>
  </si>
  <si>
    <t>Silikat radiatori</t>
  </si>
  <si>
    <t>312154</t>
  </si>
  <si>
    <t>Rryp 6k 1140</t>
  </si>
  <si>
    <t>312155</t>
  </si>
  <si>
    <t>Rryp 6k 1165</t>
  </si>
  <si>
    <t>312156</t>
  </si>
  <si>
    <t>Rryp 11.9*0965</t>
  </si>
  <si>
    <t>312157</t>
  </si>
  <si>
    <t>Nivelues</t>
  </si>
  <si>
    <t>312158</t>
  </si>
  <si>
    <t>Dado</t>
  </si>
  <si>
    <t>312159</t>
  </si>
  <si>
    <t>Lime</t>
  </si>
  <si>
    <t>312160</t>
  </si>
  <si>
    <t>Adaptor</t>
  </si>
  <si>
    <t>312161</t>
  </si>
  <si>
    <t>Rroba pune</t>
  </si>
  <si>
    <t>312162</t>
  </si>
  <si>
    <t>Matrapik</t>
  </si>
  <si>
    <t>312163</t>
  </si>
  <si>
    <t>Dalte SDS-max</t>
  </si>
  <si>
    <t>312164</t>
  </si>
  <si>
    <t>Celes</t>
  </si>
  <si>
    <t>312165</t>
  </si>
  <si>
    <t>Punto druri</t>
  </si>
  <si>
    <t>312166</t>
  </si>
  <si>
    <t>Elektrogur</t>
  </si>
  <si>
    <t>312167</t>
  </si>
  <si>
    <t>Disk preres</t>
  </si>
  <si>
    <t>312168</t>
  </si>
  <si>
    <t>Pince</t>
  </si>
  <si>
    <t>312169</t>
  </si>
  <si>
    <t>Indikator</t>
  </si>
  <si>
    <t>312170</t>
  </si>
  <si>
    <t>Meter</t>
  </si>
  <si>
    <t>312171</t>
  </si>
  <si>
    <t>Upa+vida</t>
  </si>
  <si>
    <t>312172</t>
  </si>
  <si>
    <t>Leva</t>
  </si>
  <si>
    <t>312173</t>
  </si>
  <si>
    <t>Bulona</t>
  </si>
  <si>
    <t>312174</t>
  </si>
  <si>
    <t>Injektues per upa</t>
  </si>
  <si>
    <t>312175</t>
  </si>
  <si>
    <t>Disqe abraziv</t>
  </si>
  <si>
    <t>312176</t>
  </si>
  <si>
    <t>Kacavide</t>
  </si>
  <si>
    <t>312177</t>
  </si>
  <si>
    <t>Lama</t>
  </si>
  <si>
    <t>312178</t>
  </si>
  <si>
    <t>Vide</t>
  </si>
  <si>
    <t>312179</t>
  </si>
  <si>
    <t>Pompe uji</t>
  </si>
  <si>
    <t>312180</t>
  </si>
  <si>
    <t>Exagon</t>
  </si>
  <si>
    <t>312181</t>
  </si>
  <si>
    <t>Kuti metalike per vegla</t>
  </si>
  <si>
    <t>312182</t>
  </si>
  <si>
    <t>Preparat radiatori</t>
  </si>
  <si>
    <t>312183</t>
  </si>
  <si>
    <t>Rryp 6k 2100</t>
  </si>
  <si>
    <t>312184</t>
  </si>
  <si>
    <t>Rryp dinamoje 6k 1450</t>
  </si>
  <si>
    <t>312185</t>
  </si>
  <si>
    <t>Rryp 10*0650</t>
  </si>
  <si>
    <t>312186</t>
  </si>
  <si>
    <t>Rryp 13*1175</t>
  </si>
  <si>
    <t>312189</t>
  </si>
  <si>
    <t>Acid</t>
  </si>
  <si>
    <t>Vaj Dexron 3 hidraulik</t>
  </si>
  <si>
    <t>312194</t>
  </si>
  <si>
    <t>Disk per alumin</t>
  </si>
  <si>
    <t>312195</t>
  </si>
  <si>
    <t>Disqe</t>
  </si>
  <si>
    <t>312197</t>
  </si>
  <si>
    <t>Rryp 5k 1815</t>
  </si>
  <si>
    <t>312198</t>
  </si>
  <si>
    <t>Rryp 6k 1460</t>
  </si>
  <si>
    <t>312199</t>
  </si>
  <si>
    <t>Rryp 6k 1738</t>
  </si>
  <si>
    <t>312200</t>
  </si>
  <si>
    <t>Rryp 6pk 2225</t>
  </si>
  <si>
    <t>312201</t>
  </si>
  <si>
    <t>Rryp 10*0600</t>
  </si>
  <si>
    <t>312202</t>
  </si>
  <si>
    <t>Rryp 10*0625</t>
  </si>
  <si>
    <t>312203</t>
  </si>
  <si>
    <t>Rryp 10*0735</t>
  </si>
  <si>
    <t>312204</t>
  </si>
  <si>
    <t>Rryp 10*1100</t>
  </si>
  <si>
    <t>312205</t>
  </si>
  <si>
    <t>Rryp 10*1125</t>
  </si>
  <si>
    <t>312206</t>
  </si>
  <si>
    <t>Rryp per auto 11.9*650</t>
  </si>
  <si>
    <t>312207</t>
  </si>
  <si>
    <t>Rryp 13*0950</t>
  </si>
  <si>
    <t>312208</t>
  </si>
  <si>
    <t>Rryp 13*1300</t>
  </si>
  <si>
    <t>312209</t>
  </si>
  <si>
    <t>Rryp 13*475</t>
  </si>
  <si>
    <t>312210</t>
  </si>
  <si>
    <t>312211</t>
  </si>
  <si>
    <t>Rryp 13*525</t>
  </si>
  <si>
    <t>312212</t>
  </si>
  <si>
    <t>Rryp 13*550</t>
  </si>
  <si>
    <t>312213</t>
  </si>
  <si>
    <t>Solucion per pastrim karburatori</t>
  </si>
  <si>
    <t>312216</t>
  </si>
  <si>
    <t>Rezine ngjitese</t>
  </si>
  <si>
    <t>kuti</t>
  </si>
  <si>
    <t>312221</t>
  </si>
  <si>
    <t>Rryp dinamo 6k 2155</t>
  </si>
  <si>
    <t>312222</t>
  </si>
  <si>
    <t>Kapikorda</t>
  </si>
  <si>
    <t>cif</t>
  </si>
  <si>
    <t>Uje xhami</t>
  </si>
  <si>
    <t>312225</t>
  </si>
  <si>
    <t>Rryp 6k 0975</t>
  </si>
  <si>
    <t>312226</t>
  </si>
  <si>
    <t>Rryp 6k 1045</t>
  </si>
  <si>
    <t>312227</t>
  </si>
  <si>
    <t>Rryp 6k 1120</t>
  </si>
  <si>
    <t>312230</t>
  </si>
  <si>
    <t>Rryp 13*1250</t>
  </si>
  <si>
    <t>312233</t>
  </si>
  <si>
    <t>Lotos city cf sae 15w40</t>
  </si>
  <si>
    <t>312235</t>
  </si>
  <si>
    <t>Zinxhir bore</t>
  </si>
  <si>
    <t>312236</t>
  </si>
  <si>
    <t>Celes lirim filtrash</t>
  </si>
  <si>
    <t>312237</t>
  </si>
  <si>
    <t>Paste zmeril valvula</t>
  </si>
  <si>
    <t>312255</t>
  </si>
  <si>
    <t>Llampa ekonomike</t>
  </si>
  <si>
    <t>312256</t>
  </si>
  <si>
    <t>Graso</t>
  </si>
  <si>
    <t>312257</t>
  </si>
  <si>
    <t>Vaj duron engjine oil 12*1</t>
  </si>
  <si>
    <t>312258</t>
  </si>
  <si>
    <t>Vaj suprem 10w*40</t>
  </si>
  <si>
    <t>312259</t>
  </si>
  <si>
    <t>Vaj duron sintetik 5w 40 4*4</t>
  </si>
  <si>
    <t>312260</t>
  </si>
  <si>
    <t>Vaj dexron 3 hidraulik</t>
  </si>
  <si>
    <t>312265</t>
  </si>
  <si>
    <t>Llamarine.L111</t>
  </si>
  <si>
    <t>312266</t>
  </si>
  <si>
    <t>Profile P.62</t>
  </si>
  <si>
    <t>312267</t>
  </si>
  <si>
    <t>Lotos City Diezel 20w50</t>
  </si>
  <si>
    <t>312268</t>
  </si>
  <si>
    <t>Rryp 13*1150</t>
  </si>
  <si>
    <t>312269</t>
  </si>
  <si>
    <t>Rryp 13*1400</t>
  </si>
  <si>
    <t>312270</t>
  </si>
  <si>
    <t>Rryp 10*1375</t>
  </si>
  <si>
    <t>312271</t>
  </si>
  <si>
    <t>Vaj ATF</t>
  </si>
  <si>
    <t>312272</t>
  </si>
  <si>
    <t>Vaj motori 5w30</t>
  </si>
  <si>
    <t>312273</t>
  </si>
  <si>
    <t>Llamarine L.127</t>
  </si>
  <si>
    <t>312275</t>
  </si>
  <si>
    <t>Tapet makine</t>
  </si>
  <si>
    <t>312276</t>
  </si>
  <si>
    <t>Bateri Ah.74</t>
  </si>
  <si>
    <t>312277</t>
  </si>
  <si>
    <t>Vaj Kompresori 100 bidon 20 l</t>
  </si>
  <si>
    <t>312278</t>
  </si>
  <si>
    <t>Siguresa per makinat</t>
  </si>
  <si>
    <t>312279</t>
  </si>
  <si>
    <t>Bateri 55AH</t>
  </si>
  <si>
    <t>312280</t>
  </si>
  <si>
    <t>Bateri. 80AH</t>
  </si>
  <si>
    <t>312281</t>
  </si>
  <si>
    <t>Bateri. 90AH</t>
  </si>
  <si>
    <t>312282</t>
  </si>
  <si>
    <t>Goma.R118</t>
  </si>
  <si>
    <t>312283</t>
  </si>
  <si>
    <t>Goma.R16</t>
  </si>
  <si>
    <t>312284</t>
  </si>
  <si>
    <t>Bateri.143AH</t>
  </si>
  <si>
    <t>312285</t>
  </si>
  <si>
    <t>Bateri.88AH</t>
  </si>
  <si>
    <t>312288</t>
  </si>
  <si>
    <t>Goma.R17</t>
  </si>
  <si>
    <t>312289</t>
  </si>
  <si>
    <t>Goma.R20</t>
  </si>
  <si>
    <t>312290</t>
  </si>
  <si>
    <t>Motorino</t>
  </si>
  <si>
    <t>312291</t>
  </si>
  <si>
    <t>Turbine</t>
  </si>
  <si>
    <t>312292</t>
  </si>
  <si>
    <t>Jastek ajri</t>
  </si>
  <si>
    <t>312293</t>
  </si>
  <si>
    <t>Bokulla</t>
  </si>
  <si>
    <t>312294</t>
  </si>
  <si>
    <t>Llamarine.L130</t>
  </si>
  <si>
    <t>312295</t>
  </si>
  <si>
    <t>Goma15.5-38 KNK50</t>
  </si>
  <si>
    <t>312296</t>
  </si>
  <si>
    <t>Goma13.6-36 KNK50</t>
  </si>
  <si>
    <t>312297</t>
  </si>
  <si>
    <t>Goma16.9-30 KNK50</t>
  </si>
  <si>
    <t>312298</t>
  </si>
  <si>
    <t>Goma18.4-30 KNK50</t>
  </si>
  <si>
    <t>312299</t>
  </si>
  <si>
    <t>Goma7.50-20 KNK35</t>
  </si>
  <si>
    <t>312300</t>
  </si>
  <si>
    <t>Goma5.50-16 D55</t>
  </si>
  <si>
    <t>312301</t>
  </si>
  <si>
    <t>Goma7.00-12 KNK52</t>
  </si>
  <si>
    <t>312302</t>
  </si>
  <si>
    <t>Goma5.00-12 KNK52</t>
  </si>
  <si>
    <t>312303</t>
  </si>
  <si>
    <t>Goma4.50-19 D-53</t>
  </si>
  <si>
    <t>312304</t>
  </si>
  <si>
    <t>Proflie.P33</t>
  </si>
  <si>
    <t>312305</t>
  </si>
  <si>
    <t>Llamarine.L140</t>
  </si>
  <si>
    <t>312306</t>
  </si>
  <si>
    <t>Radiator</t>
  </si>
  <si>
    <t>312307</t>
  </si>
  <si>
    <t>Tel 1*4</t>
  </si>
  <si>
    <t>ml</t>
  </si>
  <si>
    <t>312308</t>
  </si>
  <si>
    <t>Tub fleksibel fi 25 mm</t>
  </si>
  <si>
    <t>312309</t>
  </si>
  <si>
    <t>Goma R.22</t>
  </si>
  <si>
    <t>312310</t>
  </si>
  <si>
    <t>Goma R.22.5</t>
  </si>
  <si>
    <t>312311</t>
  </si>
  <si>
    <t>Goma.11.2-28 D-120</t>
  </si>
  <si>
    <t>312312</t>
  </si>
  <si>
    <t>Llamarine L147</t>
  </si>
  <si>
    <t>312313</t>
  </si>
  <si>
    <t>Profile P20</t>
  </si>
  <si>
    <t>312314</t>
  </si>
  <si>
    <t>Llamarina L7</t>
  </si>
  <si>
    <t>312315</t>
  </si>
  <si>
    <t>Profile P8</t>
  </si>
  <si>
    <t>312316</t>
  </si>
  <si>
    <t>ABC 2*16 mm2</t>
  </si>
  <si>
    <t>312317</t>
  </si>
  <si>
    <t>Salvavita 40A1P+N</t>
  </si>
  <si>
    <t>312318</t>
  </si>
  <si>
    <t>NO7V-K 1*2.5</t>
  </si>
  <si>
    <t>312319</t>
  </si>
  <si>
    <t>ABC 4*16mm2</t>
  </si>
  <si>
    <t>312320</t>
  </si>
  <si>
    <t>Kabell Elektrik</t>
  </si>
  <si>
    <t>312321</t>
  </si>
  <si>
    <t>Spot Tavanor</t>
  </si>
  <si>
    <t>312322</t>
  </si>
  <si>
    <t>Llamba Spoti</t>
  </si>
  <si>
    <t>312323</t>
  </si>
  <si>
    <t>Llamarine L.14</t>
  </si>
  <si>
    <t>312324</t>
  </si>
  <si>
    <t>Profile.P91</t>
  </si>
  <si>
    <t>312325</t>
  </si>
  <si>
    <t>Profile.P34</t>
  </si>
  <si>
    <t>312326</t>
  </si>
  <si>
    <t>Llamarine.L102</t>
  </si>
  <si>
    <t>312327</t>
  </si>
  <si>
    <t>Llamarine.L23</t>
  </si>
  <si>
    <t>312328</t>
  </si>
  <si>
    <t>Llamarine e lyer</t>
  </si>
  <si>
    <t>312329</t>
  </si>
  <si>
    <t>Vaj hidraulik.Hlp46.fucia-208 lit</t>
  </si>
  <si>
    <t>fuci</t>
  </si>
  <si>
    <t>MAGAZINA NR 3</t>
  </si>
  <si>
    <t>GJENDJA E MALLRAVE PER RISHITJE  NE FILLIM TE VITIT, HYRJET- DALJET  DHE GJENDJA E TYRE E VLERESUAR ME 31.12.2013</t>
  </si>
  <si>
    <t>Zgara hekuri permasa#</t>
  </si>
  <si>
    <t>35012</t>
  </si>
  <si>
    <t>Llamarine e galvanizuar</t>
  </si>
  <si>
    <t>35014</t>
  </si>
  <si>
    <t>Profile celiku</t>
  </si>
  <si>
    <t>35017</t>
  </si>
  <si>
    <t>Hekur ndertimi 0.53</t>
  </si>
  <si>
    <t>35026</t>
  </si>
  <si>
    <t>FI 16 Hekur ndertimi</t>
  </si>
  <si>
    <t>35043</t>
  </si>
  <si>
    <t>Veture VW AG6N viti 1997.6163</t>
  </si>
  <si>
    <t>35045</t>
  </si>
  <si>
    <t>Veture me benz.Seat viti .97.32663</t>
  </si>
  <si>
    <t>35059</t>
  </si>
  <si>
    <t>Veture Renault Clio.2351</t>
  </si>
  <si>
    <t>35065</t>
  </si>
  <si>
    <t>Veture Nissan almera.763</t>
  </si>
  <si>
    <t>35069</t>
  </si>
  <si>
    <t>Veture Alfa romeo.46607</t>
  </si>
  <si>
    <t>35070</t>
  </si>
  <si>
    <t>Veture Mercedes ML280CDI.11741</t>
  </si>
  <si>
    <t>35073</t>
  </si>
  <si>
    <t>Veture mitsubish.0288</t>
  </si>
  <si>
    <t>35079</t>
  </si>
  <si>
    <t>Tel bar</t>
  </si>
  <si>
    <t>35080</t>
  </si>
  <si>
    <t>Tralice</t>
  </si>
  <si>
    <t>35082</t>
  </si>
  <si>
    <t>Veture Audi.A3.7567</t>
  </si>
  <si>
    <t>35086</t>
  </si>
  <si>
    <t>Veture Volvo.9749</t>
  </si>
  <si>
    <t>35090</t>
  </si>
  <si>
    <t>Volkswagen Passat.6184</t>
  </si>
  <si>
    <t>35093</t>
  </si>
  <si>
    <t>Hekur ndertimi.0485</t>
  </si>
  <si>
    <t>35097</t>
  </si>
  <si>
    <t>Veture sprinter.64177</t>
  </si>
  <si>
    <t>35098</t>
  </si>
  <si>
    <t>Veture Smart Fort Two</t>
  </si>
  <si>
    <t>35099</t>
  </si>
  <si>
    <t>Veture Audi A6.13731</t>
  </si>
  <si>
    <t>35100</t>
  </si>
  <si>
    <t>Veture Audi A6 .9447</t>
  </si>
  <si>
    <t>35101</t>
  </si>
  <si>
    <t>Veture Ford Focus.19567</t>
  </si>
  <si>
    <t>35102</t>
  </si>
  <si>
    <t>Veture Renault Laguna.089</t>
  </si>
  <si>
    <t>35103</t>
  </si>
  <si>
    <t>Veture Benz.2003.9411</t>
  </si>
  <si>
    <t>35106</t>
  </si>
  <si>
    <t>Veture Benz.9368</t>
  </si>
  <si>
    <t>35107</t>
  </si>
  <si>
    <t>Veture Volkswagen.65204</t>
  </si>
  <si>
    <t>35108</t>
  </si>
  <si>
    <t>Veture Mazda BJ.1126</t>
  </si>
  <si>
    <t>35109</t>
  </si>
  <si>
    <t>Veture Renault.6518</t>
  </si>
  <si>
    <t>35110</t>
  </si>
  <si>
    <t>Veture Ford Focus.41877</t>
  </si>
  <si>
    <t>35113</t>
  </si>
  <si>
    <t>Veture Seat.43128</t>
  </si>
  <si>
    <t>35114</t>
  </si>
  <si>
    <t>Veture Volkswagen.4464</t>
  </si>
  <si>
    <t>35115</t>
  </si>
  <si>
    <t>Veture Mercedes.7536</t>
  </si>
  <si>
    <t>35116</t>
  </si>
  <si>
    <t>Veture Ford Mondeo.40104</t>
  </si>
  <si>
    <t>35117</t>
  </si>
  <si>
    <t>Veture Seat.Ibiza.1082</t>
  </si>
  <si>
    <t>35118</t>
  </si>
  <si>
    <t>Veture Ford Focus.83625</t>
  </si>
  <si>
    <t>35119</t>
  </si>
  <si>
    <t>Veture Smart.6661</t>
  </si>
  <si>
    <t>35120</t>
  </si>
  <si>
    <t>Veture Opel.AG.6600</t>
  </si>
  <si>
    <t>35121</t>
  </si>
  <si>
    <t>Veture Audi A4.03052</t>
  </si>
  <si>
    <t>35123</t>
  </si>
  <si>
    <t>Hekur shufer.FI6</t>
  </si>
  <si>
    <t>35124</t>
  </si>
  <si>
    <t>Hekur shufer.FI8</t>
  </si>
  <si>
    <t>35127</t>
  </si>
  <si>
    <t>Hekur ndertimi.0475</t>
  </si>
  <si>
    <t>35128</t>
  </si>
  <si>
    <t>Hekur shufer Fi 12</t>
  </si>
  <si>
    <t>35129</t>
  </si>
  <si>
    <t>Hekur shufer Fi 14</t>
  </si>
  <si>
    <t>35130</t>
  </si>
  <si>
    <t>Hekur shufer Fi 16</t>
  </si>
  <si>
    <t>35131</t>
  </si>
  <si>
    <t>Hekur shufer Fi 10</t>
  </si>
  <si>
    <t>35132</t>
  </si>
  <si>
    <t>Hekur shufer Fi 18</t>
  </si>
  <si>
    <t>35133</t>
  </si>
  <si>
    <t>Hekur shufer Fi 20</t>
  </si>
  <si>
    <t>35134</t>
  </si>
  <si>
    <t>Hekur shufer Fi 22</t>
  </si>
  <si>
    <t>35135</t>
  </si>
  <si>
    <t>Vetrate alumini</t>
  </si>
  <si>
    <t>m2</t>
  </si>
  <si>
    <t>35136</t>
  </si>
  <si>
    <t>Dopio xham(5+5)ngj</t>
  </si>
  <si>
    <t>35137</t>
  </si>
  <si>
    <t>Pllake cimento</t>
  </si>
  <si>
    <t>35138</t>
  </si>
  <si>
    <t>Pllake guri</t>
  </si>
  <si>
    <t>35139</t>
  </si>
  <si>
    <t>Kabell elektrik</t>
  </si>
  <si>
    <t>35140</t>
  </si>
  <si>
    <t>Shufra togezimi</t>
  </si>
  <si>
    <t>35141</t>
  </si>
  <si>
    <t>Elektroda</t>
  </si>
  <si>
    <t>35142</t>
  </si>
  <si>
    <t>35143</t>
  </si>
  <si>
    <t>Izolante</t>
  </si>
  <si>
    <t>35144</t>
  </si>
  <si>
    <t>Automate</t>
  </si>
  <si>
    <t>35145</t>
  </si>
  <si>
    <t>Bombula gazi</t>
  </si>
  <si>
    <t>35146</t>
  </si>
  <si>
    <t>Pllaka qeramike</t>
  </si>
  <si>
    <t>35147</t>
  </si>
  <si>
    <t>Gure te prere</t>
  </si>
  <si>
    <t>35148</t>
  </si>
  <si>
    <t>Veture Ford Fiesta.69429</t>
  </si>
  <si>
    <t>35149</t>
  </si>
  <si>
    <t>Veture Ford Fiesta.63195</t>
  </si>
  <si>
    <t>35150</t>
  </si>
  <si>
    <t>Veture Fiat Palio.159215</t>
  </si>
  <si>
    <t>35151</t>
  </si>
  <si>
    <t>Veture Opel Corsa.26801</t>
  </si>
  <si>
    <t>35152</t>
  </si>
  <si>
    <t>Veture Ford Ka.16126</t>
  </si>
  <si>
    <t>35153</t>
  </si>
  <si>
    <t>Veture Volkswagen Polo.70795</t>
  </si>
  <si>
    <t>35154</t>
  </si>
  <si>
    <t>Veture Peugot.20740</t>
  </si>
  <si>
    <t>35156</t>
  </si>
  <si>
    <t>Veture Ford Fiesta.72792</t>
  </si>
  <si>
    <t>35157</t>
  </si>
  <si>
    <t>Veture Rover .44941</t>
  </si>
  <si>
    <t>35158</t>
  </si>
  <si>
    <t>Parket Laminat</t>
  </si>
  <si>
    <t>35159</t>
  </si>
  <si>
    <t>Kabell fror 4*4</t>
  </si>
  <si>
    <t>35160</t>
  </si>
  <si>
    <t>Kabell fror 5*2.5</t>
  </si>
  <si>
    <t>35161</t>
  </si>
  <si>
    <t>Tel 16 mm</t>
  </si>
  <si>
    <t>35162</t>
  </si>
  <si>
    <t>Tel 1*25mm</t>
  </si>
  <si>
    <t>35163</t>
  </si>
  <si>
    <t>Centralino 12m bm</t>
  </si>
  <si>
    <t>35164</t>
  </si>
  <si>
    <t>Centralino 8 m bm</t>
  </si>
  <si>
    <t>35165</t>
  </si>
  <si>
    <t>Kuti 54mgw40610</t>
  </si>
  <si>
    <t>35166</t>
  </si>
  <si>
    <t>Kuti 36m gw40239</t>
  </si>
  <si>
    <t>35167</t>
  </si>
  <si>
    <t>Ndricuesa 3D</t>
  </si>
  <si>
    <t>35168</t>
  </si>
  <si>
    <t>Automat 4P</t>
  </si>
  <si>
    <t>35169</t>
  </si>
  <si>
    <t>Autoveture Mercedes.52974</t>
  </si>
  <si>
    <t>35170</t>
  </si>
  <si>
    <t>Autoveture Renault Clio.43821</t>
  </si>
  <si>
    <t>35171</t>
  </si>
  <si>
    <t>Autoveture Volkswagen Polo.44986</t>
  </si>
  <si>
    <t>35172</t>
  </si>
  <si>
    <t>Autoveture Toyota.17585</t>
  </si>
  <si>
    <t>35173</t>
  </si>
  <si>
    <t>Autoveture Volkswagen Polo.20972</t>
  </si>
  <si>
    <t>35174</t>
  </si>
  <si>
    <t>Autoveture Nissan Micra.2950</t>
  </si>
  <si>
    <t>35175</t>
  </si>
  <si>
    <t>Autoveture Seat Cordoba.8611</t>
  </si>
  <si>
    <t>35176</t>
  </si>
  <si>
    <t>Autoveture Fiat Punto.0353</t>
  </si>
  <si>
    <t>35177</t>
  </si>
  <si>
    <t>Autoveture Volkswagen.8690</t>
  </si>
  <si>
    <t>35178</t>
  </si>
  <si>
    <t>Hekur ndertimi.katanke FI.5.5</t>
  </si>
  <si>
    <t>35179</t>
  </si>
  <si>
    <t>Hekur ndertimi 0.43</t>
  </si>
  <si>
    <t>35180</t>
  </si>
  <si>
    <t>Hekur ndertimi 0.42</t>
  </si>
  <si>
    <t>35181</t>
  </si>
  <si>
    <t>Veture Mercedes.Benz.56360</t>
  </si>
  <si>
    <t>35182</t>
  </si>
  <si>
    <t>Veture Ford.Fiesta.24132</t>
  </si>
  <si>
    <t>35183</t>
  </si>
  <si>
    <t>Veture Fiat Brava.4113</t>
  </si>
  <si>
    <t>35184</t>
  </si>
  <si>
    <t>Veture Daewoo.matiz</t>
  </si>
  <si>
    <t>35185</t>
  </si>
  <si>
    <t>Veture Opel Corsa.04879</t>
  </si>
  <si>
    <t>35186</t>
  </si>
  <si>
    <t>Veture Fiat Punto.170126</t>
  </si>
  <si>
    <t>35187</t>
  </si>
  <si>
    <t>Veture Fiat Punto.42043</t>
  </si>
  <si>
    <t>35188</t>
  </si>
  <si>
    <t>Veture Fiat Punto.80791</t>
  </si>
  <si>
    <t>35189</t>
  </si>
  <si>
    <t>Veture Fiat Punto.08935</t>
  </si>
  <si>
    <t>35190</t>
  </si>
  <si>
    <t>Hekur ndertimi.72</t>
  </si>
  <si>
    <t>35191</t>
  </si>
  <si>
    <t>Hekur ndertimi.0.46</t>
  </si>
  <si>
    <t>35192</t>
  </si>
  <si>
    <t>Tjegulla Betoni</t>
  </si>
  <si>
    <t>35193</t>
  </si>
  <si>
    <t>Kulme betoni</t>
  </si>
  <si>
    <t>35194</t>
  </si>
  <si>
    <t>Panele Sanduic</t>
  </si>
  <si>
    <t>35195</t>
  </si>
  <si>
    <t>Veture Renault Clio.948032</t>
  </si>
  <si>
    <t>35196</t>
  </si>
  <si>
    <t>Veture Nissan.Tip MCRA.89350</t>
  </si>
  <si>
    <t>35197</t>
  </si>
  <si>
    <t>Veture Daimler Benz.96680</t>
  </si>
  <si>
    <t>35198</t>
  </si>
  <si>
    <t>Veture Daimler Benz.73344</t>
  </si>
  <si>
    <t>35199</t>
  </si>
  <si>
    <t>Veture Mercedez Benz.21893</t>
  </si>
  <si>
    <t>35200</t>
  </si>
  <si>
    <t>Veture Fiat Brava.17001</t>
  </si>
  <si>
    <t>35201</t>
  </si>
  <si>
    <t>Veture Mercedez Benz.6932</t>
  </si>
  <si>
    <t>35202</t>
  </si>
  <si>
    <t>Veture Mercedez Benz.119587</t>
  </si>
  <si>
    <t>35203</t>
  </si>
  <si>
    <t>Qoshe llamarine 4 cop=15kg</t>
  </si>
  <si>
    <t>35204</t>
  </si>
  <si>
    <t>Llamarine e valezuar.per kulm catie</t>
  </si>
  <si>
    <t>35205</t>
  </si>
  <si>
    <t>Kapak vide metalike</t>
  </si>
  <si>
    <t>35206</t>
  </si>
  <si>
    <t>Vida</t>
  </si>
  <si>
    <t>35207</t>
  </si>
  <si>
    <t>Rondele</t>
  </si>
  <si>
    <t>35208</t>
  </si>
  <si>
    <t>Rafte metalike te perdorura</t>
  </si>
  <si>
    <t>35209</t>
  </si>
  <si>
    <t>Tavolina pune metalike</t>
  </si>
  <si>
    <t>MAGAZINA NR 4</t>
  </si>
  <si>
    <t>GJENDJA E AKTIVEVE AFAT-GJATA MATERJALE NE FILLIM TE VITIT, HYRJET- DALJET  DHE GJENDJA E TYRE E VLERESUAR ME 31.12.2013</t>
  </si>
  <si>
    <t>Magazine dhe shesh per skrap</t>
  </si>
  <si>
    <t>magazin</t>
  </si>
  <si>
    <t>213001</t>
  </si>
  <si>
    <t>Eskavator me goma Benati 145 RSB</t>
  </si>
  <si>
    <t>213002</t>
  </si>
  <si>
    <t>Eskavator FIAT me goma FE 12R</t>
  </si>
  <si>
    <t>213003</t>
  </si>
  <si>
    <t>EskavatorZepelin me goma,viti1987</t>
  </si>
  <si>
    <t>213004</t>
  </si>
  <si>
    <t>Eskavator Benati me zinxhira 3.28</t>
  </si>
  <si>
    <t>213005</t>
  </si>
  <si>
    <t>Eskavator Euromec EH250 N.F.A</t>
  </si>
  <si>
    <t>213006</t>
  </si>
  <si>
    <t>Linje perpunimi per skrap</t>
  </si>
  <si>
    <t>213007</t>
  </si>
  <si>
    <t>Peshore elektronike per kamionat</t>
  </si>
  <si>
    <t>213008</t>
  </si>
  <si>
    <t>Peshore model 3MX16M,60ton</t>
  </si>
  <si>
    <t>213009</t>
  </si>
  <si>
    <t>Bot per karburant 35000 litra</t>
  </si>
  <si>
    <t>2130091</t>
  </si>
  <si>
    <t>Cisterne 40.000 litra</t>
  </si>
  <si>
    <t>213010</t>
  </si>
  <si>
    <t>Transf.50kv 10/04</t>
  </si>
  <si>
    <t>213011</t>
  </si>
  <si>
    <t>Ndares 10kv</t>
  </si>
  <si>
    <t>213012</t>
  </si>
  <si>
    <t>Izolatore 10kv</t>
  </si>
  <si>
    <t>213013</t>
  </si>
  <si>
    <t>Siguresa(suport)</t>
  </si>
  <si>
    <t>213014</t>
  </si>
  <si>
    <t>Percjelles AL-C25</t>
  </si>
  <si>
    <t>213015</t>
  </si>
  <si>
    <t>Prerese hekuri</t>
  </si>
  <si>
    <t>213016</t>
  </si>
  <si>
    <t>Kthyese hekuri</t>
  </si>
  <si>
    <t>213017</t>
  </si>
  <si>
    <t>Eskavator JCB, Tipi 3CX tb</t>
  </si>
  <si>
    <t>213018</t>
  </si>
  <si>
    <t>Transformator</t>
  </si>
  <si>
    <t>213019</t>
  </si>
  <si>
    <t>Gjysem eskavator</t>
  </si>
  <si>
    <t>215001</t>
  </si>
  <si>
    <t>Koke kamjoni MAN KO 6035 T</t>
  </si>
  <si>
    <t>215002</t>
  </si>
  <si>
    <t>Trajler KO 9263 A</t>
  </si>
  <si>
    <t>215003</t>
  </si>
  <si>
    <t>Vinci Benx KO 5978 B</t>
  </si>
  <si>
    <t>215004</t>
  </si>
  <si>
    <t>Vinci Volvo KO 6953 B</t>
  </si>
  <si>
    <t>215005</t>
  </si>
  <si>
    <t>TrajlerAAR 917( KO 7925 B)</t>
  </si>
  <si>
    <t>215006</t>
  </si>
  <si>
    <t>Piruna te ndryshem ngrites 2 tonsh</t>
  </si>
  <si>
    <t>215007</t>
  </si>
  <si>
    <t>Koke kamjon ManAA642CS(KO 7923B)</t>
  </si>
  <si>
    <t>215008</t>
  </si>
  <si>
    <t>Trajle AAR 920 ( KO 7926 B)</t>
  </si>
  <si>
    <t>215009</t>
  </si>
  <si>
    <t>Koke Kamjoni MAN AA649CS( KO 7924 B)</t>
  </si>
  <si>
    <t>215010</t>
  </si>
  <si>
    <t>Trajler ABR 224 (KO 7526 B)</t>
  </si>
  <si>
    <t>215011</t>
  </si>
  <si>
    <t>Vinci Daf AA 093 BD ( KO 7524 B)</t>
  </si>
  <si>
    <t>215012</t>
  </si>
  <si>
    <t>Koke Kamjoni MAN AA943EF( KO 8493 B)</t>
  </si>
  <si>
    <t>215013</t>
  </si>
  <si>
    <t>Trajler KO 8495 B</t>
  </si>
  <si>
    <t>215014</t>
  </si>
  <si>
    <t>Vinci Benx KO 9537 B</t>
  </si>
  <si>
    <t>215016</t>
  </si>
  <si>
    <t>Koke Kamjoni MAN AA 305 FO (KO 9681 B)</t>
  </si>
  <si>
    <t>215017</t>
  </si>
  <si>
    <t>Trajler ABR 482 ( KO 9741 B)</t>
  </si>
  <si>
    <t>215018</t>
  </si>
  <si>
    <t>Fugon KO 6285 B</t>
  </si>
  <si>
    <t>215019</t>
  </si>
  <si>
    <t>Koke Kamjoni MAN AA 416 EF( KO 9536 B)</t>
  </si>
  <si>
    <t>215020</t>
  </si>
  <si>
    <t>Trajler KO 9538 B</t>
  </si>
  <si>
    <t>215022</t>
  </si>
  <si>
    <t>Rimorkio KO 9813 B</t>
  </si>
  <si>
    <t>215023</t>
  </si>
  <si>
    <t>Rimorkio AAR 275</t>
  </si>
  <si>
    <t>215024</t>
  </si>
  <si>
    <t>Koke Kamjoni  MAN AA 417 AO</t>
  </si>
  <si>
    <t>215025</t>
  </si>
  <si>
    <t>Rimorkio AAR 721 (KO 9590 A)</t>
  </si>
  <si>
    <t>215026</t>
  </si>
  <si>
    <t>Koke Kamjoni AA 857 BH (VL 0567 C)</t>
  </si>
  <si>
    <t>215027</t>
  </si>
  <si>
    <t>Trajler AAR 911</t>
  </si>
  <si>
    <t>215028</t>
  </si>
  <si>
    <t>Koke Kamjoni RENAULT AA448 CS</t>
  </si>
  <si>
    <t>215029</t>
  </si>
  <si>
    <t>Koke Kamjoni RENAULT AA 671 CS</t>
  </si>
  <si>
    <t>215030</t>
  </si>
  <si>
    <t>Kamion RENAULT AA 189 CA</t>
  </si>
  <si>
    <t>215031</t>
  </si>
  <si>
    <t>Rimorkio AAR 769</t>
  </si>
  <si>
    <t>215032</t>
  </si>
  <si>
    <t>Rimorkio KO 5615 B</t>
  </si>
  <si>
    <t>215033</t>
  </si>
  <si>
    <t>Rimorkio transport malli(kazan) AAR857</t>
  </si>
  <si>
    <t>215034</t>
  </si>
  <si>
    <t>Automjet transport.malli.AA550CS</t>
  </si>
  <si>
    <t>215035</t>
  </si>
  <si>
    <t>GjysemRimorkio ABR 172 ( KO8527A)</t>
  </si>
  <si>
    <t>215037</t>
  </si>
  <si>
    <t>Kamion SKANIA AA997BH</t>
  </si>
  <si>
    <t>215038</t>
  </si>
  <si>
    <t>Rimorkio KRONE ABR 485 ( KO7726B)</t>
  </si>
  <si>
    <t>215039</t>
  </si>
  <si>
    <t>Koke terheqse.Scania.AA 390 GH</t>
  </si>
  <si>
    <t>215040</t>
  </si>
  <si>
    <t>Gjysem Rimorkio ABR760</t>
  </si>
  <si>
    <t>215041</t>
  </si>
  <si>
    <t>Autoveture Benc AA 408 AO</t>
  </si>
  <si>
    <t>215042</t>
  </si>
  <si>
    <t>GjysemRimorkio ABR490</t>
  </si>
  <si>
    <t>215043</t>
  </si>
  <si>
    <t>GjysemRimorkio ABR487</t>
  </si>
  <si>
    <t>215044</t>
  </si>
  <si>
    <t>GjysemRimorkio ABR489</t>
  </si>
  <si>
    <t>218001</t>
  </si>
  <si>
    <t>Kase Fiskale Aclas</t>
  </si>
  <si>
    <t>218002</t>
  </si>
  <si>
    <t>TV</t>
  </si>
  <si>
    <t>218003</t>
  </si>
  <si>
    <t>Mbrojtes tensioni</t>
  </si>
  <si>
    <t>218004</t>
  </si>
  <si>
    <t>Postues</t>
  </si>
  <si>
    <t>218005</t>
  </si>
  <si>
    <t>Rafte dosjesh</t>
  </si>
  <si>
    <t>218006</t>
  </si>
  <si>
    <t>Tavolina</t>
  </si>
  <si>
    <t>218007</t>
  </si>
  <si>
    <t>Karrige</t>
  </si>
  <si>
    <t>218008</t>
  </si>
  <si>
    <t>Mbajtese(prift)</t>
  </si>
  <si>
    <t>218009</t>
  </si>
  <si>
    <t>Kolltuqe</t>
  </si>
  <si>
    <t>218010</t>
  </si>
  <si>
    <t>Bar bufe</t>
  </si>
  <si>
    <t>218011</t>
  </si>
  <si>
    <t>Vula</t>
  </si>
  <si>
    <t>218012</t>
  </si>
  <si>
    <t>Toner Samsung</t>
  </si>
  <si>
    <t>218014</t>
  </si>
  <si>
    <t>Priza</t>
  </si>
  <si>
    <t>218016</t>
  </si>
  <si>
    <t>Usb 46b</t>
  </si>
  <si>
    <t>218017</t>
  </si>
  <si>
    <t>CD</t>
  </si>
  <si>
    <t>218019</t>
  </si>
  <si>
    <t>Tharese rrobash</t>
  </si>
  <si>
    <t>MAGAZINA NR5</t>
  </si>
  <si>
    <t>215045</t>
  </si>
  <si>
    <t>Rimorkio 25 ton-she  te prodhuara</t>
  </si>
  <si>
    <t>CONTINENTAL SH.P.K KORCE</t>
  </si>
  <si>
    <t>NIPT-i</t>
  </si>
  <si>
    <t>Rruga Korce Bilisht ,Kilometri I Katert Belorta,Tel 0672040200</t>
  </si>
  <si>
    <t>LISTA E INVENTARIT TE AUTOMJETEVE NE PRONESI TE SUBJEKTIT GJENDJE ME 31.12.2013</t>
  </si>
  <si>
    <t>Lloji I automjetit</t>
  </si>
  <si>
    <t>Njesia matese</t>
  </si>
  <si>
    <t>Sasia</t>
  </si>
  <si>
    <t>Kapaciteti ne ton</t>
  </si>
  <si>
    <t>Targa</t>
  </si>
  <si>
    <t>Vlera fillestare kontabele ne lek</t>
  </si>
  <si>
    <t>Koke Kamioni  MAN</t>
  </si>
  <si>
    <t>KO6035B</t>
  </si>
  <si>
    <t>Vinc Benx</t>
  </si>
  <si>
    <t>KO5978B</t>
  </si>
  <si>
    <t>Vinc Volvo</t>
  </si>
  <si>
    <t>KO6953B</t>
  </si>
  <si>
    <t>Pirun ngrites</t>
  </si>
  <si>
    <t>AA642CS (KO7923B)</t>
  </si>
  <si>
    <t>Vinc Daf</t>
  </si>
  <si>
    <t>AA093BD (KO7526B)</t>
  </si>
  <si>
    <t>AA943EF (KO8493B)</t>
  </si>
  <si>
    <t xml:space="preserve">Trajler </t>
  </si>
  <si>
    <t>KO8495B</t>
  </si>
  <si>
    <t>KO9537B</t>
  </si>
  <si>
    <t>Koke Kamioni  SCANIA</t>
  </si>
  <si>
    <t>KO9681B</t>
  </si>
  <si>
    <t>Fugon</t>
  </si>
  <si>
    <t>KO6285B</t>
  </si>
  <si>
    <t>AA416EF (KO9536B)</t>
  </si>
  <si>
    <t>KO9538B</t>
  </si>
  <si>
    <t>Rimorkio</t>
  </si>
  <si>
    <t>KO9813B</t>
  </si>
  <si>
    <t>AAR275</t>
  </si>
  <si>
    <t>AA417AO</t>
  </si>
  <si>
    <t>Koke Kamioni Renault</t>
  </si>
  <si>
    <t>AA857BH</t>
  </si>
  <si>
    <t>AAR911</t>
  </si>
  <si>
    <t>AA448CS</t>
  </si>
  <si>
    <t>AA671CS</t>
  </si>
  <si>
    <t xml:space="preserve"> Kamioni Renault</t>
  </si>
  <si>
    <t>AA189CS</t>
  </si>
  <si>
    <t>AAR769</t>
  </si>
  <si>
    <t>KO5615B</t>
  </si>
  <si>
    <t>Transport malli</t>
  </si>
  <si>
    <t>AA550CS</t>
  </si>
  <si>
    <t>AA997BH</t>
  </si>
  <si>
    <t>Rimorkio Krone</t>
  </si>
  <si>
    <t>KO7726B</t>
  </si>
  <si>
    <t>Autoveture Benx</t>
  </si>
  <si>
    <t>AA408AO</t>
  </si>
  <si>
    <t>ABR224 (KO7526B)</t>
  </si>
  <si>
    <t>AA649CS (KO7924B)</t>
  </si>
  <si>
    <t>AAR920 (KO7926B)</t>
  </si>
  <si>
    <t>AAR917</t>
  </si>
  <si>
    <t>AAR721</t>
  </si>
  <si>
    <t>KO9741B</t>
  </si>
  <si>
    <t>KO9263A</t>
  </si>
  <si>
    <t>Gjysem Rimorkio</t>
  </si>
  <si>
    <t>ABR172 (KO8527A)</t>
  </si>
  <si>
    <t>Rimorkio transport malli</t>
  </si>
  <si>
    <t>AAR857</t>
  </si>
  <si>
    <t>Koke terheqse,Scania</t>
  </si>
  <si>
    <t>AA390GH</t>
  </si>
  <si>
    <t xml:space="preserve">Gjysem Rimorkio </t>
  </si>
  <si>
    <t>ABR760</t>
  </si>
  <si>
    <t xml:space="preserve">GjysemRimorkio </t>
  </si>
  <si>
    <t>ABR490</t>
  </si>
  <si>
    <t>ABR487</t>
  </si>
  <si>
    <t>ABR489</t>
  </si>
  <si>
    <t>Vlera  totale</t>
  </si>
  <si>
    <t>LISTA E INVENTARIT TE MJETEVE NE PRONESI TE SUBJEKTIT GJENDJE ME 31.12.2013</t>
  </si>
  <si>
    <t>Vlera totale</t>
  </si>
  <si>
    <t>CONTINENTAL SH.P.K  KORÇE</t>
  </si>
  <si>
    <t>GJENDJA E LLOGARIVE ME 31.12.2013</t>
  </si>
  <si>
    <t>Emertimi i llogarise</t>
  </si>
  <si>
    <t>Nj/matse</t>
  </si>
  <si>
    <t>TE DHENAT NE LEK</t>
  </si>
  <si>
    <t>TE DHENAT NE VALUTE</t>
  </si>
  <si>
    <t>Debi</t>
  </si>
  <si>
    <t>Kredi</t>
  </si>
  <si>
    <t>101</t>
  </si>
  <si>
    <t>Kapitali i paguar</t>
  </si>
  <si>
    <t>LEK</t>
  </si>
  <si>
    <t>1078</t>
  </si>
  <si>
    <t>108</t>
  </si>
  <si>
    <t>Fitimi/Humbja e pashperndare</t>
  </si>
  <si>
    <t>213</t>
  </si>
  <si>
    <t>Instalime teknike,makineri,pajisje dhe vegla pune</t>
  </si>
  <si>
    <t>2130</t>
  </si>
  <si>
    <t>Instalime teknike, makineri...</t>
  </si>
  <si>
    <t>215</t>
  </si>
  <si>
    <t>21801</t>
  </si>
  <si>
    <t>Paisje informatike</t>
  </si>
  <si>
    <t>2181</t>
  </si>
  <si>
    <t>Mobilje dhe pajisje zyre</t>
  </si>
  <si>
    <t>21810</t>
  </si>
  <si>
    <t>Mobilje e orendi</t>
  </si>
  <si>
    <t>2182</t>
  </si>
  <si>
    <t>Pajisje informative</t>
  </si>
  <si>
    <t>23101</t>
  </si>
  <si>
    <t>Magazina dhe zyra per Continental SH.P.K</t>
  </si>
  <si>
    <t>2813</t>
  </si>
  <si>
    <t>Per instalime teknike, makineri, pajisje, etj..</t>
  </si>
  <si>
    <t>2815</t>
  </si>
  <si>
    <t>Per mjetet e transportit</t>
  </si>
  <si>
    <t>311</t>
  </si>
  <si>
    <t>Materiale te para</t>
  </si>
  <si>
    <t>312</t>
  </si>
  <si>
    <t>Materiale te tjera</t>
  </si>
  <si>
    <t>3124</t>
  </si>
  <si>
    <t>Lende djegese</t>
  </si>
  <si>
    <t>31240</t>
  </si>
  <si>
    <t>3125</t>
  </si>
  <si>
    <t>Pjese nderrimi</t>
  </si>
  <si>
    <t>31250</t>
  </si>
  <si>
    <t>Pjese ndërrimi</t>
  </si>
  <si>
    <t>35</t>
  </si>
  <si>
    <t>Mallra</t>
  </si>
  <si>
    <t>350</t>
  </si>
  <si>
    <t>401001</t>
  </si>
  <si>
    <t>Furnitor skrapi</t>
  </si>
  <si>
    <t>401003</t>
  </si>
  <si>
    <t>Agroblend</t>
  </si>
  <si>
    <t>401004</t>
  </si>
  <si>
    <t>Ardi Petrol</t>
  </si>
  <si>
    <t>401005</t>
  </si>
  <si>
    <t>Ing.Bonfiglioli</t>
  </si>
  <si>
    <t>EUR</t>
  </si>
  <si>
    <t>401006</t>
  </si>
  <si>
    <t>Flamur Grembi</t>
  </si>
  <si>
    <t>401007</t>
  </si>
  <si>
    <t>Kurum</t>
  </si>
  <si>
    <t>401008</t>
  </si>
  <si>
    <t>Hylviu</t>
  </si>
  <si>
    <t>401010</t>
  </si>
  <si>
    <t>Furnitore per aktivet afatgjata</t>
  </si>
  <si>
    <t>401011</t>
  </si>
  <si>
    <t>Qafzezi shpk</t>
  </si>
  <si>
    <t>401012</t>
  </si>
  <si>
    <t>Therogjinam</t>
  </si>
  <si>
    <t>401013</t>
  </si>
  <si>
    <t>Millis a.Th.Karanikas</t>
  </si>
  <si>
    <t>401014</t>
  </si>
  <si>
    <t>Cece</t>
  </si>
  <si>
    <t>401015</t>
  </si>
  <si>
    <t>Shijak</t>
  </si>
  <si>
    <t>401016</t>
  </si>
  <si>
    <t>A Agolli</t>
  </si>
  <si>
    <t>401017</t>
  </si>
  <si>
    <t>Pagouni Ae</t>
  </si>
  <si>
    <t>401018</t>
  </si>
  <si>
    <t>Alpha Qeramic</t>
  </si>
  <si>
    <t>401020</t>
  </si>
  <si>
    <t>Kostandinos</t>
  </si>
  <si>
    <t>401021</t>
  </si>
  <si>
    <t>KEBE</t>
  </si>
  <si>
    <t>401023</t>
  </si>
  <si>
    <t>Furnitore ne Dollar</t>
  </si>
  <si>
    <t>USD</t>
  </si>
  <si>
    <t>401024</t>
  </si>
  <si>
    <t>Perparimi sha</t>
  </si>
  <si>
    <t>401028</t>
  </si>
  <si>
    <t>Treg auto sha</t>
  </si>
  <si>
    <t>401029</t>
  </si>
  <si>
    <t>Angelos Shoes shpk</t>
  </si>
  <si>
    <t>401030</t>
  </si>
  <si>
    <t>Albtelecom sha</t>
  </si>
  <si>
    <t>401031</t>
  </si>
  <si>
    <t>Cez shperndarje sha</t>
  </si>
  <si>
    <t>401032</t>
  </si>
  <si>
    <t>Lorenzo Monti</t>
  </si>
  <si>
    <t>401036</t>
  </si>
  <si>
    <t>Sigma sha</t>
  </si>
  <si>
    <t>401039</t>
  </si>
  <si>
    <t>Donata Triunfo</t>
  </si>
  <si>
    <t>401040</t>
  </si>
  <si>
    <t>Francesko Matta</t>
  </si>
  <si>
    <t>401041</t>
  </si>
  <si>
    <t>Autocarozzeria Mario Mazzeti</t>
  </si>
  <si>
    <t>401042</t>
  </si>
  <si>
    <t>D.N.A Import Cars</t>
  </si>
  <si>
    <t>401043</t>
  </si>
  <si>
    <t>Autofficina Stefani Angelo</t>
  </si>
  <si>
    <t>401044</t>
  </si>
  <si>
    <t>Chrisafulli Fausto</t>
  </si>
  <si>
    <t>401045</t>
  </si>
  <si>
    <t>Mancini Karlo</t>
  </si>
  <si>
    <t>401046</t>
  </si>
  <si>
    <t>Chatbi Sabah</t>
  </si>
  <si>
    <t>401047</t>
  </si>
  <si>
    <t>Azzolari Livio</t>
  </si>
  <si>
    <t>401048</t>
  </si>
  <si>
    <t>Tiraboschi Vincenzo</t>
  </si>
  <si>
    <t>401049</t>
  </si>
  <si>
    <t>Fornoni Adriana</t>
  </si>
  <si>
    <t>401050</t>
  </si>
  <si>
    <t>Planet Car DI Piseroni Alessandro</t>
  </si>
  <si>
    <t>401051</t>
  </si>
  <si>
    <t>Capalau Elena</t>
  </si>
  <si>
    <t>401053</t>
  </si>
  <si>
    <t>Fragkiskos Roumeliotis</t>
  </si>
  <si>
    <t>401058</t>
  </si>
  <si>
    <t>Balli shpk</t>
  </si>
  <si>
    <t>401059</t>
  </si>
  <si>
    <t>Neptun shpk</t>
  </si>
  <si>
    <t>401061</t>
  </si>
  <si>
    <t>Kastrati sha</t>
  </si>
  <si>
    <t>401064</t>
  </si>
  <si>
    <t>Esmolt Agolli</t>
  </si>
  <si>
    <t>401065</t>
  </si>
  <si>
    <t>Baki Rapaj</t>
  </si>
  <si>
    <t>401067</t>
  </si>
  <si>
    <t>Andrea Kristo</t>
  </si>
  <si>
    <t>401073</t>
  </si>
  <si>
    <t>Fabiolo Dovici</t>
  </si>
  <si>
    <t>401074</t>
  </si>
  <si>
    <t>Balduzi Cars</t>
  </si>
  <si>
    <t>401075</t>
  </si>
  <si>
    <t>Tiziana Ghezzi</t>
  </si>
  <si>
    <t>401076</t>
  </si>
  <si>
    <t>Facheris Guido</t>
  </si>
  <si>
    <t>401077</t>
  </si>
  <si>
    <t>Arlesia Immobiliaresrl</t>
  </si>
  <si>
    <t>401078</t>
  </si>
  <si>
    <t>Spazzacamino</t>
  </si>
  <si>
    <t>401079</t>
  </si>
  <si>
    <t>Auto Transporti Fratelli Vanali</t>
  </si>
  <si>
    <t>401080</t>
  </si>
  <si>
    <t>Pro-Jet Srl</t>
  </si>
  <si>
    <t>401081</t>
  </si>
  <si>
    <t>Perone Chantal</t>
  </si>
  <si>
    <t>401082</t>
  </si>
  <si>
    <t>Daniele Tosi</t>
  </si>
  <si>
    <t>401083</t>
  </si>
  <si>
    <t>Khalifa Yehia</t>
  </si>
  <si>
    <t>401084</t>
  </si>
  <si>
    <t>Auto Auto Srl</t>
  </si>
  <si>
    <t>401085</t>
  </si>
  <si>
    <t>Ahmed Attia</t>
  </si>
  <si>
    <t>401086</t>
  </si>
  <si>
    <t>Chen Sijian</t>
  </si>
  <si>
    <t>401087</t>
  </si>
  <si>
    <t>Fethi Batnini</t>
  </si>
  <si>
    <t>401088</t>
  </si>
  <si>
    <t>Caviglia Gruppo</t>
  </si>
  <si>
    <t>401089</t>
  </si>
  <si>
    <t>BNT Electronics</t>
  </si>
  <si>
    <t>401090</t>
  </si>
  <si>
    <t>Svarnas andr.Grigorios</t>
  </si>
  <si>
    <t>401091</t>
  </si>
  <si>
    <t>Gruppo Caviglia</t>
  </si>
  <si>
    <t>401092</t>
  </si>
  <si>
    <t>Filippo Dalillo</t>
  </si>
  <si>
    <t>401093</t>
  </si>
  <si>
    <t>G.H.Auto</t>
  </si>
  <si>
    <t>401094</t>
  </si>
  <si>
    <t>Bianchessi Auto</t>
  </si>
  <si>
    <t>401095</t>
  </si>
  <si>
    <t>Mirco Giorgio Bezzecchi</t>
  </si>
  <si>
    <t>401097</t>
  </si>
  <si>
    <t>Rruzhdi Shkullaku</t>
  </si>
  <si>
    <t>401100</t>
  </si>
  <si>
    <t>Sotiraq Plasari</t>
  </si>
  <si>
    <t>401101</t>
  </si>
  <si>
    <t>Artur Maimer</t>
  </si>
  <si>
    <t>401103</t>
  </si>
  <si>
    <t>Gold-Plus shpk</t>
  </si>
  <si>
    <t>401104</t>
  </si>
  <si>
    <t>Afoi K.Tzanaktsidis</t>
  </si>
  <si>
    <t>401109</t>
  </si>
  <si>
    <t>D.P.M Sektori i sherbimit Nr.4</t>
  </si>
  <si>
    <t>401110</t>
  </si>
  <si>
    <t>Tea Construction &amp;Petrol</t>
  </si>
  <si>
    <t>401115</t>
  </si>
  <si>
    <t>Kamela shpk</t>
  </si>
  <si>
    <t>401116</t>
  </si>
  <si>
    <t>Genklaudis sha</t>
  </si>
  <si>
    <t>401117</t>
  </si>
  <si>
    <t>Pol-Fer</t>
  </si>
  <si>
    <t>401118</t>
  </si>
  <si>
    <t>Amadio Moro</t>
  </si>
  <si>
    <t>401119</t>
  </si>
  <si>
    <t>G.L.Auto</t>
  </si>
  <si>
    <t>401120</t>
  </si>
  <si>
    <t>Antonio Comforti</t>
  </si>
  <si>
    <t>401121</t>
  </si>
  <si>
    <t>Giuseppe Zoppeti</t>
  </si>
  <si>
    <t>401124</t>
  </si>
  <si>
    <t>Pelivan Demcellari</t>
  </si>
  <si>
    <t>401126</t>
  </si>
  <si>
    <t>Maria Seller</t>
  </si>
  <si>
    <t>401127</t>
  </si>
  <si>
    <t>Fit-Mek-Oil sha</t>
  </si>
  <si>
    <t>401128</t>
  </si>
  <si>
    <t>Taci Oil sha</t>
  </si>
  <si>
    <t>401129</t>
  </si>
  <si>
    <t>Ansig</t>
  </si>
  <si>
    <t>401131</t>
  </si>
  <si>
    <t>Omaro Automobile</t>
  </si>
  <si>
    <t>401132</t>
  </si>
  <si>
    <t>Yqmet Lelaj</t>
  </si>
  <si>
    <t>401135</t>
  </si>
  <si>
    <t>Luan Alicka</t>
  </si>
  <si>
    <t>401136</t>
  </si>
  <si>
    <t>Spedalb-Ad</t>
  </si>
  <si>
    <t>401138</t>
  </si>
  <si>
    <t>Rga Motors di Acunzo Giovanna</t>
  </si>
  <si>
    <t>401139</t>
  </si>
  <si>
    <t>Martone Luigi</t>
  </si>
  <si>
    <t>401140</t>
  </si>
  <si>
    <t>Race Motors srl</t>
  </si>
  <si>
    <t>401141</t>
  </si>
  <si>
    <t>Contino Rocco</t>
  </si>
  <si>
    <t>401142</t>
  </si>
  <si>
    <t>Automerkato Stabia srl</t>
  </si>
  <si>
    <t>401143</t>
  </si>
  <si>
    <t>A&amp;C Motors srl</t>
  </si>
  <si>
    <t>401144</t>
  </si>
  <si>
    <t>Mauro Marcello</t>
  </si>
  <si>
    <t>401145</t>
  </si>
  <si>
    <t>Ceresi Francesco</t>
  </si>
  <si>
    <t>401146</t>
  </si>
  <si>
    <t>Cetin Caner</t>
  </si>
  <si>
    <t>401147</t>
  </si>
  <si>
    <t>Kfz-Handel</t>
  </si>
  <si>
    <t>401148</t>
  </si>
  <si>
    <t>Autoforum Steinlach</t>
  </si>
  <si>
    <t>401149</t>
  </si>
  <si>
    <t>Jonut Reichardt</t>
  </si>
  <si>
    <t>401150</t>
  </si>
  <si>
    <t>Giusy Auto</t>
  </si>
  <si>
    <t>401151</t>
  </si>
  <si>
    <t>Auto Cutolo srl</t>
  </si>
  <si>
    <t>401152</t>
  </si>
  <si>
    <t>Rosa Mascolo</t>
  </si>
  <si>
    <t>401153</t>
  </si>
  <si>
    <t>Raffaele Maglietta</t>
  </si>
  <si>
    <t>401154</t>
  </si>
  <si>
    <t>Wandaja Comino</t>
  </si>
  <si>
    <t>401155</t>
  </si>
  <si>
    <t>Vincenzo Sorrentino</t>
  </si>
  <si>
    <t>401156</t>
  </si>
  <si>
    <t>Mariano Punzo</t>
  </si>
  <si>
    <t>401157</t>
  </si>
  <si>
    <t>Autoluna srl</t>
  </si>
  <si>
    <t>401158</t>
  </si>
  <si>
    <t>Criscuolo Rosario</t>
  </si>
  <si>
    <t>401159</t>
  </si>
  <si>
    <t>Vllaznimi shpk</t>
  </si>
  <si>
    <t>401180</t>
  </si>
  <si>
    <t>Cukali-Co</t>
  </si>
  <si>
    <t>401182</t>
  </si>
  <si>
    <t>K.P.Th.N</t>
  </si>
  <si>
    <t>401183</t>
  </si>
  <si>
    <t>Adel shpk</t>
  </si>
  <si>
    <t>401184</t>
  </si>
  <si>
    <t>Vitotorio Scarcielo</t>
  </si>
  <si>
    <t>401185</t>
  </si>
  <si>
    <t>D.N.A di Nutini Dario</t>
  </si>
  <si>
    <t>401186</t>
  </si>
  <si>
    <t>Ambrostore spa</t>
  </si>
  <si>
    <t>401187</t>
  </si>
  <si>
    <t>Ab Motors srl</t>
  </si>
  <si>
    <t>401188</t>
  </si>
  <si>
    <t>Agricar Diesel spa</t>
  </si>
  <si>
    <t>401189</t>
  </si>
  <si>
    <t>Giuseppina Medici</t>
  </si>
  <si>
    <t>401190</t>
  </si>
  <si>
    <t>Mohamed Chakib</t>
  </si>
  <si>
    <t>401191</t>
  </si>
  <si>
    <t>Ayman Warwar</t>
  </si>
  <si>
    <t>401192</t>
  </si>
  <si>
    <t>Francesco Amariti</t>
  </si>
  <si>
    <t>401194</t>
  </si>
  <si>
    <t>Uajd Univers shpk</t>
  </si>
  <si>
    <t>401195</t>
  </si>
  <si>
    <t>Artur Hoxha</t>
  </si>
  <si>
    <t>401196</t>
  </si>
  <si>
    <t>Sigal sha</t>
  </si>
  <si>
    <t>401198</t>
  </si>
  <si>
    <t>Ing.Artur Korcari</t>
  </si>
  <si>
    <t>401199</t>
  </si>
  <si>
    <t>Hasret Gashi</t>
  </si>
  <si>
    <t>401200</t>
  </si>
  <si>
    <t>Silvana Uccelli</t>
  </si>
  <si>
    <t>401201</t>
  </si>
  <si>
    <t>Vilma Maia de Araujo</t>
  </si>
  <si>
    <t>401202</t>
  </si>
  <si>
    <t>Stefania Zanini</t>
  </si>
  <si>
    <t>401203</t>
  </si>
  <si>
    <t>Gianluigi Bonomi</t>
  </si>
  <si>
    <t>401204</t>
  </si>
  <si>
    <t>Serena Bortolotti</t>
  </si>
  <si>
    <t>401205</t>
  </si>
  <si>
    <t>Eurosig sha</t>
  </si>
  <si>
    <t>401207</t>
  </si>
  <si>
    <t>Simona Patis</t>
  </si>
  <si>
    <t>401208</t>
  </si>
  <si>
    <t>Autosalone Antonini srl</t>
  </si>
  <si>
    <t>401209</t>
  </si>
  <si>
    <t>Zerbinato Maria Carmen</t>
  </si>
  <si>
    <t>401210</t>
  </si>
  <si>
    <t>Autocazzanigasas</t>
  </si>
  <si>
    <t>401211</t>
  </si>
  <si>
    <t>Robert Bhiro</t>
  </si>
  <si>
    <t>401212</t>
  </si>
  <si>
    <t>De Filipo Gino</t>
  </si>
  <si>
    <t>401214</t>
  </si>
  <si>
    <t>Fabat shpk</t>
  </si>
  <si>
    <t>401215</t>
  </si>
  <si>
    <t>Bibaj Albania shpk</t>
  </si>
  <si>
    <t>401216</t>
  </si>
  <si>
    <t>Xhihani shpk</t>
  </si>
  <si>
    <t>401217</t>
  </si>
  <si>
    <t>Alex Profil shpk</t>
  </si>
  <si>
    <t>401218</t>
  </si>
  <si>
    <t>Olibos Kutsukis</t>
  </si>
  <si>
    <t>401219</t>
  </si>
  <si>
    <t>Vaske Gaqi</t>
  </si>
  <si>
    <t>401220</t>
  </si>
  <si>
    <t>Ferrim</t>
  </si>
  <si>
    <t>401222</t>
  </si>
  <si>
    <t>Dule shpk</t>
  </si>
  <si>
    <t>401265</t>
  </si>
  <si>
    <t>Aliandi shpk</t>
  </si>
  <si>
    <t>401268</t>
  </si>
  <si>
    <t>Insig sha</t>
  </si>
  <si>
    <t>401271</t>
  </si>
  <si>
    <t>Elcoal shpk</t>
  </si>
  <si>
    <t>401272</t>
  </si>
  <si>
    <t>Sh.R.S.F"Vaso Security" shpk</t>
  </si>
  <si>
    <t>401273</t>
  </si>
  <si>
    <t>Besmir Velillari</t>
  </si>
  <si>
    <t>401274</t>
  </si>
  <si>
    <t>Banaj Studio shpk</t>
  </si>
  <si>
    <t>401275</t>
  </si>
  <si>
    <t>Flora Biba</t>
  </si>
  <si>
    <t>401276</t>
  </si>
  <si>
    <t>Wurth Albania shpk</t>
  </si>
  <si>
    <t>401277</t>
  </si>
  <si>
    <t>Giuseppe Coraggio</t>
  </si>
  <si>
    <t>401278</t>
  </si>
  <si>
    <t>Silvana Compagnone</t>
  </si>
  <si>
    <t>401279</t>
  </si>
  <si>
    <t>Cesar Auto snc</t>
  </si>
  <si>
    <t>401280</t>
  </si>
  <si>
    <t>Mario di Stefano</t>
  </si>
  <si>
    <t>401281</t>
  </si>
  <si>
    <t>Ettore Brait</t>
  </si>
  <si>
    <t>401282</t>
  </si>
  <si>
    <t>Jetnor Zeqollari</t>
  </si>
  <si>
    <t>401283</t>
  </si>
  <si>
    <t>Bruno Angelo</t>
  </si>
  <si>
    <t>401285</t>
  </si>
  <si>
    <t>Arjan Zhari</t>
  </si>
  <si>
    <t>40400</t>
  </si>
  <si>
    <t>Furnitore per mjete transporti</t>
  </si>
  <si>
    <t>411001</t>
  </si>
  <si>
    <t>Hellenic Halyvourgia .sa</t>
  </si>
  <si>
    <t>411002</t>
  </si>
  <si>
    <t>Cilotaj Group LTD</t>
  </si>
  <si>
    <t>411004</t>
  </si>
  <si>
    <t>Kristirina</t>
  </si>
  <si>
    <t>411005</t>
  </si>
  <si>
    <t>Griald shpk</t>
  </si>
  <si>
    <t>411006</t>
  </si>
  <si>
    <t>Shqiponja 06 shpk</t>
  </si>
  <si>
    <t>411007</t>
  </si>
  <si>
    <t>Kurum International sha</t>
  </si>
  <si>
    <t>411008</t>
  </si>
  <si>
    <t>Bajraktari Konstruksion</t>
  </si>
  <si>
    <t>411009</t>
  </si>
  <si>
    <t>RS&amp;M</t>
  </si>
  <si>
    <t>411011</t>
  </si>
  <si>
    <t>Ferar shpk</t>
  </si>
  <si>
    <t>411013</t>
  </si>
  <si>
    <t>Materia Cons.al</t>
  </si>
  <si>
    <t>411014</t>
  </si>
  <si>
    <t>Hyska &amp;Co shpk</t>
  </si>
  <si>
    <t>411015</t>
  </si>
  <si>
    <t>I.D.K Konstruksion shpk</t>
  </si>
  <si>
    <t>411016</t>
  </si>
  <si>
    <t>Rinia 04</t>
  </si>
  <si>
    <t>411017</t>
  </si>
  <si>
    <t>Troci Konstruksion</t>
  </si>
  <si>
    <t>411018</t>
  </si>
  <si>
    <t>Marjeta Osmani</t>
  </si>
  <si>
    <t>411019</t>
  </si>
  <si>
    <t>Bealb Konstruksion</t>
  </si>
  <si>
    <t>411021</t>
  </si>
  <si>
    <t>Fatjola shpk</t>
  </si>
  <si>
    <t>411024</t>
  </si>
  <si>
    <t>Bakaj shpk</t>
  </si>
  <si>
    <t>411025</t>
  </si>
  <si>
    <t>Gezim Celo</t>
  </si>
  <si>
    <t>411026</t>
  </si>
  <si>
    <t>Aliaj</t>
  </si>
  <si>
    <t>411028</t>
  </si>
  <si>
    <t>I.J.A.T-24 Construksion</t>
  </si>
  <si>
    <t>411029</t>
  </si>
  <si>
    <t>Krisola shpk</t>
  </si>
  <si>
    <t>411030</t>
  </si>
  <si>
    <t>Kliente te ndryshem(makina)</t>
  </si>
  <si>
    <t>411031</t>
  </si>
  <si>
    <t>Felsab</t>
  </si>
  <si>
    <t>411032</t>
  </si>
  <si>
    <t>Xhireton</t>
  </si>
  <si>
    <t>411034</t>
  </si>
  <si>
    <t>Co.Be.In shpk</t>
  </si>
  <si>
    <t>411035</t>
  </si>
  <si>
    <t>Ecoservise srl</t>
  </si>
  <si>
    <t>411036</t>
  </si>
  <si>
    <t>Sorige Alb</t>
  </si>
  <si>
    <t>411037</t>
  </si>
  <si>
    <t>2Z Konstruksion</t>
  </si>
  <si>
    <t>411039</t>
  </si>
  <si>
    <t>Alfred Cani</t>
  </si>
  <si>
    <t>411040</t>
  </si>
  <si>
    <t>Hendri</t>
  </si>
  <si>
    <t>411042</t>
  </si>
  <si>
    <t>Dedia shpk</t>
  </si>
  <si>
    <t>411044</t>
  </si>
  <si>
    <t>Heldi Konstruksion</t>
  </si>
  <si>
    <t>411050</t>
  </si>
  <si>
    <t>B93</t>
  </si>
  <si>
    <t>411051</t>
  </si>
  <si>
    <t>Esat Mehmeti</t>
  </si>
  <si>
    <t>411054</t>
  </si>
  <si>
    <t>Ces Construction Energy shpk</t>
  </si>
  <si>
    <t>411056</t>
  </si>
  <si>
    <t>Krel`F Luck shpk</t>
  </si>
  <si>
    <t>411061</t>
  </si>
  <si>
    <t>Albania Metal 2011 shpk</t>
  </si>
  <si>
    <t>411062</t>
  </si>
  <si>
    <t>Durici shpk</t>
  </si>
  <si>
    <t>411063</t>
  </si>
  <si>
    <t>Thana shpk</t>
  </si>
  <si>
    <t>411066</t>
  </si>
  <si>
    <t>Sound Emigranti shpk</t>
  </si>
  <si>
    <t>411067</t>
  </si>
  <si>
    <t>Ansi shpk</t>
  </si>
  <si>
    <t>411069</t>
  </si>
  <si>
    <t>Jano shpk</t>
  </si>
  <si>
    <t>411070</t>
  </si>
  <si>
    <t>Sark</t>
  </si>
  <si>
    <t>411071</t>
  </si>
  <si>
    <t>Saranda Construction</t>
  </si>
  <si>
    <t>411072</t>
  </si>
  <si>
    <t>Duka shpk</t>
  </si>
  <si>
    <t>411073</t>
  </si>
  <si>
    <t>C&amp;S Construction shpk</t>
  </si>
  <si>
    <t>411079</t>
  </si>
  <si>
    <t>Pienvis shpk</t>
  </si>
  <si>
    <t>411080</t>
  </si>
  <si>
    <t>S&amp;P 2003</t>
  </si>
  <si>
    <t>411082</t>
  </si>
  <si>
    <t>Albano 2005</t>
  </si>
  <si>
    <t>411083</t>
  </si>
  <si>
    <t>Peshtani 6</t>
  </si>
  <si>
    <t>411086</t>
  </si>
  <si>
    <t>Roland Dalipi</t>
  </si>
  <si>
    <t>411088</t>
  </si>
  <si>
    <t>Andi Petrol</t>
  </si>
  <si>
    <t>411092</t>
  </si>
  <si>
    <t>Bega-07</t>
  </si>
  <si>
    <t>411093</t>
  </si>
  <si>
    <t>Furra Bleta shpk</t>
  </si>
  <si>
    <t>411095</t>
  </si>
  <si>
    <t>Halcor s.a</t>
  </si>
  <si>
    <t>411096</t>
  </si>
  <si>
    <t>Fitco s.a</t>
  </si>
  <si>
    <t>411100</t>
  </si>
  <si>
    <t>B-Sh shpk</t>
  </si>
  <si>
    <t>411103</t>
  </si>
  <si>
    <t>El-Ton 85 Vlora</t>
  </si>
  <si>
    <t>411108</t>
  </si>
  <si>
    <t>Ilirjan Osmani</t>
  </si>
  <si>
    <t>411110</t>
  </si>
  <si>
    <t>Stela 2000 shpk</t>
  </si>
  <si>
    <t>411113</t>
  </si>
  <si>
    <t>Gjikuria shpk</t>
  </si>
  <si>
    <t>411115</t>
  </si>
  <si>
    <t>Reno Construction</t>
  </si>
  <si>
    <t>411116</t>
  </si>
  <si>
    <t>Bregu shpk</t>
  </si>
  <si>
    <t>411122</t>
  </si>
  <si>
    <t>Ribra shpk</t>
  </si>
  <si>
    <t>411123</t>
  </si>
  <si>
    <t>Ardit-06 shpk</t>
  </si>
  <si>
    <t>411124</t>
  </si>
  <si>
    <t>Hastoci shpk</t>
  </si>
  <si>
    <t>411126</t>
  </si>
  <si>
    <t>Dauti _S shpk</t>
  </si>
  <si>
    <t>411127</t>
  </si>
  <si>
    <t>From Tani Arapi</t>
  </si>
  <si>
    <t>411130</t>
  </si>
  <si>
    <t>Vip Saloti</t>
  </si>
  <si>
    <t>411131</t>
  </si>
  <si>
    <t>Roxher</t>
  </si>
  <si>
    <t>411132</t>
  </si>
  <si>
    <t>Al-Demiraj shpk</t>
  </si>
  <si>
    <t>411135</t>
  </si>
  <si>
    <t>Ceka shpk</t>
  </si>
  <si>
    <t>411136</t>
  </si>
  <si>
    <t>3-AAA shpk</t>
  </si>
  <si>
    <t>411137</t>
  </si>
  <si>
    <t>Filipi shpk</t>
  </si>
  <si>
    <t>411140</t>
  </si>
  <si>
    <t>Milo 2000 shpk</t>
  </si>
  <si>
    <t>411143</t>
  </si>
  <si>
    <t>Lazaj 2002 shpk</t>
  </si>
  <si>
    <t>411144</t>
  </si>
  <si>
    <t>Keqaj Construksion shpk</t>
  </si>
  <si>
    <t>411146</t>
  </si>
  <si>
    <t>Dhembeli shpk</t>
  </si>
  <si>
    <t>411147</t>
  </si>
  <si>
    <t>Esbjerg shpk</t>
  </si>
  <si>
    <t>411148</t>
  </si>
  <si>
    <t>Alfre shpk</t>
  </si>
  <si>
    <t>411149</t>
  </si>
  <si>
    <t>Rigert Construksion</t>
  </si>
  <si>
    <t>411150</t>
  </si>
  <si>
    <t>Ital Imobilar</t>
  </si>
  <si>
    <t>411152</t>
  </si>
  <si>
    <t>Ad-re shpk</t>
  </si>
  <si>
    <t>411153</t>
  </si>
  <si>
    <t>H&amp;K Constraction</t>
  </si>
  <si>
    <t>411155</t>
  </si>
  <si>
    <t>Lani shpk</t>
  </si>
  <si>
    <t>411156</t>
  </si>
  <si>
    <t>Ejala shpk</t>
  </si>
  <si>
    <t>411158</t>
  </si>
  <si>
    <t>Albit Diabra shpk</t>
  </si>
  <si>
    <t>411159</t>
  </si>
  <si>
    <t>A.R.L Konstruksion</t>
  </si>
  <si>
    <t>411160</t>
  </si>
  <si>
    <t>GFA</t>
  </si>
  <si>
    <t>411163</t>
  </si>
  <si>
    <t>Aurel Agolli</t>
  </si>
  <si>
    <t>411165</t>
  </si>
  <si>
    <t>Derveni shpk</t>
  </si>
  <si>
    <t>411166</t>
  </si>
  <si>
    <t>Agim Kacos</t>
  </si>
  <si>
    <t>411167</t>
  </si>
  <si>
    <t>Astrit Ormanllari</t>
  </si>
  <si>
    <t>411168</t>
  </si>
  <si>
    <t>Veprim Mirashi</t>
  </si>
  <si>
    <t>411169</t>
  </si>
  <si>
    <t>Roland Kodra</t>
  </si>
  <si>
    <t>411173</t>
  </si>
  <si>
    <t>Alba Construksion</t>
  </si>
  <si>
    <t>411176</t>
  </si>
  <si>
    <t>Marjani shpk</t>
  </si>
  <si>
    <t>411178</t>
  </si>
  <si>
    <t>Autogrila 24</t>
  </si>
  <si>
    <t>411179</t>
  </si>
  <si>
    <t>Shkelqimi 07</t>
  </si>
  <si>
    <t>411182</t>
  </si>
  <si>
    <t>Derveni 1 shpk</t>
  </si>
  <si>
    <t>411183</t>
  </si>
  <si>
    <t>Aga-1 shpk</t>
  </si>
  <si>
    <t>411184</t>
  </si>
  <si>
    <t>Bean shpk</t>
  </si>
  <si>
    <t>411185</t>
  </si>
  <si>
    <t>Sardo shpk</t>
  </si>
  <si>
    <t>411186</t>
  </si>
  <si>
    <t>Alliaj shpk</t>
  </si>
  <si>
    <t>411189</t>
  </si>
  <si>
    <t>Benland shpk</t>
  </si>
  <si>
    <t>411191</t>
  </si>
  <si>
    <t>Meci shpk</t>
  </si>
  <si>
    <t>411193</t>
  </si>
  <si>
    <t>J&amp;T shpk</t>
  </si>
  <si>
    <t>411197</t>
  </si>
  <si>
    <t>Hel-Pet shpk</t>
  </si>
  <si>
    <t>411198</t>
  </si>
  <si>
    <t>Bleroni sa</t>
  </si>
  <si>
    <t>411200</t>
  </si>
  <si>
    <t>Said 2008 shpk</t>
  </si>
  <si>
    <t>411201</t>
  </si>
  <si>
    <t>Grand Konstruksion M shpk</t>
  </si>
  <si>
    <t>411209</t>
  </si>
  <si>
    <t>Herr Construksion</t>
  </si>
  <si>
    <t>411210</t>
  </si>
  <si>
    <t>Alble AA</t>
  </si>
  <si>
    <t>411211</t>
  </si>
  <si>
    <t>AEK &amp; CO Company</t>
  </si>
  <si>
    <t>411212</t>
  </si>
  <si>
    <t>Kupa shpk</t>
  </si>
  <si>
    <t>411213</t>
  </si>
  <si>
    <t>Mara shpk</t>
  </si>
  <si>
    <t>411215</t>
  </si>
  <si>
    <t>Shushica shpk</t>
  </si>
  <si>
    <t>411217</t>
  </si>
  <si>
    <t>Shqiponja -M shpk</t>
  </si>
  <si>
    <t>411221</t>
  </si>
  <si>
    <t>Kran shpk</t>
  </si>
  <si>
    <t>411222</t>
  </si>
  <si>
    <t>Sejdiraj shpk</t>
  </si>
  <si>
    <t>411223</t>
  </si>
  <si>
    <t>Frangaj Konstruksion</t>
  </si>
  <si>
    <t>411226</t>
  </si>
  <si>
    <t>Beqiri-M shpk</t>
  </si>
  <si>
    <t>411227</t>
  </si>
  <si>
    <t>Ndertuesi Boci shpk</t>
  </si>
  <si>
    <t>411230</t>
  </si>
  <si>
    <t>Kajo Konstruksion shpk</t>
  </si>
  <si>
    <t>411231</t>
  </si>
  <si>
    <t>Neal 86 shpk</t>
  </si>
  <si>
    <t>411233</t>
  </si>
  <si>
    <t>AMG-AL</t>
  </si>
  <si>
    <t>411235</t>
  </si>
  <si>
    <t>Albi shpk</t>
  </si>
  <si>
    <t>411238</t>
  </si>
  <si>
    <t>Marko 2 shpk</t>
  </si>
  <si>
    <t>411239</t>
  </si>
  <si>
    <t>Ergys shpk</t>
  </si>
  <si>
    <t>411240</t>
  </si>
  <si>
    <t>Gusmari shpk</t>
  </si>
  <si>
    <t>41301</t>
  </si>
  <si>
    <t>Te ardhura nga tepricat dhe mungesat ne magazine</t>
  </si>
  <si>
    <t>421</t>
  </si>
  <si>
    <t>Paga dhe shperblime</t>
  </si>
  <si>
    <t>431</t>
  </si>
  <si>
    <t>Sigurime shoqerore dhe shendetsore</t>
  </si>
  <si>
    <t>442</t>
  </si>
  <si>
    <t>Tatim mbi te ardhurat personale</t>
  </si>
  <si>
    <t>444</t>
  </si>
  <si>
    <t>Tatim mbi fitimin</t>
  </si>
  <si>
    <t>445</t>
  </si>
  <si>
    <t>TVSH</t>
  </si>
  <si>
    <t>4458</t>
  </si>
  <si>
    <t>Shteti - TVSH per t'u rregulluar</t>
  </si>
  <si>
    <t>447</t>
  </si>
  <si>
    <t>Te tjera tatime per t'u paguar dhe per t'u kthyer</t>
  </si>
  <si>
    <t>449</t>
  </si>
  <si>
    <t>Tatimi ne burim</t>
  </si>
  <si>
    <t>45501</t>
  </si>
  <si>
    <t>Marredhenia me pronarin Arben Kaocs</t>
  </si>
  <si>
    <t>457</t>
  </si>
  <si>
    <t>Dividente per t'u paguar</t>
  </si>
  <si>
    <t>46701</t>
  </si>
  <si>
    <t>Hua te ndryshme</t>
  </si>
  <si>
    <t>467011</t>
  </si>
  <si>
    <t>Jetnor Muci</t>
  </si>
  <si>
    <t>467012</t>
  </si>
  <si>
    <t>Autoingros Cremona spa</t>
  </si>
  <si>
    <t>467013</t>
  </si>
  <si>
    <t>Dilillo Filippo</t>
  </si>
  <si>
    <t>467014</t>
  </si>
  <si>
    <t>Paskal</t>
  </si>
  <si>
    <t>467015</t>
  </si>
  <si>
    <t>Shehaj-Vl</t>
  </si>
  <si>
    <t>467016</t>
  </si>
  <si>
    <t>Lulezim Driza</t>
  </si>
  <si>
    <t>467017</t>
  </si>
  <si>
    <t>Beis shpk</t>
  </si>
  <si>
    <t>467018</t>
  </si>
  <si>
    <t>Sidenor</t>
  </si>
  <si>
    <t>467019</t>
  </si>
  <si>
    <t>Canaj 2005</t>
  </si>
  <si>
    <t>467020</t>
  </si>
  <si>
    <t>Randi shpk</t>
  </si>
  <si>
    <t>467021</t>
  </si>
  <si>
    <t>Elda-Vl</t>
  </si>
  <si>
    <t>467022</t>
  </si>
  <si>
    <t>Zisa shpk</t>
  </si>
  <si>
    <t>467023</t>
  </si>
  <si>
    <t>Walk 004</t>
  </si>
  <si>
    <t>467024</t>
  </si>
  <si>
    <t>Piro shpk</t>
  </si>
  <si>
    <t>468001</t>
  </si>
  <si>
    <t>Kredi Principale ne Raiffeisen Bank</t>
  </si>
  <si>
    <t>512001</t>
  </si>
  <si>
    <t>Alpha Bank ne EUR</t>
  </si>
  <si>
    <t>512011</t>
  </si>
  <si>
    <t>BKT ne EUR Banka Kombetare Tregetare</t>
  </si>
  <si>
    <t>512020</t>
  </si>
  <si>
    <t>Pro Credit Bank ne LEK</t>
  </si>
  <si>
    <t>512021</t>
  </si>
  <si>
    <t>Pro Credit Bank ne EUR</t>
  </si>
  <si>
    <t>512030</t>
  </si>
  <si>
    <t>Tirana Bank ne LEK</t>
  </si>
  <si>
    <t>512031</t>
  </si>
  <si>
    <t>Tirana Bank ne EUR</t>
  </si>
  <si>
    <t>512040</t>
  </si>
  <si>
    <t>Raiffeisen Bank ne LEK</t>
  </si>
  <si>
    <t>512041</t>
  </si>
  <si>
    <t>Raiffeisen Bank ne EUR</t>
  </si>
  <si>
    <t>512042</t>
  </si>
  <si>
    <t>Raiffeisen Bank ne Eur 007</t>
  </si>
  <si>
    <t>512050</t>
  </si>
  <si>
    <t>Societe Generale Albania ne LEK</t>
  </si>
  <si>
    <t>512051</t>
  </si>
  <si>
    <t>Societe Generale Albania ne EUR</t>
  </si>
  <si>
    <t>512060</t>
  </si>
  <si>
    <t>Emporiki Bank ne LEK</t>
  </si>
  <si>
    <t>512061</t>
  </si>
  <si>
    <t>Emporiki Bank ne EUR</t>
  </si>
  <si>
    <t>512070</t>
  </si>
  <si>
    <t>Intesa San Paolo Bank ne LEK</t>
  </si>
  <si>
    <t>512071</t>
  </si>
  <si>
    <t>Intesa Sanpaulo Bank ne EURO</t>
  </si>
  <si>
    <t>512080</t>
  </si>
  <si>
    <t>Union Bank ne LEK</t>
  </si>
  <si>
    <t>512090</t>
  </si>
  <si>
    <t>Credins Bank ne LEK</t>
  </si>
  <si>
    <t>512091</t>
  </si>
  <si>
    <t>Credins Bank ne EUR</t>
  </si>
  <si>
    <t>531001</t>
  </si>
  <si>
    <t>Arka ne LEK</t>
  </si>
  <si>
    <t>6011</t>
  </si>
  <si>
    <t>Blerje materiale të para</t>
  </si>
  <si>
    <t>60124</t>
  </si>
  <si>
    <t>Lëndë djegëse</t>
  </si>
  <si>
    <t>60125</t>
  </si>
  <si>
    <t>Pjesë ndërrimi</t>
  </si>
  <si>
    <t>604</t>
  </si>
  <si>
    <t>Blerje energji,avull,uje</t>
  </si>
  <si>
    <t>605</t>
  </si>
  <si>
    <t>Blerje mallrash</t>
  </si>
  <si>
    <t>6151</t>
  </si>
  <si>
    <t>Mirëmbajtje për prodhimin, magazinimin</t>
  </si>
  <si>
    <t>616</t>
  </si>
  <si>
    <t>Sigurime</t>
  </si>
  <si>
    <t>618</t>
  </si>
  <si>
    <t>Te tjera</t>
  </si>
  <si>
    <t>6213</t>
  </si>
  <si>
    <t>Personel i jashtëm për administratën</t>
  </si>
  <si>
    <t>6214</t>
  </si>
  <si>
    <t>Sherbime nga te trete</t>
  </si>
  <si>
    <t>625</t>
  </si>
  <si>
    <t>Transferime, udhetime, dieta</t>
  </si>
  <si>
    <t>626</t>
  </si>
  <si>
    <t>Shpenzime postare dhe telekomunikimi</t>
  </si>
  <si>
    <t>628</t>
  </si>
  <si>
    <t>Shpenzime per sherbimet bankare</t>
  </si>
  <si>
    <t>632</t>
  </si>
  <si>
    <t>Taksa, tarifa doganore</t>
  </si>
  <si>
    <t>635</t>
  </si>
  <si>
    <t>Takse rregjistrimi</t>
  </si>
  <si>
    <t>638</t>
  </si>
  <si>
    <t>Taksa te tjera</t>
  </si>
  <si>
    <t>641</t>
  </si>
  <si>
    <t>Pagat dhe shperblimet e personelit</t>
  </si>
  <si>
    <t>644</t>
  </si>
  <si>
    <t>Sigurimet shoqerore dhe shendetsore</t>
  </si>
  <si>
    <t>657</t>
  </si>
  <si>
    <t>Gjoba e demshperblime</t>
  </si>
  <si>
    <t>667</t>
  </si>
  <si>
    <t>Shpenzime për interesa</t>
  </si>
  <si>
    <t>681</t>
  </si>
  <si>
    <t>Amortizimet e aktiveve afatgjate</t>
  </si>
  <si>
    <t>69</t>
  </si>
  <si>
    <t>Tatimi mbi fitimin</t>
  </si>
  <si>
    <t>704</t>
  </si>
  <si>
    <t>Shitje e punimeve dhe e sherbimeve</t>
  </si>
  <si>
    <t>705</t>
  </si>
  <si>
    <t>7050</t>
  </si>
  <si>
    <t>70711</t>
  </si>
  <si>
    <t>722</t>
  </si>
  <si>
    <t>72201</t>
  </si>
  <si>
    <t>Rikonstruksion i plote per 7 trajlerat</t>
  </si>
  <si>
    <t>769</t>
  </si>
  <si>
    <t>Fitim nga kembimet valutore</t>
  </si>
  <si>
    <t>771</t>
  </si>
  <si>
    <t>Të ardhura nga rivlerësimi</t>
  </si>
  <si>
    <t>CONTINENTAL sh.p.k</t>
  </si>
  <si>
    <t>K 53731001V</t>
  </si>
  <si>
    <t>INVENTARI I LLOGARIVE BANKARE ME 31.12.2013</t>
  </si>
  <si>
    <t>Emri I bankes</t>
  </si>
  <si>
    <t>Nr I llogarise</t>
  </si>
  <si>
    <t>Monedha njesi</t>
  </si>
  <si>
    <t>Shuma ne monedhe te huaj</t>
  </si>
  <si>
    <t>Shuma ne lek</t>
  </si>
  <si>
    <t xml:space="preserve">Alpha Bank </t>
  </si>
  <si>
    <t>Euro</t>
  </si>
  <si>
    <t xml:space="preserve">B.K.T </t>
  </si>
  <si>
    <t>406313899CLPRCLALLDW</t>
  </si>
  <si>
    <t>Lek</t>
  </si>
  <si>
    <t>406313899CLPRCFEURDK</t>
  </si>
  <si>
    <t>Pro Credit Bank</t>
  </si>
  <si>
    <t>Tirana Bank</t>
  </si>
  <si>
    <t>0500-309882-100 CB</t>
  </si>
  <si>
    <t>0500-309882-101 CB</t>
  </si>
  <si>
    <t>Raiffeisen Bank</t>
  </si>
  <si>
    <t>Societe Generale Albania Bank</t>
  </si>
  <si>
    <t>Emporiki Bank</t>
  </si>
  <si>
    <t>Intesa San Paulo Bank</t>
  </si>
  <si>
    <t>Union Bank</t>
  </si>
  <si>
    <t>Credins Bank</t>
  </si>
  <si>
    <t>Total</t>
  </si>
  <si>
    <t>ANALIZA E TVSH-sE  PER VITIN  2013</t>
  </si>
  <si>
    <t>SHITJET</t>
  </si>
  <si>
    <t>IMPORTE-EKSPORTE</t>
  </si>
  <si>
    <t xml:space="preserve">         BLERJET</t>
  </si>
  <si>
    <t xml:space="preserve">      PAGUAR</t>
  </si>
  <si>
    <t>MBETJET E</t>
  </si>
  <si>
    <t>MUAJTE</t>
  </si>
  <si>
    <t>Vlera e tatushme</t>
  </si>
  <si>
    <t>TVSHja</t>
  </si>
  <si>
    <t>Shitje te perjashtuara</t>
  </si>
  <si>
    <t>EKSPORTE</t>
  </si>
  <si>
    <t>IMPORTET</t>
  </si>
  <si>
    <t>TVSH-ja</t>
  </si>
  <si>
    <t>Blerje te brendeshme</t>
  </si>
  <si>
    <t>Ne lek</t>
  </si>
  <si>
    <t>Blerjet e perjashtuara</t>
  </si>
  <si>
    <t>TRANSFERUARA</t>
  </si>
  <si>
    <t xml:space="preserve">Gjendje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</si>
  <si>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</si>
  <si>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</si>
  <si>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</si>
  <si>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</si>
  <si>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</si>
  <si>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</si>
  <si>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</si>
  <si>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</si>
  <si>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</si>
  <si>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</si>
  <si>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</si>
  <si>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</si>
  <si>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 xml:space="preserve">  ADMINISTRATORI</t>
  </si>
  <si>
    <t>ARBEN KACOS</t>
  </si>
  <si>
    <t>CONTINENTAL shpk</t>
  </si>
  <si>
    <t>NIPTI-i  K53731001V</t>
  </si>
  <si>
    <t>Rr:Korce-Bilisht,km I 4, Belorta</t>
  </si>
  <si>
    <t>SIGURIMET SHOQERORE DHE PAGAT E PAGUARA PER VITIN 2013</t>
  </si>
  <si>
    <t>JANAR - DHJETOR   2013</t>
  </si>
  <si>
    <r>
      <t xml:space="preserve">Formulari numer E-SIG 025/a     </t>
    </r>
    <r>
      <rPr>
        <sz val="8"/>
        <rFont val="Arial"/>
        <family val="2"/>
      </rPr>
      <t>Listepagesa e kontributeve te Sigurimeve Shoqerore, Shendetesore dhe Tatimit mbi te Ardhurat nga Punesimi  1)Faqja____nga____</t>
    </r>
  </si>
  <si>
    <r>
      <t xml:space="preserve">2)NIPT-I     </t>
    </r>
    <r>
      <rPr>
        <sz val="8"/>
        <rFont val="Arial"/>
        <family val="2"/>
      </rPr>
      <t xml:space="preserve"> 2) Emri I Tatimpaguesit</t>
    </r>
    <r>
      <rPr>
        <b/>
        <sz val="12"/>
        <rFont val="Arial"/>
        <family val="2"/>
      </rPr>
      <t xml:space="preserve"> Continental</t>
    </r>
    <r>
      <rPr>
        <b/>
        <i/>
        <sz val="12"/>
        <rFont val="Arial"/>
        <family val="2"/>
      </rPr>
      <t xml:space="preserve"> Sh.p.k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; 3) Periudha tatimore </t>
    </r>
    <r>
      <rPr>
        <b/>
        <i/>
        <sz val="12"/>
        <rFont val="Arial"/>
        <family val="2"/>
      </rPr>
      <t xml:space="preserve">Viti 2013   </t>
    </r>
    <r>
      <rPr>
        <sz val="8"/>
        <rFont val="Arial"/>
        <family val="2"/>
      </rPr>
      <t xml:space="preserve">; 4)  Rrethi </t>
    </r>
    <r>
      <rPr>
        <b/>
        <sz val="8"/>
        <rFont val="Arial"/>
        <family val="2"/>
      </rPr>
      <t xml:space="preserve"> KORCE</t>
    </r>
  </si>
  <si>
    <t>ne  lek</t>
  </si>
  <si>
    <t>Kontribute per sigurime shendetesore ne leke</t>
  </si>
  <si>
    <t>Nga  keto</t>
  </si>
  <si>
    <t>Muaji</t>
  </si>
  <si>
    <t>8)Dite kalendarike  pa punuar gjate muajit (e drejta per perfitime nga sigurimet shoqerore)</t>
  </si>
  <si>
    <t>9)Dite kalendarike te punuara te subjekti gjate muajit / punonjes</t>
  </si>
  <si>
    <t>10)Gjithsej</t>
  </si>
  <si>
    <t>11)Mbi te cilen llogariten kontributet</t>
  </si>
  <si>
    <t>12)Gjithsej = (13+14+15)</t>
  </si>
  <si>
    <t>13) Punedhenesi</t>
  </si>
  <si>
    <t>14) Punemarresi</t>
  </si>
  <si>
    <t>15)     Kontribut shtese</t>
  </si>
  <si>
    <t>16)Kontribute per sigurimet shendetesore gjithsej          ne leke</t>
  </si>
  <si>
    <t>17)Paga bruto mbi te cilen llogaritet Tatimi mbi te ardhurat nga punesimi</t>
  </si>
  <si>
    <t>18)Tatimi mbi te ardhurat nga punesimi ne leke</t>
  </si>
  <si>
    <t>Paga neto</t>
  </si>
  <si>
    <t>CONTINENTAL  SH.P.K  KORCE</t>
  </si>
  <si>
    <t>Rr"Korce-Bilisht", km 4, Belorta</t>
  </si>
  <si>
    <t>Në 000 lek</t>
  </si>
  <si>
    <t xml:space="preserve">ANEKS STATISTIKOR </t>
  </si>
  <si>
    <t xml:space="preserve">TE ARDHURAT </t>
  </si>
  <si>
    <t>Numuri I llogarisë</t>
  </si>
  <si>
    <t>Kodi Statistikor</t>
  </si>
  <si>
    <t>Viti 2011</t>
  </si>
  <si>
    <t xml:space="preserve">1 Shitjet gjithsej (a + b +c ) 70 11100 </t>
  </si>
  <si>
    <t xml:space="preserve">a) </t>
  </si>
  <si>
    <t xml:space="preserve">Te ardhura nga shitja e Produktit te vet </t>
  </si>
  <si>
    <t>701/ 702/ 703</t>
  </si>
  <si>
    <t>b)</t>
  </si>
  <si>
    <t xml:space="preserve">Te ardhura nga shitja e Shërbimeve  </t>
  </si>
  <si>
    <t>c)</t>
  </si>
  <si>
    <t xml:space="preserve">Te ardhura nga shitja e Mallrave  705 11103 </t>
  </si>
  <si>
    <t>705/707</t>
  </si>
  <si>
    <t xml:space="preserve">2 Të ardhura nga shitje të tjera (a+b+c) 708 11104 </t>
  </si>
  <si>
    <t xml:space="preserve">Qeraja </t>
  </si>
  <si>
    <t xml:space="preserve">Komisione </t>
  </si>
  <si>
    <t xml:space="preserve">Transport per te tjeret </t>
  </si>
  <si>
    <t>3.Ndryshimet në inventarin e produkteve të gatshëm e prodhimeve në proçes.</t>
  </si>
  <si>
    <t xml:space="preserve">Shtesat    (+) </t>
  </si>
  <si>
    <t xml:space="preserve">Pakesimet (-) </t>
  </si>
  <si>
    <t xml:space="preserve">4. Prodhimi per qellimet e vet ndermarrjes dhe per kapital : 72 11300 </t>
  </si>
  <si>
    <t xml:space="preserve">    nga i cili: Prodhim i aktiveve afatgjata </t>
  </si>
  <si>
    <t>5.Të ardhura nga grantet (Subvencione) 73.</t>
  </si>
  <si>
    <t xml:space="preserve">6.Të ardhura nga shitja e aktiveve afatgjata 77 11600 </t>
  </si>
  <si>
    <t xml:space="preserve">7.Të ardhura te tjera </t>
  </si>
  <si>
    <t xml:space="preserve">I) Totali i te ardhurave I= (1+2+/-3+4+5+6+7+8) 11800 </t>
  </si>
  <si>
    <t>ANEKSI STATISTIKOR</t>
  </si>
  <si>
    <t>SHPENZIMET</t>
  </si>
  <si>
    <t xml:space="preserve">1 Blerje, shpenzime (a+/-b+c+/-d+e) 60 12100 </t>
  </si>
  <si>
    <t>a)</t>
  </si>
  <si>
    <t xml:space="preserve">Blerje/shpenzime materiale dhe materiale të tjera 601+602 12101 </t>
  </si>
  <si>
    <t>601+602-604</t>
  </si>
  <si>
    <t xml:space="preserve">Ndryshimet e gjëndjeve të Materialeve (+/-) </t>
  </si>
  <si>
    <t>C)</t>
  </si>
  <si>
    <t xml:space="preserve">Mallra të blera 605/1 </t>
  </si>
  <si>
    <t>605/1</t>
  </si>
  <si>
    <t>d)</t>
  </si>
  <si>
    <t xml:space="preserve">Ndryshimet e gjëndjeve të Mallrave (+/-) </t>
  </si>
  <si>
    <t>e)</t>
  </si>
  <si>
    <t xml:space="preserve">Shpenzime per sherbime 605/2 12105 </t>
  </si>
  <si>
    <t>605/2</t>
  </si>
  <si>
    <t xml:space="preserve">2 Shpenzime per personelin (a+b) </t>
  </si>
  <si>
    <t>a-</t>
  </si>
  <si>
    <t>a-  Pagat e personelit .</t>
  </si>
  <si>
    <t>b-</t>
  </si>
  <si>
    <t xml:space="preserve"> b- Shpenzimet për sig.shoqërore dhe shëndetsore.</t>
  </si>
  <si>
    <t>3 Amortizimet dhe zhvlerësimet.</t>
  </si>
  <si>
    <t>4 Shërbime nga të tretë (a+b+c+d+e+f+g+h+i+j+k+l+m) .</t>
  </si>
  <si>
    <t>Sherbimet nga nen-kontraktoret .</t>
  </si>
  <si>
    <t>Trajtime te pergjithshme .</t>
  </si>
  <si>
    <t>Qera .</t>
  </si>
  <si>
    <t xml:space="preserve">Mirembajtje dhe riparime. </t>
  </si>
  <si>
    <t>Shpenzime për Siguracione.</t>
  </si>
  <si>
    <t>f)</t>
  </si>
  <si>
    <t xml:space="preserve">Kerkim studime . </t>
  </si>
  <si>
    <t>g)</t>
  </si>
  <si>
    <t xml:space="preserve">Sherbime të tjera. </t>
  </si>
  <si>
    <t>h)</t>
  </si>
  <si>
    <t>Shpenzime per koncesione, patenta dhe licensa.</t>
  </si>
  <si>
    <t>i)</t>
  </si>
  <si>
    <t xml:space="preserve">Shpenzime per publicitet, reklama. </t>
  </si>
  <si>
    <t>j)</t>
  </si>
  <si>
    <t xml:space="preserve">Transferime, udhetime, dieta. </t>
  </si>
  <si>
    <t>k)</t>
  </si>
  <si>
    <t xml:space="preserve">Shpenzime postare dhe telekomunikacioni . </t>
  </si>
  <si>
    <t>l)</t>
  </si>
  <si>
    <t xml:space="preserve">Shpenzime transporti. </t>
  </si>
  <si>
    <t xml:space="preserve">   per Blerje .</t>
  </si>
  <si>
    <t xml:space="preserve">   per shitje.</t>
  </si>
  <si>
    <t>m)</t>
  </si>
  <si>
    <t>m) Shpenzime per sherbime bankare.</t>
  </si>
  <si>
    <t>5 Tatime dhe taksa (a+b+c+d).</t>
  </si>
  <si>
    <t xml:space="preserve">Taksa dhe tarifa doganore. </t>
  </si>
  <si>
    <t>Akciza.</t>
  </si>
  <si>
    <t xml:space="preserve">Taksa dhe tarifa vendore. </t>
  </si>
  <si>
    <t>Taksa e regjistrimit dhe tatime te tjera.</t>
  </si>
  <si>
    <t>635+638</t>
  </si>
  <si>
    <t>6.Shpenzime te tjera te llogarive 65+67</t>
  </si>
  <si>
    <t>651+679</t>
  </si>
  <si>
    <t>II)</t>
  </si>
  <si>
    <t xml:space="preserve">II) Totali i shpenzimeve II=(1+2+3+4+5) </t>
  </si>
  <si>
    <t>INFORMATA</t>
  </si>
  <si>
    <t xml:space="preserve">Pershkrimi per sejcilenInformatë: </t>
  </si>
  <si>
    <t xml:space="preserve"> Numri mesatar i te punesuarve.</t>
  </si>
  <si>
    <t>Investimet.</t>
  </si>
  <si>
    <t xml:space="preserve">  Shtimi i aseteve fikse.</t>
  </si>
  <si>
    <t xml:space="preserve">       nga te cilat: asete te reja.</t>
  </si>
  <si>
    <t xml:space="preserve">  Pakesimi i aseteve fikse.</t>
  </si>
  <si>
    <t xml:space="preserve">      nga te cilat shitja e aseteve ekzistuese.</t>
  </si>
  <si>
    <t>PASQYRA E NDARJES SE TE ARDHURAVE SIPAS  AKTIVITETEVE PER VITIN 2013</t>
  </si>
  <si>
    <t xml:space="preserve">Pasqyre Nr.3 </t>
  </si>
  <si>
    <t xml:space="preserve">Aktiviteti Te ardhurat nga aktiviteti </t>
  </si>
  <si>
    <t>Te ardhurat nga aktiviteti</t>
  </si>
  <si>
    <t xml:space="preserve">Tregti </t>
  </si>
  <si>
    <t xml:space="preserve">Tregti karburanti </t>
  </si>
  <si>
    <t xml:space="preserve">Tregti ushqimore,pije </t>
  </si>
  <si>
    <t xml:space="preserve">Tregti materiale ndertimi </t>
  </si>
  <si>
    <t xml:space="preserve">Tregti cigaresh </t>
  </si>
  <si>
    <t xml:space="preserve">Tregti artikuj industrial </t>
  </si>
  <si>
    <t xml:space="preserve">Farmaci </t>
  </si>
  <si>
    <t xml:space="preserve">Eksport mallrash </t>
  </si>
  <si>
    <t xml:space="preserve">Tregti te tjera </t>
  </si>
  <si>
    <t>TOTALI I TE ARDHURAVE NGA TREGETIA</t>
  </si>
  <si>
    <t>Ndërtim</t>
  </si>
  <si>
    <t xml:space="preserve">Ndertim banese  </t>
  </si>
  <si>
    <t xml:space="preserve">Ndertim pune publike </t>
  </si>
  <si>
    <t xml:space="preserve">Ndertime te tjera </t>
  </si>
  <si>
    <t>TOTALI I TE ARDHURAVE NGA NDERTIMI</t>
  </si>
  <si>
    <t>Prodhim</t>
  </si>
  <si>
    <t xml:space="preserve">Eksport, prodhime te ndryshme </t>
  </si>
  <si>
    <t xml:space="preserve">Fason te cdo lloji </t>
  </si>
  <si>
    <t xml:space="preserve">Prodhim materiale ndertimi </t>
  </si>
  <si>
    <t xml:space="preserve">Prodhim ushqimore  </t>
  </si>
  <si>
    <t xml:space="preserve">Prodhim pije alkolike, etj </t>
  </si>
  <si>
    <t xml:space="preserve">Prodhime energji </t>
  </si>
  <si>
    <t xml:space="preserve">Prodhim hidrokarbure, </t>
  </si>
  <si>
    <t xml:space="preserve">Prodhime te tjera </t>
  </si>
  <si>
    <t>TOTALI I TE ARDHURAVE NGA PRODHIMI</t>
  </si>
  <si>
    <t>Transport</t>
  </si>
  <si>
    <t xml:space="preserve">Transport mallrash </t>
  </si>
  <si>
    <t xml:space="preserve">Transport malli nderkombetare </t>
  </si>
  <si>
    <t xml:space="preserve">Transport udhetaresh </t>
  </si>
  <si>
    <t xml:space="preserve">Transport udhetaresh nderkombetare </t>
  </si>
  <si>
    <t>IV</t>
  </si>
  <si>
    <t>TOTALI I TE ARDHURAVE NGA TRANSPORTI</t>
  </si>
  <si>
    <t>Shërbimi</t>
  </si>
  <si>
    <t xml:space="preserve">Sherbime financiare  </t>
  </si>
  <si>
    <t xml:space="preserve">Siguracione </t>
  </si>
  <si>
    <t xml:space="preserve">Sherbime mjekesore </t>
  </si>
  <si>
    <t xml:space="preserve">Bar restorante  </t>
  </si>
  <si>
    <t xml:space="preserve">Hoteleri </t>
  </si>
  <si>
    <t xml:space="preserve">Lojra Fati </t>
  </si>
  <si>
    <t xml:space="preserve">Veprimtari televizive </t>
  </si>
  <si>
    <t xml:space="preserve">Telekomunikacion </t>
  </si>
  <si>
    <t xml:space="preserve">Eksport sherbimish te ndryshme </t>
  </si>
  <si>
    <t xml:space="preserve">Profesione te lira </t>
  </si>
  <si>
    <t xml:space="preserve">Sherbime te tjera </t>
  </si>
  <si>
    <t>Te ardhura te tjera</t>
  </si>
  <si>
    <t>V</t>
  </si>
  <si>
    <t>TOTALI I TE ARDHURAVE NGA SHERBIMET</t>
  </si>
  <si>
    <t xml:space="preserve">TOALI (I+II+III+IV+V) </t>
  </si>
  <si>
    <t>PASQYRA E TE PUNESUAREVE SIPAS NIVELIT TE PAGAVE TE DEKLARUARA</t>
  </si>
  <si>
    <t xml:space="preserve">Te punesuar mesatarisht per vitin 2013: </t>
  </si>
  <si>
    <t>Nr I te punesuareve</t>
  </si>
  <si>
    <t xml:space="preserve">Me page deri ne 19.000 leke </t>
  </si>
  <si>
    <t xml:space="preserve">Me page nga 19.001 deri ne 30.000 leke </t>
  </si>
  <si>
    <t xml:space="preserve">Me page nga 30.001 deri  ne 66.500 leke </t>
  </si>
  <si>
    <t xml:space="preserve">Me page nga 66.501 deri ne 84.100 leke </t>
  </si>
  <si>
    <t xml:space="preserve">Me page me te larte se 84.100 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</si>
</sst>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L_e_k_-;\-* #,##0.00_L_e_k_-;_-* &quot;-&quot;??_L_e_k_-;_-@_-"/>
    <numFmt numFmtId="164" formatCode="#,##0.0000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dd\/mm\/yyyy"/>
    <numFmt numFmtId="168" formatCode="_(* #,##0_);_(* \(#,##0\);_(* &quot;-&quot;??_);_(@_)"/>
    <numFmt numFmtId="169" formatCode="#,##0.00_);\-#,##0.00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4"/>
      <name val="Gill Sans MT Condensed"/>
      <family val="2"/>
    </font>
    <font>
      <b/>
      <sz val="12"/>
      <name val="Arial"/>
      <family val="2"/>
    </font>
    <font>
      <b/>
      <sz val="10"/>
      <name val="Arial Narrow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</font>
    <font>
      <sz val="10"/>
      <name val="Arial"/>
      <family val="2"/>
      <charset val="238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2"/>
      <color indexed="8"/>
      <name val="MS Sans Serif"/>
      <family val="2"/>
    </font>
    <font>
      <sz val="12"/>
      <color indexed="8"/>
      <name val="MS Sans Serif"/>
      <family val="2"/>
    </font>
    <font>
      <i/>
      <sz val="10"/>
      <color indexed="8"/>
      <name val="MS Sans Serif"/>
      <family val="2"/>
    </font>
    <font>
      <b/>
      <sz val="12"/>
      <color rgb="FFFF0000"/>
      <name val="MS Sans Serif"/>
      <family val="2"/>
    </font>
    <font>
      <u/>
      <sz val="12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Calibri"/>
      <family val="2"/>
      <scheme val="minor"/>
    </font>
    <font>
      <sz val="8"/>
      <name val="Arial"/>
    </font>
    <font>
      <sz val="10"/>
      <color indexed="41"/>
      <name val="Arial"/>
    </font>
    <font>
      <sz val="7"/>
      <name val="Arial"/>
    </font>
    <font>
      <sz val="11"/>
      <name val="Arial"/>
      <family val="2"/>
    </font>
    <font>
      <sz val="10"/>
      <color indexed="9"/>
      <name val="Arial"/>
    </font>
    <font>
      <b/>
      <i/>
      <sz val="11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i/>
      <sz val="8"/>
      <name val="Arial"/>
      <family val="2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MS Sans Serif"/>
      <family val="2"/>
    </font>
    <font>
      <b/>
      <sz val="9"/>
      <color rgb="FF000000"/>
      <name val="Arial"/>
      <family val="2"/>
    </font>
    <font>
      <sz val="8.5"/>
      <color indexed="8"/>
      <name val="MS Sans Serif"/>
      <family val="2"/>
    </font>
    <font>
      <b/>
      <sz val="10"/>
      <color indexed="8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charset val="238"/>
    </font>
    <font>
      <sz val="8.15"/>
      <color indexed="8"/>
      <name val="Times New Roman"/>
    </font>
    <font>
      <sz val="9"/>
      <color indexed="8"/>
      <name val="Times New Roman"/>
    </font>
    <font>
      <b/>
      <sz val="9.85"/>
      <color indexed="8"/>
      <name val="Times New Roman"/>
    </font>
    <font>
      <sz val="9"/>
      <color indexed="8"/>
      <name val="Arial"/>
      <family val="2"/>
    </font>
    <font>
      <b/>
      <sz val="13.45"/>
      <color indexed="8"/>
      <name val="Times New Roman"/>
    </font>
    <font>
      <b/>
      <sz val="11.05"/>
      <color indexed="8"/>
      <name val="Times New Roman"/>
    </font>
    <font>
      <sz val="12"/>
      <name val="Times New Roman"/>
      <family val="1"/>
    </font>
    <font>
      <b/>
      <sz val="8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/>
    <xf numFmtId="0" fontId="0" fillId="0" borderId="0" xfId="0" applyBorder="1"/>
    <xf numFmtId="0" fontId="0" fillId="0" borderId="8" xfId="0" applyBorder="1"/>
    <xf numFmtId="0" fontId="3" fillId="0" borderId="0" xfId="0" applyFont="1" applyBorder="1"/>
    <xf numFmtId="0" fontId="0" fillId="0" borderId="9" xfId="0" applyBorder="1"/>
    <xf numFmtId="0" fontId="9" fillId="0" borderId="5" xfId="0" applyFont="1" applyBorder="1"/>
    <xf numFmtId="0" fontId="9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0" borderId="12" xfId="0" applyBorder="1"/>
    <xf numFmtId="0" fontId="10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0" borderId="22" xfId="0" applyBorder="1"/>
    <xf numFmtId="4" fontId="0" fillId="2" borderId="22" xfId="0" applyNumberFormat="1" applyFill="1" applyBorder="1"/>
    <xf numFmtId="4" fontId="0" fillId="0" borderId="0" xfId="0" applyNumberFormat="1"/>
    <xf numFmtId="0" fontId="2" fillId="0" borderId="23" xfId="0" applyFont="1" applyBorder="1" applyAlignment="1">
      <alignment horizontal="center"/>
    </xf>
    <xf numFmtId="0" fontId="2" fillId="0" borderId="24" xfId="0" applyFont="1" applyBorder="1"/>
    <xf numFmtId="0" fontId="0" fillId="2" borderId="25" xfId="0" applyFill="1" applyBorder="1"/>
    <xf numFmtId="4" fontId="2" fillId="2" borderId="25" xfId="0" applyNumberFormat="1" applyFont="1" applyFill="1" applyBorder="1"/>
    <xf numFmtId="0" fontId="0" fillId="0" borderId="25" xfId="0" applyFill="1" applyBorder="1"/>
    <xf numFmtId="4" fontId="2" fillId="0" borderId="25" xfId="0" applyNumberFormat="1" applyFont="1" applyFill="1" applyBorder="1"/>
    <xf numFmtId="0" fontId="2" fillId="0" borderId="23" xfId="0" applyFont="1" applyBorder="1"/>
    <xf numFmtId="0" fontId="11" fillId="0" borderId="24" xfId="0" applyFont="1" applyBorder="1"/>
    <xf numFmtId="0" fontId="0" fillId="0" borderId="25" xfId="0" applyBorder="1"/>
    <xf numFmtId="4" fontId="0" fillId="0" borderId="25" xfId="0" applyNumberFormat="1" applyBorder="1"/>
    <xf numFmtId="4" fontId="2" fillId="2" borderId="26" xfId="0" applyNumberFormat="1" applyFont="1" applyFill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0" fillId="2" borderId="29" xfId="0" applyFill="1" applyBorder="1"/>
    <xf numFmtId="4" fontId="2" fillId="2" borderId="29" xfId="0" applyNumberFormat="1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0" fillId="2" borderId="32" xfId="0" applyFill="1" applyBorder="1"/>
    <xf numFmtId="4" fontId="2" fillId="2" borderId="32" xfId="0" applyNumberFormat="1" applyFont="1" applyFill="1" applyBorder="1"/>
    <xf numFmtId="0" fontId="2" fillId="0" borderId="27" xfId="0" applyFont="1" applyBorder="1"/>
    <xf numFmtId="0" fontId="11" fillId="0" borderId="28" xfId="0" applyFont="1" applyBorder="1"/>
    <xf numFmtId="0" fontId="0" fillId="0" borderId="29" xfId="0" applyBorder="1"/>
    <xf numFmtId="4" fontId="0" fillId="0" borderId="29" xfId="0" applyNumberFormat="1" applyBorder="1"/>
    <xf numFmtId="0" fontId="11" fillId="0" borderId="21" xfId="0" applyFont="1" applyBorder="1"/>
    <xf numFmtId="4" fontId="0" fillId="0" borderId="33" xfId="0" applyNumberFormat="1" applyBorder="1"/>
    <xf numFmtId="4" fontId="0" fillId="0" borderId="22" xfId="0" applyNumberFormat="1" applyBorder="1"/>
    <xf numFmtId="0" fontId="2" fillId="0" borderId="24" xfId="0" applyFont="1" applyFill="1" applyBorder="1"/>
    <xf numFmtId="4" fontId="2" fillId="0" borderId="25" xfId="0" applyNumberFormat="1" applyFont="1" applyBorder="1"/>
    <xf numFmtId="0" fontId="2" fillId="0" borderId="28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0" fillId="3" borderId="36" xfId="0" applyFill="1" applyBorder="1"/>
    <xf numFmtId="4" fontId="2" fillId="3" borderId="36" xfId="0" applyNumberFormat="1" applyFont="1" applyFill="1" applyBorder="1"/>
    <xf numFmtId="4" fontId="2" fillId="3" borderId="37" xfId="0" applyNumberFormat="1" applyFont="1" applyFill="1" applyBorder="1"/>
    <xf numFmtId="4" fontId="0" fillId="0" borderId="0" xfId="0" applyNumberFormat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0" fillId="0" borderId="8" xfId="0" applyNumberFormat="1" applyBorder="1"/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38" xfId="0" applyFont="1" applyBorder="1"/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3" fillId="0" borderId="24" xfId="0" applyFont="1" applyBorder="1"/>
    <xf numFmtId="0" fontId="2" fillId="0" borderId="23" xfId="0" applyFont="1" applyBorder="1" applyAlignment="1">
      <alignment horizontal="left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2" xfId="0" applyFill="1" applyBorder="1"/>
    <xf numFmtId="4" fontId="2" fillId="2" borderId="39" xfId="0" applyNumberFormat="1" applyFont="1" applyFill="1" applyBorder="1"/>
    <xf numFmtId="0" fontId="3" fillId="0" borderId="28" xfId="0" applyFont="1" applyBorder="1"/>
    <xf numFmtId="0" fontId="3" fillId="0" borderId="21" xfId="0" applyFont="1" applyBorder="1"/>
    <xf numFmtId="0" fontId="2" fillId="0" borderId="40" xfId="0" applyFont="1" applyBorder="1" applyAlignment="1">
      <alignment horizontal="center"/>
    </xf>
    <xf numFmtId="0" fontId="3" fillId="0" borderId="41" xfId="0" applyFont="1" applyBorder="1"/>
    <xf numFmtId="0" fontId="0" fillId="0" borderId="42" xfId="0" applyBorder="1"/>
    <xf numFmtId="4" fontId="0" fillId="0" borderId="42" xfId="0" applyNumberFormat="1" applyBorder="1"/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/>
    <xf numFmtId="0" fontId="2" fillId="2" borderId="45" xfId="0" applyFont="1" applyFill="1" applyBorder="1"/>
    <xf numFmtId="4" fontId="2" fillId="2" borderId="45" xfId="0" applyNumberFormat="1" applyFont="1" applyFill="1" applyBorder="1"/>
    <xf numFmtId="0" fontId="2" fillId="3" borderId="30" xfId="0" applyFont="1" applyFill="1" applyBorder="1"/>
    <xf numFmtId="0" fontId="2" fillId="3" borderId="31" xfId="0" applyFont="1" applyFill="1" applyBorder="1"/>
    <xf numFmtId="0" fontId="0" fillId="3" borderId="32" xfId="0" applyFill="1" applyBorder="1"/>
    <xf numFmtId="4" fontId="2" fillId="3" borderId="46" xfId="0" applyNumberFormat="1" applyFont="1" applyFill="1" applyBorder="1"/>
    <xf numFmtId="0" fontId="2" fillId="0" borderId="43" xfId="0" applyFont="1" applyBorder="1"/>
    <xf numFmtId="0" fontId="2" fillId="0" borderId="44" xfId="0" applyFont="1" applyFill="1" applyBorder="1"/>
    <xf numFmtId="0" fontId="0" fillId="0" borderId="45" xfId="0" applyBorder="1"/>
    <xf numFmtId="4" fontId="0" fillId="0" borderId="45" xfId="0" applyNumberFormat="1" applyBorder="1"/>
    <xf numFmtId="4" fontId="0" fillId="0" borderId="47" xfId="0" applyNumberFormat="1" applyBorder="1"/>
    <xf numFmtId="0" fontId="2" fillId="3" borderId="30" xfId="0" applyFont="1" applyFill="1" applyBorder="1" applyAlignment="1">
      <alignment horizontal="center"/>
    </xf>
    <xf numFmtId="4" fontId="2" fillId="3" borderId="32" xfId="0" applyNumberFormat="1" applyFont="1" applyFill="1" applyBorder="1"/>
    <xf numFmtId="0" fontId="2" fillId="0" borderId="34" xfId="0" applyFont="1" applyBorder="1" applyAlignment="1">
      <alignment horizontal="center"/>
    </xf>
    <xf numFmtId="0" fontId="2" fillId="0" borderId="35" xfId="0" applyFont="1" applyFill="1" applyBorder="1"/>
    <xf numFmtId="0" fontId="0" fillId="0" borderId="36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7" fillId="0" borderId="0" xfId="0" applyFont="1" applyAlignment="1"/>
    <xf numFmtId="4" fontId="7" fillId="0" borderId="0" xfId="0" applyNumberFormat="1" applyFont="1" applyAlignment="1"/>
    <xf numFmtId="4" fontId="13" fillId="0" borderId="0" xfId="0" applyNumberFormat="1" applyFont="1" applyAlignment="1"/>
    <xf numFmtId="0" fontId="2" fillId="0" borderId="0" xfId="0" applyFont="1" applyAlignment="1"/>
    <xf numFmtId="4" fontId="2" fillId="0" borderId="0" xfId="0" applyNumberFormat="1" applyFont="1" applyAlignment="1"/>
    <xf numFmtId="4" fontId="0" fillId="0" borderId="0" xfId="0" applyNumberFormat="1" applyAlignment="1"/>
    <xf numFmtId="0" fontId="2" fillId="0" borderId="1" xfId="0" applyFont="1" applyBorder="1" applyAlignment="1">
      <alignment horizontal="center"/>
    </xf>
    <xf numFmtId="0" fontId="2" fillId="0" borderId="48" xfId="0" applyFont="1" applyBorder="1"/>
    <xf numFmtId="4" fontId="2" fillId="0" borderId="49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4" fontId="2" fillId="0" borderId="47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54" xfId="0" applyFont="1" applyBorder="1"/>
    <xf numFmtId="3" fontId="14" fillId="0" borderId="0" xfId="0" applyNumberFormat="1" applyFont="1" applyBorder="1" applyAlignment="1">
      <alignment horizontal="center"/>
    </xf>
    <xf numFmtId="4" fontId="0" fillId="0" borderId="55" xfId="0" applyNumberFormat="1" applyBorder="1"/>
    <xf numFmtId="4" fontId="0" fillId="0" borderId="56" xfId="0" applyNumberFormat="1" applyBorder="1"/>
    <xf numFmtId="0" fontId="2" fillId="0" borderId="57" xfId="0" applyFont="1" applyBorder="1" applyAlignment="1">
      <alignment horizontal="center"/>
    </xf>
    <xf numFmtId="0" fontId="3" fillId="0" borderId="58" xfId="0" applyFont="1" applyBorder="1"/>
    <xf numFmtId="0" fontId="14" fillId="0" borderId="29" xfId="0" applyFont="1" applyBorder="1" applyAlignment="1">
      <alignment horizontal="center"/>
    </xf>
    <xf numFmtId="4" fontId="0" fillId="0" borderId="59" xfId="0" applyNumberFormat="1" applyBorder="1"/>
    <xf numFmtId="4" fontId="0" fillId="0" borderId="60" xfId="0" applyNumberFormat="1" applyBorder="1"/>
    <xf numFmtId="0" fontId="2" fillId="0" borderId="61" xfId="0" applyFont="1" applyBorder="1" applyAlignment="1">
      <alignment horizontal="center"/>
    </xf>
    <xf numFmtId="0" fontId="3" fillId="0" borderId="62" xfId="0" applyFont="1" applyBorder="1"/>
    <xf numFmtId="0" fontId="14" fillId="0" borderId="22" xfId="0" applyFont="1" applyBorder="1" applyAlignment="1">
      <alignment horizontal="center"/>
    </xf>
    <xf numFmtId="4" fontId="15" fillId="0" borderId="63" xfId="0" applyNumberFormat="1" applyFont="1" applyBorder="1"/>
    <xf numFmtId="4" fontId="15" fillId="0" borderId="39" xfId="0" applyNumberFormat="1" applyFont="1" applyBorder="1"/>
    <xf numFmtId="4" fontId="0" fillId="0" borderId="63" xfId="0" applyNumberFormat="1" applyBorder="1"/>
    <xf numFmtId="4" fontId="0" fillId="0" borderId="39" xfId="0" applyNumberFormat="1" applyBorder="1"/>
    <xf numFmtId="0" fontId="2" fillId="0" borderId="64" xfId="0" applyFont="1" applyBorder="1" applyAlignment="1">
      <alignment horizontal="center"/>
    </xf>
    <xf numFmtId="0" fontId="3" fillId="0" borderId="65" xfId="0" applyFont="1" applyBorder="1"/>
    <xf numFmtId="0" fontId="14" fillId="0" borderId="25" xfId="0" applyFont="1" applyBorder="1" applyAlignment="1">
      <alignment horizontal="center"/>
    </xf>
    <xf numFmtId="4" fontId="0" fillId="0" borderId="66" xfId="0" applyNumberFormat="1" applyBorder="1"/>
    <xf numFmtId="4" fontId="0" fillId="0" borderId="26" xfId="0" applyNumberFormat="1" applyBorder="1"/>
    <xf numFmtId="4" fontId="16" fillId="2" borderId="66" xfId="0" applyNumberFormat="1" applyFont="1" applyFill="1" applyBorder="1"/>
    <xf numFmtId="4" fontId="16" fillId="2" borderId="26" xfId="0" applyNumberFormat="1" applyFont="1" applyFill="1" applyBorder="1"/>
    <xf numFmtId="0" fontId="2" fillId="0" borderId="4" xfId="0" applyFont="1" applyBorder="1" applyAlignment="1">
      <alignment horizontal="center"/>
    </xf>
    <xf numFmtId="0" fontId="3" fillId="0" borderId="67" xfId="0" applyFont="1" applyBorder="1"/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/>
    <xf numFmtId="0" fontId="14" fillId="2" borderId="25" xfId="0" applyFont="1" applyFill="1" applyBorder="1" applyAlignment="1">
      <alignment horizontal="center"/>
    </xf>
    <xf numFmtId="4" fontId="0" fillId="2" borderId="66" xfId="0" applyNumberFormat="1" applyFill="1" applyBorder="1"/>
    <xf numFmtId="4" fontId="0" fillId="2" borderId="26" xfId="0" applyNumberFormat="1" applyFill="1" applyBorder="1"/>
    <xf numFmtId="0" fontId="2" fillId="2" borderId="58" xfId="0" applyFont="1" applyFill="1" applyBorder="1"/>
    <xf numFmtId="0" fontId="0" fillId="2" borderId="29" xfId="0" applyFill="1" applyBorder="1" applyAlignment="1">
      <alignment horizontal="center"/>
    </xf>
    <xf numFmtId="4" fontId="0" fillId="2" borderId="59" xfId="0" applyNumberFormat="1" applyFill="1" applyBorder="1"/>
    <xf numFmtId="4" fontId="0" fillId="2" borderId="60" xfId="0" applyNumberFormat="1" applyFill="1" applyBorder="1"/>
    <xf numFmtId="0" fontId="2" fillId="2" borderId="62" xfId="0" applyFont="1" applyFill="1" applyBorder="1"/>
    <xf numFmtId="0" fontId="0" fillId="2" borderId="22" xfId="0" applyFill="1" applyBorder="1" applyAlignment="1">
      <alignment horizontal="center"/>
    </xf>
    <xf numFmtId="4" fontId="0" fillId="2" borderId="63" xfId="0" applyNumberFormat="1" applyFill="1" applyBorder="1"/>
    <xf numFmtId="4" fontId="0" fillId="2" borderId="39" xfId="0" applyNumberFormat="1" applyFill="1" applyBorder="1"/>
    <xf numFmtId="3" fontId="14" fillId="0" borderId="29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4" fontId="2" fillId="0" borderId="66" xfId="0" applyNumberFormat="1" applyFont="1" applyBorder="1"/>
    <xf numFmtId="4" fontId="2" fillId="0" borderId="26" xfId="0" applyNumberFormat="1" applyFont="1" applyBorder="1"/>
    <xf numFmtId="4" fontId="2" fillId="0" borderId="59" xfId="0" applyNumberFormat="1" applyFont="1" applyBorder="1"/>
    <xf numFmtId="4" fontId="2" fillId="0" borderId="60" xfId="0" applyNumberFormat="1" applyFont="1" applyBorder="1"/>
    <xf numFmtId="3" fontId="14" fillId="0" borderId="22" xfId="0" applyNumberFormat="1" applyFont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58" xfId="0" applyFont="1" applyFill="1" applyBorder="1"/>
    <xf numFmtId="4" fontId="2" fillId="2" borderId="59" xfId="0" applyNumberFormat="1" applyFont="1" applyFill="1" applyBorder="1"/>
    <xf numFmtId="4" fontId="2" fillId="2" borderId="60" xfId="0" applyNumberFormat="1" applyFont="1" applyFill="1" applyBorder="1"/>
    <xf numFmtId="0" fontId="2" fillId="0" borderId="62" xfId="0" applyFont="1" applyFill="1" applyBorder="1"/>
    <xf numFmtId="0" fontId="17" fillId="2" borderId="65" xfId="0" applyFont="1" applyFill="1" applyBorder="1"/>
    <xf numFmtId="0" fontId="0" fillId="2" borderId="25" xfId="0" applyFill="1" applyBorder="1" applyAlignment="1">
      <alignment horizontal="center"/>
    </xf>
    <xf numFmtId="0" fontId="0" fillId="0" borderId="65" xfId="0" applyBorder="1"/>
    <xf numFmtId="0" fontId="18" fillId="0" borderId="57" xfId="0" applyFont="1" applyBorder="1" applyAlignment="1">
      <alignment horizontal="center"/>
    </xf>
    <xf numFmtId="0" fontId="18" fillId="2" borderId="58" xfId="0" applyFont="1" applyFill="1" applyBorder="1"/>
    <xf numFmtId="0" fontId="18" fillId="0" borderId="61" xfId="0" applyFont="1" applyBorder="1" applyAlignment="1">
      <alignment horizontal="center"/>
    </xf>
    <xf numFmtId="0" fontId="18" fillId="0" borderId="62" xfId="0" applyFont="1" applyBorder="1"/>
    <xf numFmtId="0" fontId="0" fillId="0" borderId="68" xfId="0" applyBorder="1"/>
    <xf numFmtId="4" fontId="0" fillId="0" borderId="69" xfId="0" applyNumberFormat="1" applyBorder="1"/>
    <xf numFmtId="4" fontId="0" fillId="0" borderId="70" xfId="0" applyNumberFormat="1" applyBorder="1"/>
    <xf numFmtId="0" fontId="2" fillId="0" borderId="71" xfId="0" applyFont="1" applyBorder="1" applyAlignment="1">
      <alignment horizontal="center"/>
    </xf>
    <xf numFmtId="0" fontId="0" fillId="0" borderId="72" xfId="0" applyBorder="1"/>
    <xf numFmtId="0" fontId="0" fillId="0" borderId="73" xfId="0" applyBorder="1"/>
    <xf numFmtId="4" fontId="0" fillId="0" borderId="74" xfId="0" applyNumberFormat="1" applyBorder="1"/>
    <xf numFmtId="4" fontId="0" fillId="0" borderId="75" xfId="0" applyNumberFormat="1" applyBorder="1"/>
    <xf numFmtId="164" fontId="0" fillId="0" borderId="0" xfId="0" applyNumberFormat="1"/>
    <xf numFmtId="0" fontId="12" fillId="0" borderId="0" xfId="0" applyFont="1"/>
    <xf numFmtId="0" fontId="0" fillId="0" borderId="0" xfId="0" applyNumberFormat="1" applyFill="1" applyBorder="1" applyAlignment="1" applyProtection="1"/>
    <xf numFmtId="0" fontId="19" fillId="0" borderId="0" xfId="0" applyFont="1"/>
    <xf numFmtId="0" fontId="0" fillId="0" borderId="32" xfId="0" applyNumberForma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0" fillId="0" borderId="32" xfId="0" applyNumberFormat="1" applyFill="1" applyBorder="1" applyAlignment="1" applyProtection="1">
      <alignment horizontal="center"/>
    </xf>
    <xf numFmtId="0" fontId="20" fillId="0" borderId="32" xfId="0" applyNumberFormat="1" applyFont="1" applyFill="1" applyBorder="1" applyAlignment="1" applyProtection="1"/>
    <xf numFmtId="43" fontId="22" fillId="0" borderId="32" xfId="1" applyFont="1" applyFill="1" applyBorder="1" applyAlignment="1" applyProtection="1"/>
    <xf numFmtId="0" fontId="21" fillId="0" borderId="32" xfId="0" applyNumberFormat="1" applyFont="1" applyFill="1" applyBorder="1" applyAlignment="1" applyProtection="1"/>
    <xf numFmtId="43" fontId="23" fillId="0" borderId="32" xfId="1" applyFont="1" applyFill="1" applyBorder="1" applyAlignment="1" applyProtection="1">
      <alignment vertical="center"/>
    </xf>
    <xf numFmtId="0" fontId="0" fillId="0" borderId="32" xfId="0" applyNumberFormat="1" applyFill="1" applyBorder="1" applyAlignment="1" applyProtection="1"/>
    <xf numFmtId="43" fontId="23" fillId="0" borderId="32" xfId="1" applyFont="1" applyFill="1" applyBorder="1" applyAlignment="1" applyProtection="1"/>
    <xf numFmtId="0" fontId="21" fillId="0" borderId="32" xfId="0" applyNumberFormat="1" applyFont="1" applyFill="1" applyBorder="1" applyAlignment="1" applyProtection="1">
      <alignment wrapText="1"/>
    </xf>
    <xf numFmtId="165" fontId="0" fillId="0" borderId="0" xfId="0" applyNumberFormat="1" applyFill="1" applyBorder="1" applyAlignment="1" applyProtection="1"/>
    <xf numFmtId="43" fontId="21" fillId="0" borderId="32" xfId="1" applyFont="1" applyFill="1" applyBorder="1" applyAlignment="1" applyProtection="1">
      <alignment horizontal="right" vertical="center"/>
    </xf>
    <xf numFmtId="0" fontId="24" fillId="0" borderId="32" xfId="0" applyNumberFormat="1" applyFont="1" applyFill="1" applyBorder="1" applyAlignment="1" applyProtection="1"/>
    <xf numFmtId="43" fontId="25" fillId="4" borderId="32" xfId="1" applyFont="1" applyFill="1" applyBorder="1" applyAlignment="1" applyProtection="1">
      <alignment vertical="center"/>
    </xf>
    <xf numFmtId="43" fontId="22" fillId="0" borderId="32" xfId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/>
    <xf numFmtId="43" fontId="21" fillId="0" borderId="0" xfId="1" applyFont="1" applyFill="1" applyBorder="1" applyAlignment="1" applyProtection="1">
      <alignment horizontal="right"/>
    </xf>
    <xf numFmtId="43" fontId="0" fillId="0" borderId="0" xfId="1" applyFont="1" applyFill="1" applyBorder="1" applyAlignment="1" applyProtection="1"/>
    <xf numFmtId="0" fontId="26" fillId="0" borderId="0" xfId="2" applyFont="1" applyAlignment="1">
      <alignment horizontal="left" vertical="center"/>
    </xf>
    <xf numFmtId="0" fontId="3" fillId="0" borderId="0" xfId="2"/>
    <xf numFmtId="0" fontId="27" fillId="0" borderId="0" xfId="2" applyFont="1" applyAlignment="1">
      <alignment horizontal="center"/>
    </xf>
    <xf numFmtId="0" fontId="3" fillId="0" borderId="32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 wrapText="1"/>
    </xf>
    <xf numFmtId="0" fontId="29" fillId="0" borderId="76" xfId="2" applyFont="1" applyBorder="1" applyAlignment="1">
      <alignment vertical="center"/>
    </xf>
    <xf numFmtId="4" fontId="27" fillId="0" borderId="32" xfId="2" applyNumberFormat="1" applyFont="1" applyBorder="1" applyAlignment="1">
      <alignment vertical="center"/>
    </xf>
    <xf numFmtId="166" fontId="27" fillId="0" borderId="32" xfId="2" applyNumberFormat="1" applyFont="1" applyBorder="1" applyAlignment="1">
      <alignment vertical="center"/>
    </xf>
    <xf numFmtId="3" fontId="27" fillId="0" borderId="32" xfId="2" applyNumberFormat="1" applyFont="1" applyBorder="1" applyAlignment="1">
      <alignment vertical="center"/>
    </xf>
    <xf numFmtId="0" fontId="27" fillId="0" borderId="76" xfId="2" applyFont="1" applyBorder="1" applyAlignment="1">
      <alignment vertical="center"/>
    </xf>
    <xf numFmtId="43" fontId="27" fillId="0" borderId="32" xfId="1" applyFont="1" applyBorder="1" applyAlignment="1">
      <alignment vertical="center"/>
    </xf>
    <xf numFmtId="4" fontId="0" fillId="0" borderId="32" xfId="0" applyNumberFormat="1" applyBorder="1" applyAlignment="1">
      <alignment vertical="center"/>
    </xf>
    <xf numFmtId="4" fontId="29" fillId="4" borderId="32" xfId="2" applyNumberFormat="1" applyFont="1" applyFill="1" applyBorder="1" applyAlignment="1">
      <alignment vertical="center"/>
    </xf>
    <xf numFmtId="166" fontId="29" fillId="4" borderId="32" xfId="2" applyNumberFormat="1" applyFont="1" applyFill="1" applyBorder="1" applyAlignment="1">
      <alignment vertical="center"/>
    </xf>
    <xf numFmtId="3" fontId="29" fillId="4" borderId="32" xfId="2" applyNumberFormat="1" applyFont="1" applyFill="1" applyBorder="1" applyAlignment="1">
      <alignment vertical="center"/>
    </xf>
    <xf numFmtId="43" fontId="30" fillId="4" borderId="32" xfId="1" applyFont="1" applyFill="1" applyBorder="1" applyAlignment="1">
      <alignment vertical="center"/>
    </xf>
    <xf numFmtId="0" fontId="27" fillId="0" borderId="77" xfId="2" applyFont="1" applyBorder="1" applyAlignment="1">
      <alignment vertical="center"/>
    </xf>
    <xf numFmtId="3" fontId="27" fillId="0" borderId="78" xfId="2" applyNumberFormat="1" applyFont="1" applyBorder="1" applyAlignment="1">
      <alignment vertical="center"/>
    </xf>
    <xf numFmtId="4" fontId="27" fillId="0" borderId="78" xfId="2" applyNumberFormat="1" applyFont="1" applyBorder="1" applyAlignment="1">
      <alignment vertical="center"/>
    </xf>
    <xf numFmtId="43" fontId="1" fillId="0" borderId="32" xfId="1" applyFont="1" applyBorder="1" applyAlignment="1">
      <alignment vertical="center"/>
    </xf>
    <xf numFmtId="4" fontId="1" fillId="0" borderId="32" xfId="1" applyNumberFormat="1" applyFont="1" applyBorder="1" applyAlignment="1">
      <alignment vertical="center"/>
    </xf>
    <xf numFmtId="2" fontId="0" fillId="0" borderId="32" xfId="0" applyNumberFormat="1" applyBorder="1" applyAlignment="1">
      <alignment vertical="center"/>
    </xf>
    <xf numFmtId="3" fontId="30" fillId="4" borderId="32" xfId="0" applyNumberFormat="1" applyFont="1" applyFill="1" applyBorder="1" applyAlignment="1">
      <alignment vertical="center"/>
    </xf>
    <xf numFmtId="0" fontId="29" fillId="0" borderId="0" xfId="2" applyFont="1" applyBorder="1" applyAlignment="1">
      <alignment vertical="center"/>
    </xf>
    <xf numFmtId="4" fontId="27" fillId="0" borderId="0" xfId="2" applyNumberFormat="1" applyFont="1" applyBorder="1" applyAlignment="1">
      <alignment vertical="center"/>
    </xf>
    <xf numFmtId="3" fontId="27" fillId="0" borderId="0" xfId="2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31" fillId="0" borderId="0" xfId="0" applyFont="1"/>
    <xf numFmtId="0" fontId="32" fillId="0" borderId="0" xfId="0" applyFont="1"/>
    <xf numFmtId="0" fontId="30" fillId="0" borderId="0" xfId="0" applyFont="1"/>
    <xf numFmtId="0" fontId="0" fillId="0" borderId="32" xfId="0" applyBorder="1" applyAlignment="1">
      <alignment horizontal="center" vertical="center" wrapText="1"/>
    </xf>
    <xf numFmtId="167" fontId="33" fillId="0" borderId="3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2" xfId="0" applyBorder="1"/>
    <xf numFmtId="43" fontId="21" fillId="0" borderId="32" xfId="1" applyFont="1" applyFill="1" applyBorder="1" applyAlignment="1" applyProtection="1"/>
    <xf numFmtId="165" fontId="0" fillId="0" borderId="32" xfId="0" applyNumberFormat="1" applyBorder="1"/>
    <xf numFmtId="43" fontId="0" fillId="0" borderId="0" xfId="1" applyFont="1"/>
    <xf numFmtId="43" fontId="0" fillId="0" borderId="32" xfId="1" applyFont="1" applyBorder="1"/>
    <xf numFmtId="165" fontId="0" fillId="0" borderId="0" xfId="0" applyNumberFormat="1"/>
    <xf numFmtId="0" fontId="0" fillId="0" borderId="32" xfId="0" applyBorder="1" applyAlignment="1">
      <alignment vertical="center"/>
    </xf>
    <xf numFmtId="43" fontId="21" fillId="0" borderId="32" xfId="1" applyFont="1" applyFill="1" applyBorder="1" applyAlignment="1" applyProtection="1">
      <alignment vertical="center"/>
    </xf>
    <xf numFmtId="165" fontId="0" fillId="0" borderId="32" xfId="0" applyNumberFormat="1" applyBorder="1" applyAlignment="1">
      <alignment vertical="center"/>
    </xf>
    <xf numFmtId="165" fontId="34" fillId="0" borderId="32" xfId="0" applyNumberFormat="1" applyFont="1" applyBorder="1" applyAlignment="1">
      <alignment vertical="center"/>
    </xf>
    <xf numFmtId="0" fontId="0" fillId="0" borderId="77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35" fillId="0" borderId="5" xfId="0" applyFont="1" applyBorder="1"/>
    <xf numFmtId="0" fontId="0" fillId="0" borderId="82" xfId="0" applyBorder="1"/>
    <xf numFmtId="0" fontId="2" fillId="0" borderId="79" xfId="0" applyFont="1" applyBorder="1"/>
    <xf numFmtId="0" fontId="0" fillId="0" borderId="83" xfId="0" applyBorder="1"/>
    <xf numFmtId="0" fontId="2" fillId="0" borderId="0" xfId="0" applyFont="1" applyBorder="1"/>
    <xf numFmtId="0" fontId="0" fillId="0" borderId="44" xfId="0" applyBorder="1"/>
    <xf numFmtId="0" fontId="2" fillId="0" borderId="0" xfId="0" applyFont="1" applyFill="1" applyBorder="1"/>
    <xf numFmtId="3" fontId="13" fillId="0" borderId="76" xfId="0" applyNumberFormat="1" applyFont="1" applyBorder="1" applyAlignment="1"/>
    <xf numFmtId="3" fontId="13" fillId="0" borderId="31" xfId="0" applyNumberFormat="1" applyFont="1" applyBorder="1" applyAlignment="1"/>
    <xf numFmtId="3" fontId="13" fillId="0" borderId="76" xfId="1" applyNumberFormat="1" applyFont="1" applyBorder="1" applyAlignment="1"/>
    <xf numFmtId="3" fontId="13" fillId="0" borderId="31" xfId="1" applyNumberFormat="1" applyFont="1" applyBorder="1" applyAlignment="1"/>
    <xf numFmtId="43" fontId="0" fillId="0" borderId="76" xfId="1" applyFont="1" applyBorder="1" applyAlignment="1"/>
    <xf numFmtId="43" fontId="0" fillId="0" borderId="31" xfId="1" applyFont="1" applyBorder="1" applyAlignment="1"/>
    <xf numFmtId="0" fontId="27" fillId="0" borderId="0" xfId="0" applyFont="1" applyFill="1" applyBorder="1"/>
    <xf numFmtId="0" fontId="14" fillId="0" borderId="0" xfId="0" applyFont="1" applyFill="1" applyBorder="1"/>
    <xf numFmtId="0" fontId="35" fillId="0" borderId="0" xfId="0" applyFont="1"/>
    <xf numFmtId="0" fontId="37" fillId="0" borderId="0" xfId="0" applyFont="1"/>
    <xf numFmtId="0" fontId="36" fillId="5" borderId="0" xfId="0" applyFont="1" applyFill="1" applyBorder="1" applyAlignment="1">
      <alignment horizontal="center"/>
    </xf>
    <xf numFmtId="0" fontId="36" fillId="5" borderId="0" xfId="0" applyFont="1" applyFill="1"/>
    <xf numFmtId="0" fontId="17" fillId="0" borderId="0" xfId="0" applyFont="1"/>
    <xf numFmtId="43" fontId="0" fillId="0" borderId="0" xfId="1" applyFont="1" applyAlignment="1">
      <alignment horizontal="center"/>
    </xf>
    <xf numFmtId="0" fontId="18" fillId="0" borderId="0" xfId="0" applyFont="1"/>
    <xf numFmtId="168" fontId="0" fillId="0" borderId="76" xfId="1" applyNumberFormat="1" applyFont="1" applyBorder="1" applyAlignment="1"/>
    <xf numFmtId="168" fontId="0" fillId="0" borderId="31" xfId="1" applyNumberFormat="1" applyFont="1" applyBorder="1" applyAlignment="1"/>
    <xf numFmtId="0" fontId="38" fillId="0" borderId="0" xfId="0" applyFont="1"/>
    <xf numFmtId="0" fontId="0" fillId="5" borderId="0" xfId="0" applyFill="1"/>
    <xf numFmtId="0" fontId="39" fillId="5" borderId="0" xfId="0" applyFont="1" applyFill="1"/>
    <xf numFmtId="0" fontId="3" fillId="0" borderId="0" xfId="0" applyFont="1"/>
    <xf numFmtId="0" fontId="0" fillId="5" borderId="79" xfId="0" applyFill="1" applyBorder="1" applyAlignment="1"/>
    <xf numFmtId="0" fontId="0" fillId="5" borderId="80" xfId="0" applyFill="1" applyBorder="1" applyAlignment="1"/>
    <xf numFmtId="165" fontId="0" fillId="0" borderId="76" xfId="1" applyNumberFormat="1" applyFont="1" applyBorder="1" applyAlignment="1"/>
    <xf numFmtId="165" fontId="0" fillId="0" borderId="31" xfId="1" applyNumberFormat="1" applyFont="1" applyBorder="1" applyAlignment="1"/>
    <xf numFmtId="0" fontId="0" fillId="0" borderId="0" xfId="0" applyNumberFormat="1"/>
    <xf numFmtId="0" fontId="40" fillId="0" borderId="0" xfId="0" applyFont="1"/>
    <xf numFmtId="0" fontId="41" fillId="0" borderId="0" xfId="0" applyFont="1"/>
    <xf numFmtId="0" fontId="0" fillId="0" borderId="81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0" borderId="79" xfId="0" applyFont="1" applyBorder="1"/>
    <xf numFmtId="0" fontId="9" fillId="0" borderId="8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4" fillId="0" borderId="5" xfId="0" applyFont="1" applyBorder="1"/>
    <xf numFmtId="0" fontId="17" fillId="0" borderId="76" xfId="0" applyFont="1" applyBorder="1"/>
    <xf numFmtId="0" fontId="0" fillId="0" borderId="76" xfId="0" applyBorder="1"/>
    <xf numFmtId="0" fontId="13" fillId="0" borderId="7" xfId="0" applyFont="1" applyBorder="1" applyAlignment="1">
      <alignment horizontal="center"/>
    </xf>
    <xf numFmtId="0" fontId="0" fillId="0" borderId="31" xfId="0" applyBorder="1"/>
    <xf numFmtId="0" fontId="13" fillId="0" borderId="7" xfId="0" applyFont="1" applyBorder="1"/>
    <xf numFmtId="3" fontId="13" fillId="0" borderId="5" xfId="0" applyNumberFormat="1" applyFont="1" applyBorder="1" applyAlignment="1">
      <alignment horizontal="right"/>
    </xf>
    <xf numFmtId="0" fontId="13" fillId="0" borderId="82" xfId="0" applyFont="1" applyBorder="1"/>
    <xf numFmtId="0" fontId="13" fillId="0" borderId="81" xfId="0" applyFont="1" applyBorder="1"/>
    <xf numFmtId="0" fontId="13" fillId="0" borderId="76" xfId="0" applyFont="1" applyBorder="1"/>
    <xf numFmtId="3" fontId="13" fillId="0" borderId="7" xfId="1" applyNumberFormat="1" applyFont="1" applyBorder="1" applyAlignment="1">
      <alignment horizontal="right"/>
    </xf>
    <xf numFmtId="0" fontId="13" fillId="0" borderId="31" xfId="0" applyFont="1" applyBorder="1"/>
    <xf numFmtId="0" fontId="0" fillId="0" borderId="76" xfId="0" applyBorder="1" applyAlignment="1"/>
    <xf numFmtId="0" fontId="13" fillId="2" borderId="76" xfId="0" applyFont="1" applyFill="1" applyBorder="1"/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/>
    <xf numFmtId="43" fontId="13" fillId="0" borderId="7" xfId="1" applyFont="1" applyBorder="1" applyAlignment="1">
      <alignment horizontal="center"/>
    </xf>
    <xf numFmtId="0" fontId="17" fillId="0" borderId="76" xfId="0" applyFont="1" applyBorder="1" applyAlignment="1"/>
    <xf numFmtId="168" fontId="13" fillId="0" borderId="7" xfId="1" applyNumberFormat="1" applyFont="1" applyBorder="1" applyAlignment="1">
      <alignment horizontal="center"/>
    </xf>
    <xf numFmtId="0" fontId="13" fillId="0" borderId="7" xfId="0" applyFont="1" applyBorder="1" applyAlignment="1">
      <alignment horizontal="right"/>
    </xf>
    <xf numFmtId="168" fontId="13" fillId="0" borderId="5" xfId="1" applyNumberFormat="1" applyFont="1" applyBorder="1"/>
    <xf numFmtId="168" fontId="13" fillId="0" borderId="5" xfId="1" applyNumberFormat="1" applyFont="1" applyBorder="1" applyAlignment="1">
      <alignment horizontal="right"/>
    </xf>
    <xf numFmtId="0" fontId="13" fillId="0" borderId="77" xfId="0" applyFont="1" applyBorder="1"/>
    <xf numFmtId="0" fontId="13" fillId="0" borderId="79" xfId="0" applyFont="1" applyBorder="1"/>
    <xf numFmtId="0" fontId="13" fillId="0" borderId="80" xfId="0" applyFont="1" applyBorder="1"/>
    <xf numFmtId="0" fontId="13" fillId="0" borderId="5" xfId="0" applyFont="1" applyBorder="1"/>
    <xf numFmtId="168" fontId="13" fillId="0" borderId="7" xfId="1" applyNumberFormat="1" applyFont="1" applyBorder="1" applyAlignment="1">
      <alignment horizontal="right"/>
    </xf>
    <xf numFmtId="0" fontId="13" fillId="0" borderId="79" xfId="0" applyFont="1" applyBorder="1" applyAlignment="1">
      <alignment horizontal="center"/>
    </xf>
    <xf numFmtId="168" fontId="13" fillId="0" borderId="7" xfId="1" applyNumberFormat="1" applyFont="1" applyBorder="1"/>
    <xf numFmtId="0" fontId="13" fillId="0" borderId="83" xfId="0" applyFont="1" applyBorder="1"/>
    <xf numFmtId="0" fontId="13" fillId="0" borderId="0" xfId="0" applyFont="1" applyBorder="1" applyAlignment="1">
      <alignment horizontal="center"/>
    </xf>
    <xf numFmtId="0" fontId="13" fillId="0" borderId="44" xfId="0" applyFont="1" applyBorder="1"/>
    <xf numFmtId="43" fontId="13" fillId="0" borderId="7" xfId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168" fontId="13" fillId="0" borderId="7" xfId="0" applyNumberFormat="1" applyFont="1" applyBorder="1"/>
    <xf numFmtId="1" fontId="13" fillId="0" borderId="5" xfId="0" applyNumberFormat="1" applyFont="1" applyBorder="1" applyAlignment="1">
      <alignment horizontal="right"/>
    </xf>
    <xf numFmtId="168" fontId="13" fillId="0" borderId="5" xfId="0" applyNumberFormat="1" applyFont="1" applyBorder="1"/>
    <xf numFmtId="0" fontId="13" fillId="0" borderId="0" xfId="0" applyFont="1" applyBorder="1"/>
    <xf numFmtId="0" fontId="14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84" xfId="0" applyFont="1" applyBorder="1" applyAlignment="1">
      <alignment horizontal="right"/>
    </xf>
    <xf numFmtId="0" fontId="55" fillId="0" borderId="85" xfId="0" applyFont="1" applyBorder="1"/>
    <xf numFmtId="0" fontId="56" fillId="0" borderId="85" xfId="0" applyFont="1" applyBorder="1"/>
    <xf numFmtId="3" fontId="56" fillId="0" borderId="85" xfId="0" applyNumberFormat="1" applyFont="1" applyBorder="1" applyAlignment="1">
      <alignment horizontal="right"/>
    </xf>
    <xf numFmtId="0" fontId="55" fillId="0" borderId="86" xfId="0" applyFont="1" applyBorder="1" applyAlignment="1">
      <alignment horizontal="right"/>
    </xf>
    <xf numFmtId="0" fontId="55" fillId="0" borderId="87" xfId="0" applyFont="1" applyBorder="1"/>
    <xf numFmtId="0" fontId="56" fillId="0" borderId="87" xfId="0" applyFont="1" applyBorder="1"/>
    <xf numFmtId="4" fontId="56" fillId="0" borderId="87" xfId="0" applyNumberFormat="1" applyFont="1" applyBorder="1" applyAlignment="1">
      <alignment horizontal="right"/>
    </xf>
    <xf numFmtId="0" fontId="55" fillId="0" borderId="87" xfId="0" applyFont="1" applyBorder="1" applyAlignment="1">
      <alignment horizontal="right"/>
    </xf>
    <xf numFmtId="3" fontId="56" fillId="0" borderId="87" xfId="0" applyNumberFormat="1" applyFont="1" applyBorder="1" applyAlignment="1">
      <alignment horizontal="right"/>
    </xf>
    <xf numFmtId="0" fontId="0" fillId="0" borderId="87" xfId="0" applyBorder="1"/>
    <xf numFmtId="0" fontId="55" fillId="0" borderId="86" xfId="0" applyFont="1" applyBorder="1"/>
    <xf numFmtId="0" fontId="57" fillId="0" borderId="87" xfId="0" applyFont="1" applyBorder="1"/>
    <xf numFmtId="4" fontId="57" fillId="0" borderId="8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1" fillId="0" borderId="0" xfId="0" applyNumberFormat="1" applyFont="1" applyFill="1" applyBorder="1" applyAlignment="1" applyProtection="1"/>
    <xf numFmtId="0" fontId="59" fillId="0" borderId="32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left" vertical="center"/>
    </xf>
    <xf numFmtId="169" fontId="61" fillId="0" borderId="32" xfId="0" applyNumberFormat="1" applyFont="1" applyBorder="1" applyAlignment="1">
      <alignment horizontal="right" vertical="center"/>
    </xf>
    <xf numFmtId="169" fontId="0" fillId="0" borderId="0" xfId="0" applyNumberFormat="1" applyFill="1" applyBorder="1" applyAlignment="1" applyProtection="1"/>
    <xf numFmtId="0" fontId="62" fillId="0" borderId="32" xfId="0" applyFont="1" applyBorder="1" applyAlignment="1">
      <alignment horizontal="left" vertical="center"/>
    </xf>
    <xf numFmtId="14" fontId="62" fillId="0" borderId="32" xfId="0" applyNumberFormat="1" applyFont="1" applyBorder="1" applyAlignment="1">
      <alignment horizontal="left" vertical="center"/>
    </xf>
    <xf numFmtId="0" fontId="63" fillId="0" borderId="32" xfId="0" applyFont="1" applyBorder="1" applyAlignment="1">
      <alignment horizontal="right" vertical="center"/>
    </xf>
    <xf numFmtId="167" fontId="64" fillId="0" borderId="32" xfId="0" applyNumberFormat="1" applyFont="1" applyBorder="1" applyAlignment="1">
      <alignment vertical="center"/>
    </xf>
    <xf numFmtId="1" fontId="61" fillId="0" borderId="32" xfId="0" applyNumberFormat="1" applyFont="1" applyBorder="1" applyAlignment="1">
      <alignment horizontal="right" vertical="center"/>
    </xf>
    <xf numFmtId="0" fontId="59" fillId="0" borderId="32" xfId="0" applyFont="1" applyBorder="1" applyAlignment="1">
      <alignment horizontal="left" vertical="center"/>
    </xf>
    <xf numFmtId="169" fontId="21" fillId="0" borderId="32" xfId="0" applyNumberFormat="1" applyFont="1" applyFill="1" applyBorder="1" applyAlignment="1" applyProtection="1"/>
    <xf numFmtId="43" fontId="61" fillId="0" borderId="32" xfId="1" applyFont="1" applyBorder="1" applyAlignment="1">
      <alignment horizontal="right" vertical="center"/>
    </xf>
    <xf numFmtId="168" fontId="61" fillId="0" borderId="32" xfId="1" applyNumberFormat="1" applyFont="1" applyBorder="1" applyAlignment="1">
      <alignment horizontal="right" vertical="center"/>
    </xf>
    <xf numFmtId="169" fontId="62" fillId="0" borderId="32" xfId="0" applyNumberFormat="1" applyFont="1" applyBorder="1" applyAlignment="1">
      <alignment horizontal="right" vertical="center"/>
    </xf>
    <xf numFmtId="1" fontId="62" fillId="0" borderId="32" xfId="0" applyNumberFormat="1" applyFont="1" applyBorder="1" applyAlignment="1">
      <alignment horizontal="right" vertical="center"/>
    </xf>
    <xf numFmtId="0" fontId="65" fillId="0" borderId="32" xfId="0" applyFont="1" applyBorder="1" applyAlignment="1">
      <alignment horizontal="left" vertical="center"/>
    </xf>
    <xf numFmtId="168" fontId="0" fillId="0" borderId="32" xfId="0" applyNumberFormat="1" applyFill="1" applyBorder="1" applyAlignment="1" applyProtection="1"/>
    <xf numFmtId="0" fontId="66" fillId="0" borderId="32" xfId="0" applyFont="1" applyBorder="1" applyAlignment="1">
      <alignment horizontal="left" vertical="center"/>
    </xf>
    <xf numFmtId="43" fontId="66" fillId="0" borderId="32" xfId="1" applyFont="1" applyBorder="1" applyAlignment="1">
      <alignment horizontal="right" vertical="center"/>
    </xf>
    <xf numFmtId="169" fontId="66" fillId="0" borderId="32" xfId="0" applyNumberFormat="1" applyFont="1" applyBorder="1" applyAlignment="1">
      <alignment horizontal="right" vertical="center"/>
    </xf>
    <xf numFmtId="14" fontId="66" fillId="0" borderId="32" xfId="0" applyNumberFormat="1" applyFont="1" applyBorder="1" applyAlignment="1">
      <alignment horizontal="left" vertical="center"/>
    </xf>
    <xf numFmtId="169" fontId="0" fillId="0" borderId="32" xfId="0" applyNumberFormat="1" applyFill="1" applyBorder="1" applyAlignment="1" applyProtection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horizontal="left"/>
    </xf>
    <xf numFmtId="168" fontId="0" fillId="0" borderId="32" xfId="1" applyNumberFormat="1" applyFont="1" applyBorder="1"/>
    <xf numFmtId="0" fontId="30" fillId="0" borderId="32" xfId="0" applyFont="1" applyBorder="1"/>
    <xf numFmtId="0" fontId="0" fillId="6" borderId="32" xfId="0" applyFill="1" applyBorder="1" applyAlignment="1">
      <alignment horizontal="left"/>
    </xf>
    <xf numFmtId="168" fontId="30" fillId="0" borderId="32" xfId="1" applyNumberFormat="1" applyFont="1" applyBorder="1"/>
    <xf numFmtId="168" fontId="0" fillId="0" borderId="0" xfId="0" applyNumberFormat="1"/>
    <xf numFmtId="0" fontId="0" fillId="6" borderId="0" xfId="0" applyFill="1"/>
    <xf numFmtId="0" fontId="0" fillId="6" borderId="32" xfId="0" applyFill="1" applyBorder="1"/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67" fillId="0" borderId="88" xfId="0" applyFont="1" applyBorder="1" applyAlignment="1">
      <alignment horizontal="center" vertical="center"/>
    </xf>
    <xf numFmtId="0" fontId="68" fillId="0" borderId="88" xfId="0" applyFont="1" applyBorder="1" applyAlignment="1">
      <alignment horizontal="center" vertical="center"/>
    </xf>
    <xf numFmtId="0" fontId="65" fillId="0" borderId="89" xfId="0" applyFont="1" applyBorder="1" applyAlignment="1">
      <alignment horizontal="center" vertical="center"/>
    </xf>
    <xf numFmtId="0" fontId="67" fillId="0" borderId="90" xfId="0" applyFont="1" applyBorder="1" applyAlignment="1">
      <alignment horizontal="center" vertical="center"/>
    </xf>
    <xf numFmtId="0" fontId="68" fillId="0" borderId="90" xfId="0" applyFont="1" applyBorder="1" applyAlignment="1">
      <alignment horizontal="center" vertical="center"/>
    </xf>
    <xf numFmtId="0" fontId="65" fillId="0" borderId="91" xfId="0" applyFont="1" applyBorder="1" applyAlignment="1">
      <alignment horizontal="center" vertical="center"/>
    </xf>
    <xf numFmtId="0" fontId="65" fillId="0" borderId="78" xfId="0" applyFont="1" applyBorder="1" applyAlignment="1">
      <alignment horizontal="center" vertical="center"/>
    </xf>
    <xf numFmtId="0" fontId="62" fillId="0" borderId="32" xfId="0" applyFont="1" applyBorder="1" applyAlignment="1">
      <alignment vertical="center"/>
    </xf>
    <xf numFmtId="43" fontId="0" fillId="0" borderId="32" xfId="1" applyFont="1" applyFill="1" applyBorder="1" applyAlignment="1" applyProtection="1"/>
    <xf numFmtId="43" fontId="62" fillId="0" borderId="32" xfId="1" applyFont="1" applyBorder="1" applyAlignment="1">
      <alignment horizontal="right" vertical="center"/>
    </xf>
    <xf numFmtId="0" fontId="13" fillId="0" borderId="0" xfId="0" applyFont="1"/>
    <xf numFmtId="0" fontId="69" fillId="0" borderId="0" xfId="0" applyFont="1"/>
    <xf numFmtId="1" fontId="0" fillId="0" borderId="32" xfId="0" applyNumberFormat="1" applyBorder="1" applyAlignment="1">
      <alignment horizontal="center"/>
    </xf>
    <xf numFmtId="2" fontId="0" fillId="0" borderId="32" xfId="0" applyNumberFormat="1" applyBorder="1"/>
    <xf numFmtId="0" fontId="13" fillId="0" borderId="32" xfId="0" applyFont="1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Fill="1" applyBorder="1" applyAlignment="1">
      <alignment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8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2" xfId="0" applyFont="1" applyFill="1" applyBorder="1" applyAlignment="1">
      <alignment vertical="center" wrapText="1"/>
    </xf>
    <xf numFmtId="0" fontId="13" fillId="0" borderId="32" xfId="0" applyFont="1" applyBorder="1"/>
    <xf numFmtId="43" fontId="13" fillId="0" borderId="32" xfId="1" applyFont="1" applyBorder="1"/>
    <xf numFmtId="1" fontId="13" fillId="0" borderId="32" xfId="0" applyNumberFormat="1" applyFont="1" applyBorder="1"/>
    <xf numFmtId="0" fontId="38" fillId="0" borderId="32" xfId="0" applyFont="1" applyBorder="1"/>
    <xf numFmtId="1" fontId="38" fillId="0" borderId="32" xfId="0" applyNumberFormat="1" applyFont="1" applyBorder="1"/>
    <xf numFmtId="1" fontId="0" fillId="0" borderId="0" xfId="0" applyNumberFormat="1"/>
    <xf numFmtId="43" fontId="38" fillId="0" borderId="32" xfId="1" applyFont="1" applyBorder="1"/>
    <xf numFmtId="168" fontId="13" fillId="0" borderId="0" xfId="1" applyNumberFormat="1" applyFont="1"/>
    <xf numFmtId="165" fontId="13" fillId="0" borderId="0" xfId="0" applyNumberFormat="1" applyFont="1"/>
    <xf numFmtId="0" fontId="13" fillId="0" borderId="0" xfId="0" applyFont="1" applyAlignment="1">
      <alignment horizontal="center"/>
    </xf>
    <xf numFmtId="168" fontId="12" fillId="0" borderId="0" xfId="0" applyNumberFormat="1" applyFont="1"/>
    <xf numFmtId="0" fontId="27" fillId="0" borderId="0" xfId="0" applyFont="1"/>
    <xf numFmtId="0" fontId="3" fillId="0" borderId="78" xfId="0" applyFont="1" applyBorder="1"/>
    <xf numFmtId="0" fontId="14" fillId="0" borderId="77" xfId="0" applyFont="1" applyBorder="1"/>
    <xf numFmtId="0" fontId="3" fillId="0" borderId="77" xfId="0" applyFont="1" applyBorder="1"/>
    <xf numFmtId="0" fontId="14" fillId="0" borderId="81" xfId="0" applyFont="1" applyBorder="1"/>
    <xf numFmtId="0" fontId="3" fillId="0" borderId="45" xfId="0" applyFont="1" applyBorder="1"/>
    <xf numFmtId="0" fontId="14" fillId="0" borderId="83" xfId="0" applyFont="1" applyBorder="1"/>
    <xf numFmtId="0" fontId="3" fillId="0" borderId="83" xfId="0" applyFont="1" applyBorder="1"/>
    <xf numFmtId="0" fontId="14" fillId="0" borderId="0" xfId="0" applyFont="1" applyBorder="1" applyAlignment="1">
      <alignment horizontal="right" vertical="top"/>
    </xf>
    <xf numFmtId="0" fontId="14" fillId="0" borderId="44" xfId="0" applyFont="1" applyBorder="1" applyAlignment="1">
      <alignment vertical="top"/>
    </xf>
    <xf numFmtId="0" fontId="3" fillId="0" borderId="52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textRotation="90" wrapText="1"/>
    </xf>
    <xf numFmtId="0" fontId="14" fillId="0" borderId="32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textRotation="90" wrapText="1"/>
    </xf>
    <xf numFmtId="0" fontId="14" fillId="0" borderId="76" xfId="0" applyFont="1" applyBorder="1" applyAlignment="1">
      <alignment horizontal="center" vertical="center" textRotation="90" wrapText="1"/>
    </xf>
    <xf numFmtId="0" fontId="14" fillId="0" borderId="8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textRotation="90" wrapText="1"/>
    </xf>
    <xf numFmtId="0" fontId="3" fillId="0" borderId="0" xfId="0" applyFont="1" applyAlignment="1">
      <alignment wrapText="1"/>
    </xf>
    <xf numFmtId="0" fontId="3" fillId="0" borderId="52" xfId="0" applyFont="1" applyBorder="1"/>
    <xf numFmtId="0" fontId="3" fillId="0" borderId="52" xfId="0" applyFont="1" applyBorder="1" applyAlignment="1">
      <alignment horizontal="right"/>
    </xf>
    <xf numFmtId="0" fontId="3" fillId="0" borderId="76" xfId="0" applyFont="1" applyBorder="1" applyAlignment="1">
      <alignment horizontal="right"/>
    </xf>
    <xf numFmtId="1" fontId="3" fillId="0" borderId="32" xfId="0" applyNumberFormat="1" applyFont="1" applyBorder="1"/>
    <xf numFmtId="1" fontId="3" fillId="0" borderId="31" xfId="0" applyNumberFormat="1" applyFont="1" applyBorder="1" applyAlignment="1">
      <alignment horizontal="right" vertical="center"/>
    </xf>
    <xf numFmtId="1" fontId="3" fillId="0" borderId="82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right"/>
    </xf>
    <xf numFmtId="1" fontId="3" fillId="0" borderId="32" xfId="0" applyNumberFormat="1" applyFont="1" applyBorder="1" applyAlignment="1">
      <alignment horizontal="right" vertical="center"/>
    </xf>
    <xf numFmtId="0" fontId="3" fillId="0" borderId="32" xfId="0" applyFont="1" applyBorder="1"/>
    <xf numFmtId="0" fontId="3" fillId="0" borderId="31" xfId="0" applyFont="1" applyBorder="1" applyAlignment="1">
      <alignment horizontal="right" vertical="center"/>
    </xf>
    <xf numFmtId="0" fontId="3" fillId="7" borderId="32" xfId="0" applyFont="1" applyFill="1" applyBorder="1"/>
    <xf numFmtId="0" fontId="7" fillId="0" borderId="32" xfId="0" applyFont="1" applyBorder="1"/>
    <xf numFmtId="1" fontId="7" fillId="0" borderId="31" xfId="0" applyNumberFormat="1" applyFont="1" applyBorder="1"/>
    <xf numFmtId="1" fontId="7" fillId="0" borderId="32" xfId="0" applyNumberFormat="1" applyFont="1" applyBorder="1"/>
    <xf numFmtId="0" fontId="3" fillId="0" borderId="31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/>
    <xf numFmtId="0" fontId="27" fillId="0" borderId="0" xfId="0" applyFont="1" applyBorder="1"/>
    <xf numFmtId="0" fontId="29" fillId="0" borderId="0" xfId="0" applyFont="1" applyBorder="1"/>
    <xf numFmtId="1" fontId="3" fillId="0" borderId="0" xfId="0" applyNumberFormat="1" applyFont="1"/>
    <xf numFmtId="0" fontId="46" fillId="0" borderId="32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3" fillId="0" borderId="32" xfId="0" applyFont="1" applyBorder="1" applyAlignment="1">
      <alignment horizontal="center" vertical="center"/>
    </xf>
    <xf numFmtId="0" fontId="53" fillId="0" borderId="32" xfId="0" applyFont="1" applyBorder="1"/>
    <xf numFmtId="0" fontId="46" fillId="0" borderId="32" xfId="0" applyFont="1" applyBorder="1" applyAlignment="1">
      <alignment horizontal="center"/>
    </xf>
    <xf numFmtId="0" fontId="46" fillId="0" borderId="32" xfId="0" applyFont="1" applyBorder="1"/>
    <xf numFmtId="43" fontId="71" fillId="0" borderId="32" xfId="1" applyFont="1" applyBorder="1"/>
    <xf numFmtId="168" fontId="0" fillId="0" borderId="0" xfId="1" applyNumberFormat="1" applyFont="1"/>
    <xf numFmtId="0" fontId="46" fillId="0" borderId="32" xfId="0" applyFont="1" applyBorder="1" applyAlignment="1">
      <alignment horizontal="center" vertical="center"/>
    </xf>
    <xf numFmtId="43" fontId="46" fillId="0" borderId="32" xfId="1" applyFont="1" applyBorder="1"/>
    <xf numFmtId="0" fontId="72" fillId="0" borderId="32" xfId="0" applyFont="1" applyBorder="1"/>
    <xf numFmtId="0" fontId="73" fillId="0" borderId="32" xfId="0" applyFont="1" applyBorder="1"/>
    <xf numFmtId="0" fontId="53" fillId="0" borderId="32" xfId="0" applyFont="1" applyBorder="1" applyAlignment="1">
      <alignment horizontal="center"/>
    </xf>
    <xf numFmtId="43" fontId="74" fillId="0" borderId="32" xfId="1" applyFont="1" applyBorder="1"/>
    <xf numFmtId="0" fontId="46" fillId="0" borderId="0" xfId="0" applyFont="1" applyBorder="1"/>
    <xf numFmtId="0" fontId="4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6" fillId="0" borderId="0" xfId="0" applyFont="1" applyBorder="1" applyAlignment="1"/>
    <xf numFmtId="0" fontId="54" fillId="0" borderId="52" xfId="0" applyFont="1" applyBorder="1"/>
    <xf numFmtId="0" fontId="75" fillId="0" borderId="52" xfId="0" applyFont="1" applyBorder="1" applyAlignment="1">
      <alignment horizontal="center"/>
    </xf>
    <xf numFmtId="0" fontId="75" fillId="0" borderId="52" xfId="0" applyFont="1" applyBorder="1" applyAlignment="1">
      <alignment horizontal="left"/>
    </xf>
    <xf numFmtId="43" fontId="75" fillId="0" borderId="52" xfId="1" applyFont="1" applyBorder="1"/>
    <xf numFmtId="0" fontId="46" fillId="0" borderId="32" xfId="0" applyFont="1" applyBorder="1" applyAlignment="1">
      <alignment horizontal="left"/>
    </xf>
    <xf numFmtId="0" fontId="54" fillId="0" borderId="32" xfId="0" applyFont="1" applyBorder="1"/>
    <xf numFmtId="0" fontId="75" fillId="0" borderId="32" xfId="0" applyFont="1" applyBorder="1" applyAlignment="1">
      <alignment horizontal="center"/>
    </xf>
    <xf numFmtId="0" fontId="75" fillId="0" borderId="32" xfId="0" applyFont="1" applyBorder="1" applyAlignment="1">
      <alignment horizontal="left"/>
    </xf>
    <xf numFmtId="43" fontId="76" fillId="0" borderId="32" xfId="1" applyFont="1" applyBorder="1"/>
    <xf numFmtId="4" fontId="0" fillId="0" borderId="32" xfId="0" applyNumberFormat="1" applyBorder="1"/>
    <xf numFmtId="43" fontId="75" fillId="0" borderId="32" xfId="1" applyFont="1" applyBorder="1"/>
    <xf numFmtId="43" fontId="23" fillId="0" borderId="0" xfId="1" applyFont="1" applyFill="1" applyBorder="1" applyAlignment="1" applyProtection="1">
      <alignment vertical="center"/>
    </xf>
    <xf numFmtId="3" fontId="46" fillId="0" borderId="32" xfId="0" applyNumberFormat="1" applyFont="1" applyBorder="1" applyAlignment="1">
      <alignment horizontal="center"/>
    </xf>
    <xf numFmtId="43" fontId="77" fillId="0" borderId="32" xfId="1" applyFont="1" applyBorder="1"/>
    <xf numFmtId="0" fontId="0" fillId="0" borderId="32" xfId="0" applyFont="1" applyBorder="1"/>
    <xf numFmtId="0" fontId="71" fillId="0" borderId="32" xfId="0" applyFont="1" applyBorder="1" applyAlignment="1">
      <alignment horizontal="center"/>
    </xf>
    <xf numFmtId="0" fontId="71" fillId="0" borderId="32" xfId="0" applyFont="1" applyBorder="1" applyAlignment="1">
      <alignment horizontal="left"/>
    </xf>
    <xf numFmtId="0" fontId="78" fillId="0" borderId="32" xfId="0" applyFont="1" applyBorder="1"/>
    <xf numFmtId="0" fontId="79" fillId="0" borderId="32" xfId="0" applyFont="1" applyBorder="1" applyAlignment="1">
      <alignment horizontal="left"/>
    </xf>
    <xf numFmtId="43" fontId="79" fillId="0" borderId="32" xfId="1" applyFont="1" applyBorder="1"/>
    <xf numFmtId="165" fontId="0" fillId="0" borderId="0" xfId="0" applyNumberFormat="1" applyBorder="1"/>
    <xf numFmtId="0" fontId="46" fillId="0" borderId="32" xfId="0" applyFont="1" applyBorder="1" applyAlignment="1">
      <alignment vertical="center" wrapText="1"/>
    </xf>
    <xf numFmtId="2" fontId="46" fillId="0" borderId="32" xfId="0" applyNumberFormat="1" applyFont="1" applyBorder="1"/>
    <xf numFmtId="0" fontId="54" fillId="0" borderId="32" xfId="0" applyFont="1" applyBorder="1" applyAlignment="1">
      <alignment horizontal="center"/>
    </xf>
    <xf numFmtId="0" fontId="80" fillId="0" borderId="32" xfId="0" applyFont="1" applyBorder="1"/>
    <xf numFmtId="0" fontId="50" fillId="0" borderId="32" xfId="0" applyFont="1" applyBorder="1"/>
    <xf numFmtId="43" fontId="81" fillId="0" borderId="32" xfId="1" applyFont="1" applyBorder="1" applyAlignment="1">
      <alignment vertical="center"/>
    </xf>
    <xf numFmtId="0" fontId="54" fillId="0" borderId="32" xfId="0" applyFont="1" applyBorder="1" applyAlignment="1">
      <alignment horizontal="center" vertical="center"/>
    </xf>
    <xf numFmtId="0" fontId="54" fillId="0" borderId="32" xfId="0" applyFont="1" applyBorder="1" applyAlignment="1">
      <alignment vertical="center"/>
    </xf>
    <xf numFmtId="43" fontId="81" fillId="0" borderId="32" xfId="1" applyFont="1" applyBorder="1"/>
    <xf numFmtId="43" fontId="46" fillId="0" borderId="32" xfId="1" applyFont="1" applyBorder="1" applyAlignment="1">
      <alignment vertical="center"/>
    </xf>
    <xf numFmtId="4" fontId="46" fillId="0" borderId="32" xfId="0" applyNumberFormat="1" applyFont="1" applyFill="1" applyBorder="1" applyAlignment="1" applyProtection="1">
      <alignment vertical="center"/>
    </xf>
    <xf numFmtId="4" fontId="0" fillId="0" borderId="0" xfId="0" applyNumberFormat="1" applyFill="1" applyBorder="1" applyAlignment="1" applyProtection="1"/>
    <xf numFmtId="43" fontId="82" fillId="0" borderId="32" xfId="1" applyFont="1" applyBorder="1"/>
    <xf numFmtId="0" fontId="54" fillId="0" borderId="0" xfId="0" applyFont="1" applyBorder="1"/>
    <xf numFmtId="0" fontId="0" fillId="0" borderId="0" xfId="0" applyAlignment="1">
      <alignment horizontal="center"/>
    </xf>
    <xf numFmtId="0" fontId="28" fillId="0" borderId="0" xfId="2" applyFont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43" fontId="0" fillId="0" borderId="3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2" xfId="0" applyBorder="1" applyAlignment="1">
      <alignment horizontal="center"/>
    </xf>
    <xf numFmtId="0" fontId="36" fillId="5" borderId="44" xfId="0" applyFont="1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42" fillId="0" borderId="79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58" fillId="0" borderId="5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68" fillId="0" borderId="0" xfId="0" applyFont="1" applyAlignment="1">
      <alignment horizontal="center" vertical="center"/>
    </xf>
    <xf numFmtId="0" fontId="65" fillId="0" borderId="3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4" fillId="0" borderId="76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14" fillId="0" borderId="8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12</xdr:row>
      <xdr:rowOff>57150</xdr:rowOff>
    </xdr:from>
    <xdr:to>
      <xdr:col>4</xdr:col>
      <xdr:colOff>95250</xdr:colOff>
      <xdr:row>12</xdr:row>
      <xdr:rowOff>142875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2409825" y="2352675"/>
          <a:ext cx="12382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5</xdr:col>
      <xdr:colOff>371475</xdr:colOff>
      <xdr:row>12</xdr:row>
      <xdr:rowOff>47625</xdr:rowOff>
    </xdr:from>
    <xdr:to>
      <xdr:col>5</xdr:col>
      <xdr:colOff>476250</xdr:colOff>
      <xdr:row>12</xdr:row>
      <xdr:rowOff>133350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 flipH="1">
          <a:off x="3419475" y="2343150"/>
          <a:ext cx="104775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495300</xdr:colOff>
      <xdr:row>12</xdr:row>
      <xdr:rowOff>47625</xdr:rowOff>
    </xdr:from>
    <xdr:to>
      <xdr:col>6</xdr:col>
      <xdr:colOff>590550</xdr:colOff>
      <xdr:row>12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152900" y="2343150"/>
          <a:ext cx="95250" cy="85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28575</xdr:colOff>
      <xdr:row>12</xdr:row>
      <xdr:rowOff>114300</xdr:rowOff>
    </xdr:from>
    <xdr:to>
      <xdr:col>4</xdr:col>
      <xdr:colOff>66675</xdr:colOff>
      <xdr:row>13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 flipV="1">
          <a:off x="2466975" y="2409825"/>
          <a:ext cx="381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9" workbookViewId="0">
      <selection activeCell="L13" sqref="L13"/>
    </sheetView>
  </sheetViews>
  <sheetFormatPr defaultRowHeight="15" x14ac:dyDescent="0.25"/>
  <sheetData>
    <row r="1" spans="1:9" ht="15.75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x14ac:dyDescent="0.25">
      <c r="A2" s="4"/>
      <c r="B2" s="5" t="s">
        <v>0</v>
      </c>
      <c r="C2" s="5"/>
      <c r="D2" s="6"/>
      <c r="E2" s="7" t="s">
        <v>1</v>
      </c>
      <c r="F2" s="6"/>
      <c r="G2" s="6"/>
      <c r="I2" s="8"/>
    </row>
    <row r="3" spans="1:9" x14ac:dyDescent="0.25">
      <c r="A3" s="4"/>
      <c r="B3" s="5"/>
      <c r="C3" s="5"/>
      <c r="D3" s="9"/>
      <c r="E3" s="9"/>
      <c r="F3" s="9"/>
      <c r="G3" s="9"/>
      <c r="I3" s="8"/>
    </row>
    <row r="4" spans="1:9" x14ac:dyDescent="0.25">
      <c r="A4" s="4"/>
      <c r="B4" s="5" t="s">
        <v>2</v>
      </c>
      <c r="C4" s="5"/>
      <c r="D4" s="10"/>
      <c r="E4" s="11" t="s">
        <v>3</v>
      </c>
      <c r="F4" s="9"/>
      <c r="G4" s="9"/>
      <c r="I4" s="8"/>
    </row>
    <row r="5" spans="1:9" x14ac:dyDescent="0.25">
      <c r="A5" s="4"/>
      <c r="B5" s="5"/>
      <c r="C5" s="5"/>
      <c r="D5" s="9"/>
      <c r="E5" s="9"/>
      <c r="F5" s="9"/>
      <c r="G5" s="9"/>
      <c r="I5" s="8"/>
    </row>
    <row r="6" spans="1:9" x14ac:dyDescent="0.25">
      <c r="A6" s="4"/>
      <c r="B6" s="5"/>
      <c r="C6" s="5"/>
      <c r="F6" s="9" t="s">
        <v>4</v>
      </c>
      <c r="G6" s="9"/>
      <c r="I6" s="8"/>
    </row>
    <row r="7" spans="1:9" x14ac:dyDescent="0.25">
      <c r="A7" s="4"/>
      <c r="B7" s="5"/>
      <c r="C7" s="5"/>
      <c r="I7" s="8"/>
    </row>
    <row r="8" spans="1:9" x14ac:dyDescent="0.25">
      <c r="A8" s="4"/>
      <c r="B8" s="5"/>
      <c r="C8" s="5"/>
      <c r="I8" s="8"/>
    </row>
    <row r="9" spans="1:9" x14ac:dyDescent="0.25">
      <c r="A9" s="4"/>
      <c r="B9" s="5" t="s">
        <v>5</v>
      </c>
      <c r="C9" s="5"/>
      <c r="D9" s="6"/>
      <c r="E9" s="12"/>
      <c r="F9" s="6"/>
      <c r="I9" s="8"/>
    </row>
    <row r="10" spans="1:9" x14ac:dyDescent="0.25">
      <c r="A10" s="4"/>
      <c r="B10" s="5" t="s">
        <v>6</v>
      </c>
      <c r="C10" s="5"/>
      <c r="D10" s="9"/>
      <c r="E10" s="13" t="s">
        <v>7</v>
      </c>
      <c r="F10" s="9"/>
      <c r="I10" s="8"/>
    </row>
    <row r="11" spans="1:9" x14ac:dyDescent="0.25">
      <c r="A11" s="4"/>
      <c r="I11" s="8"/>
    </row>
    <row r="12" spans="1:9" x14ac:dyDescent="0.25">
      <c r="A12" s="4"/>
      <c r="B12" s="5"/>
      <c r="C12" s="5"/>
      <c r="I12" s="8"/>
    </row>
    <row r="13" spans="1:9" x14ac:dyDescent="0.25">
      <c r="A13" s="4"/>
      <c r="B13" s="5" t="s">
        <v>8</v>
      </c>
      <c r="C13" s="5"/>
      <c r="D13" s="6" t="s">
        <v>9</v>
      </c>
      <c r="E13" s="6" t="s">
        <v>10</v>
      </c>
      <c r="F13" s="6"/>
      <c r="G13" s="6" t="s">
        <v>11</v>
      </c>
      <c r="I13" s="8"/>
    </row>
    <row r="14" spans="1:9" x14ac:dyDescent="0.25">
      <c r="A14" s="4"/>
      <c r="D14" s="9"/>
      <c r="E14" s="9"/>
      <c r="F14" s="9"/>
      <c r="G14" s="9"/>
      <c r="I14" s="8"/>
    </row>
    <row r="15" spans="1:9" x14ac:dyDescent="0.25">
      <c r="A15" s="4"/>
      <c r="B15" s="5"/>
      <c r="C15" s="5"/>
      <c r="I15" s="8"/>
    </row>
    <row r="16" spans="1:9" x14ac:dyDescent="0.25">
      <c r="A16" s="4"/>
      <c r="H16" s="14"/>
      <c r="I16" s="8"/>
    </row>
    <row r="17" spans="1:9" x14ac:dyDescent="0.25">
      <c r="A17" s="4"/>
      <c r="B17" s="5" t="s">
        <v>12</v>
      </c>
      <c r="C17" s="5"/>
      <c r="D17" s="7" t="s">
        <v>13</v>
      </c>
      <c r="I17" s="8"/>
    </row>
    <row r="18" spans="1:9" x14ac:dyDescent="0.25">
      <c r="A18" s="4"/>
      <c r="D18" s="9"/>
      <c r="E18" s="9"/>
      <c r="F18" s="9"/>
      <c r="G18" s="9"/>
      <c r="I18" s="8"/>
    </row>
    <row r="19" spans="1:9" x14ac:dyDescent="0.25">
      <c r="A19" s="4"/>
      <c r="I19" s="8"/>
    </row>
    <row r="20" spans="1:9" x14ac:dyDescent="0.25">
      <c r="A20" s="4"/>
      <c r="I20" s="8"/>
    </row>
    <row r="21" spans="1:9" ht="33.75" x14ac:dyDescent="0.5">
      <c r="A21" s="4"/>
      <c r="B21" s="15"/>
      <c r="C21" s="15" t="s">
        <v>14</v>
      </c>
      <c r="D21" s="15"/>
      <c r="E21" s="15"/>
      <c r="F21" s="15"/>
      <c r="G21" s="15"/>
      <c r="H21" s="15"/>
      <c r="I21" s="8"/>
    </row>
    <row r="22" spans="1:9" ht="20.25" x14ac:dyDescent="0.4">
      <c r="A22" s="4"/>
      <c r="C22" s="16"/>
      <c r="D22" s="16"/>
      <c r="E22" s="17" t="s">
        <v>15</v>
      </c>
      <c r="F22" s="16"/>
      <c r="G22" s="16"/>
      <c r="I22" s="8"/>
    </row>
    <row r="23" spans="1:9" ht="18" x14ac:dyDescent="0.25">
      <c r="A23" s="4"/>
      <c r="C23" s="18" t="s">
        <v>16</v>
      </c>
      <c r="D23" s="18"/>
      <c r="E23" s="18"/>
      <c r="F23" s="18"/>
      <c r="G23" s="18"/>
      <c r="I23" s="8"/>
    </row>
    <row r="24" spans="1:9" x14ac:dyDescent="0.25">
      <c r="A24" s="4"/>
      <c r="C24" t="s">
        <v>17</v>
      </c>
      <c r="D24" s="551" t="s">
        <v>18</v>
      </c>
      <c r="E24" s="551"/>
      <c r="F24" s="551"/>
      <c r="I24" s="8"/>
    </row>
    <row r="25" spans="1:9" x14ac:dyDescent="0.25">
      <c r="A25" s="4"/>
      <c r="I25" s="8"/>
    </row>
    <row r="26" spans="1:9" x14ac:dyDescent="0.25">
      <c r="A26" s="4"/>
      <c r="I26" s="8"/>
    </row>
    <row r="27" spans="1:9" x14ac:dyDescent="0.25">
      <c r="A27" s="4"/>
      <c r="I27" s="8"/>
    </row>
    <row r="28" spans="1:9" x14ac:dyDescent="0.25">
      <c r="A28" s="4"/>
      <c r="I28" s="8"/>
    </row>
    <row r="29" spans="1:9" x14ac:dyDescent="0.25">
      <c r="A29" s="4"/>
      <c r="I29" s="8"/>
    </row>
    <row r="30" spans="1:9" x14ac:dyDescent="0.25">
      <c r="A30" s="4"/>
      <c r="I30" s="8"/>
    </row>
    <row r="31" spans="1:9" x14ac:dyDescent="0.25">
      <c r="A31" s="4"/>
      <c r="I31" s="8"/>
    </row>
    <row r="32" spans="1:9" x14ac:dyDescent="0.25">
      <c r="A32" s="4"/>
      <c r="E32" s="19"/>
      <c r="F32" s="19"/>
      <c r="I32" s="8"/>
    </row>
    <row r="33" spans="1:9" x14ac:dyDescent="0.25">
      <c r="A33" s="4"/>
      <c r="I33" s="8"/>
    </row>
    <row r="34" spans="1:9" x14ac:dyDescent="0.25">
      <c r="A34" s="4"/>
      <c r="I34" s="8"/>
    </row>
    <row r="35" spans="1:9" x14ac:dyDescent="0.25">
      <c r="A35" s="4"/>
      <c r="I35" s="8"/>
    </row>
    <row r="36" spans="1:9" x14ac:dyDescent="0.25">
      <c r="A36" s="4"/>
      <c r="I36" s="8"/>
    </row>
    <row r="37" spans="1:9" ht="15.75" thickBot="1" x14ac:dyDescent="0.3">
      <c r="A37" s="4"/>
      <c r="D37" s="20"/>
      <c r="E37" s="20"/>
      <c r="F37" s="20"/>
      <c r="G37" s="20"/>
      <c r="H37" s="20"/>
      <c r="I37" s="8"/>
    </row>
    <row r="38" spans="1:9" ht="15.75" thickTop="1" x14ac:dyDescent="0.25">
      <c r="A38" s="4"/>
      <c r="C38" s="8"/>
      <c r="D38" s="19"/>
      <c r="E38" s="19"/>
      <c r="F38" s="19"/>
      <c r="G38" s="19"/>
      <c r="H38" s="3"/>
      <c r="I38" s="8"/>
    </row>
    <row r="39" spans="1:9" x14ac:dyDescent="0.25">
      <c r="A39" s="4"/>
      <c r="C39" s="8"/>
      <c r="D39" s="21" t="s">
        <v>19</v>
      </c>
      <c r="E39" s="19"/>
      <c r="F39" s="6"/>
      <c r="G39" s="6"/>
      <c r="H39" s="22"/>
      <c r="I39" s="8"/>
    </row>
    <row r="40" spans="1:9" x14ac:dyDescent="0.25">
      <c r="A40" s="4"/>
      <c r="C40" s="8"/>
      <c r="D40" s="19"/>
      <c r="E40" s="19"/>
      <c r="F40" s="19"/>
      <c r="G40" s="19"/>
      <c r="H40" s="8"/>
      <c r="I40" s="8"/>
    </row>
    <row r="41" spans="1:9" x14ac:dyDescent="0.25">
      <c r="A41" s="4"/>
      <c r="C41" s="8"/>
      <c r="D41" s="19" t="s">
        <v>20</v>
      </c>
      <c r="E41" s="19"/>
      <c r="F41" s="6"/>
      <c r="G41" s="6"/>
      <c r="H41" s="22"/>
      <c r="I41" s="8"/>
    </row>
    <row r="42" spans="1:9" x14ac:dyDescent="0.25">
      <c r="A42" s="4"/>
      <c r="C42" s="8"/>
      <c r="D42" s="19"/>
      <c r="E42" s="19"/>
      <c r="F42" s="19"/>
      <c r="G42" s="9" t="s">
        <v>21</v>
      </c>
      <c r="H42" s="8" t="s">
        <v>22</v>
      </c>
      <c r="I42" s="8"/>
    </row>
    <row r="43" spans="1:9" x14ac:dyDescent="0.25">
      <c r="A43" s="4"/>
      <c r="C43" s="8"/>
      <c r="D43" s="19"/>
      <c r="E43" s="19"/>
      <c r="F43" s="23"/>
      <c r="G43" s="23"/>
      <c r="H43" s="24"/>
      <c r="I43" s="8"/>
    </row>
    <row r="44" spans="1:9" ht="15.75" thickBot="1" x14ac:dyDescent="0.3">
      <c r="A44" s="4"/>
      <c r="C44" s="8"/>
      <c r="D44" s="25"/>
      <c r="E44" s="20"/>
      <c r="F44" s="20"/>
      <c r="G44" s="20"/>
      <c r="H44" s="26"/>
      <c r="I44" s="8"/>
    </row>
    <row r="45" spans="1:9" ht="15.75" thickTop="1" x14ac:dyDescent="0.25">
      <c r="A45" s="4"/>
      <c r="I45" s="8"/>
    </row>
    <row r="46" spans="1:9" x14ac:dyDescent="0.25">
      <c r="A46" s="4"/>
      <c r="I46" s="8"/>
    </row>
    <row r="47" spans="1:9" x14ac:dyDescent="0.25">
      <c r="A47" s="4"/>
      <c r="I47" s="8"/>
    </row>
    <row r="48" spans="1:9" x14ac:dyDescent="0.25">
      <c r="A48" s="4"/>
      <c r="I48" s="8"/>
    </row>
    <row r="49" spans="1:9" ht="15.75" thickBot="1" x14ac:dyDescent="0.3">
      <c r="A49" s="25"/>
      <c r="B49" s="20"/>
      <c r="C49" s="20"/>
      <c r="D49" s="20"/>
      <c r="E49" s="20"/>
      <c r="F49" s="20"/>
      <c r="G49" s="20"/>
      <c r="H49" s="20"/>
      <c r="I49" s="26"/>
    </row>
    <row r="50" spans="1:9" ht="15.75" thickTop="1" x14ac:dyDescent="0.25"/>
  </sheetData>
  <mergeCells count="1">
    <mergeCell ref="D24:F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opLeftCell="A16" workbookViewId="0">
      <selection activeCell="S38" sqref="S38"/>
    </sheetView>
  </sheetViews>
  <sheetFormatPr defaultRowHeight="15" x14ac:dyDescent="0.25"/>
  <cols>
    <col min="1" max="1" width="4.28515625" customWidth="1"/>
    <col min="2" max="2" width="9.140625" customWidth="1"/>
    <col min="3" max="3" width="13.85546875" customWidth="1"/>
    <col min="4" max="4" width="4.85546875" customWidth="1"/>
    <col min="5" max="5" width="5.5703125" customWidth="1"/>
    <col min="6" max="6" width="5.42578125" customWidth="1"/>
    <col min="7" max="7" width="17.140625" customWidth="1"/>
    <col min="8" max="8" width="10.28515625" customWidth="1"/>
    <col min="9" max="9" width="5.5703125" customWidth="1"/>
    <col min="10" max="10" width="18.140625" bestFit="1" customWidth="1"/>
    <col min="11" max="11" width="6" customWidth="1"/>
    <col min="257" max="257" width="4.28515625" customWidth="1"/>
    <col min="258" max="258" width="9.140625" customWidth="1"/>
    <col min="259" max="259" width="13.85546875" customWidth="1"/>
    <col min="260" max="260" width="4.85546875" customWidth="1"/>
    <col min="261" max="261" width="5.5703125" customWidth="1"/>
    <col min="262" max="262" width="5.42578125" customWidth="1"/>
    <col min="263" max="263" width="17.140625" customWidth="1"/>
    <col min="264" max="264" width="10.28515625" customWidth="1"/>
    <col min="265" max="265" width="5.5703125" customWidth="1"/>
    <col min="266" max="266" width="17.28515625" customWidth="1"/>
    <col min="267" max="267" width="6" customWidth="1"/>
    <col min="513" max="513" width="4.28515625" customWidth="1"/>
    <col min="514" max="514" width="9.140625" customWidth="1"/>
    <col min="515" max="515" width="13.85546875" customWidth="1"/>
    <col min="516" max="516" width="4.85546875" customWidth="1"/>
    <col min="517" max="517" width="5.5703125" customWidth="1"/>
    <col min="518" max="518" width="5.42578125" customWidth="1"/>
    <col min="519" max="519" width="17.140625" customWidth="1"/>
    <col min="520" max="520" width="10.28515625" customWidth="1"/>
    <col min="521" max="521" width="5.5703125" customWidth="1"/>
    <col min="522" max="522" width="17.28515625" customWidth="1"/>
    <col min="523" max="523" width="6" customWidth="1"/>
    <col min="769" max="769" width="4.28515625" customWidth="1"/>
    <col min="770" max="770" width="9.140625" customWidth="1"/>
    <col min="771" max="771" width="13.85546875" customWidth="1"/>
    <col min="772" max="772" width="4.85546875" customWidth="1"/>
    <col min="773" max="773" width="5.5703125" customWidth="1"/>
    <col min="774" max="774" width="5.42578125" customWidth="1"/>
    <col min="775" max="775" width="17.140625" customWidth="1"/>
    <col min="776" max="776" width="10.28515625" customWidth="1"/>
    <col min="777" max="777" width="5.5703125" customWidth="1"/>
    <col min="778" max="778" width="17.28515625" customWidth="1"/>
    <col min="779" max="779" width="6" customWidth="1"/>
    <col min="1025" max="1025" width="4.28515625" customWidth="1"/>
    <col min="1026" max="1026" width="9.140625" customWidth="1"/>
    <col min="1027" max="1027" width="13.85546875" customWidth="1"/>
    <col min="1028" max="1028" width="4.85546875" customWidth="1"/>
    <col min="1029" max="1029" width="5.5703125" customWidth="1"/>
    <col min="1030" max="1030" width="5.42578125" customWidth="1"/>
    <col min="1031" max="1031" width="17.140625" customWidth="1"/>
    <col min="1032" max="1032" width="10.28515625" customWidth="1"/>
    <col min="1033" max="1033" width="5.5703125" customWidth="1"/>
    <col min="1034" max="1034" width="17.28515625" customWidth="1"/>
    <col min="1035" max="1035" width="6" customWidth="1"/>
    <col min="1281" max="1281" width="4.28515625" customWidth="1"/>
    <col min="1282" max="1282" width="9.140625" customWidth="1"/>
    <col min="1283" max="1283" width="13.85546875" customWidth="1"/>
    <col min="1284" max="1284" width="4.85546875" customWidth="1"/>
    <col min="1285" max="1285" width="5.5703125" customWidth="1"/>
    <col min="1286" max="1286" width="5.42578125" customWidth="1"/>
    <col min="1287" max="1287" width="17.140625" customWidth="1"/>
    <col min="1288" max="1288" width="10.28515625" customWidth="1"/>
    <col min="1289" max="1289" width="5.5703125" customWidth="1"/>
    <col min="1290" max="1290" width="17.28515625" customWidth="1"/>
    <col min="1291" max="1291" width="6" customWidth="1"/>
    <col min="1537" max="1537" width="4.28515625" customWidth="1"/>
    <col min="1538" max="1538" width="9.140625" customWidth="1"/>
    <col min="1539" max="1539" width="13.85546875" customWidth="1"/>
    <col min="1540" max="1540" width="4.85546875" customWidth="1"/>
    <col min="1541" max="1541" width="5.5703125" customWidth="1"/>
    <col min="1542" max="1542" width="5.42578125" customWidth="1"/>
    <col min="1543" max="1543" width="17.140625" customWidth="1"/>
    <col min="1544" max="1544" width="10.28515625" customWidth="1"/>
    <col min="1545" max="1545" width="5.5703125" customWidth="1"/>
    <col min="1546" max="1546" width="17.28515625" customWidth="1"/>
    <col min="1547" max="1547" width="6" customWidth="1"/>
    <col min="1793" max="1793" width="4.28515625" customWidth="1"/>
    <col min="1794" max="1794" width="9.140625" customWidth="1"/>
    <col min="1795" max="1795" width="13.85546875" customWidth="1"/>
    <col min="1796" max="1796" width="4.85546875" customWidth="1"/>
    <col min="1797" max="1797" width="5.5703125" customWidth="1"/>
    <col min="1798" max="1798" width="5.42578125" customWidth="1"/>
    <col min="1799" max="1799" width="17.140625" customWidth="1"/>
    <col min="1800" max="1800" width="10.28515625" customWidth="1"/>
    <col min="1801" max="1801" width="5.5703125" customWidth="1"/>
    <col min="1802" max="1802" width="17.28515625" customWidth="1"/>
    <col min="1803" max="1803" width="6" customWidth="1"/>
    <col min="2049" max="2049" width="4.28515625" customWidth="1"/>
    <col min="2050" max="2050" width="9.140625" customWidth="1"/>
    <col min="2051" max="2051" width="13.85546875" customWidth="1"/>
    <col min="2052" max="2052" width="4.85546875" customWidth="1"/>
    <col min="2053" max="2053" width="5.5703125" customWidth="1"/>
    <col min="2054" max="2054" width="5.42578125" customWidth="1"/>
    <col min="2055" max="2055" width="17.140625" customWidth="1"/>
    <col min="2056" max="2056" width="10.28515625" customWidth="1"/>
    <col min="2057" max="2057" width="5.5703125" customWidth="1"/>
    <col min="2058" max="2058" width="17.28515625" customWidth="1"/>
    <col min="2059" max="2059" width="6" customWidth="1"/>
    <col min="2305" max="2305" width="4.28515625" customWidth="1"/>
    <col min="2306" max="2306" width="9.140625" customWidth="1"/>
    <col min="2307" max="2307" width="13.85546875" customWidth="1"/>
    <col min="2308" max="2308" width="4.85546875" customWidth="1"/>
    <col min="2309" max="2309" width="5.5703125" customWidth="1"/>
    <col min="2310" max="2310" width="5.42578125" customWidth="1"/>
    <col min="2311" max="2311" width="17.140625" customWidth="1"/>
    <col min="2312" max="2312" width="10.28515625" customWidth="1"/>
    <col min="2313" max="2313" width="5.5703125" customWidth="1"/>
    <col min="2314" max="2314" width="17.28515625" customWidth="1"/>
    <col min="2315" max="2315" width="6" customWidth="1"/>
    <col min="2561" max="2561" width="4.28515625" customWidth="1"/>
    <col min="2562" max="2562" width="9.140625" customWidth="1"/>
    <col min="2563" max="2563" width="13.85546875" customWidth="1"/>
    <col min="2564" max="2564" width="4.85546875" customWidth="1"/>
    <col min="2565" max="2565" width="5.5703125" customWidth="1"/>
    <col min="2566" max="2566" width="5.42578125" customWidth="1"/>
    <col min="2567" max="2567" width="17.140625" customWidth="1"/>
    <col min="2568" max="2568" width="10.28515625" customWidth="1"/>
    <col min="2569" max="2569" width="5.5703125" customWidth="1"/>
    <col min="2570" max="2570" width="17.28515625" customWidth="1"/>
    <col min="2571" max="2571" width="6" customWidth="1"/>
    <col min="2817" max="2817" width="4.28515625" customWidth="1"/>
    <col min="2818" max="2818" width="9.140625" customWidth="1"/>
    <col min="2819" max="2819" width="13.85546875" customWidth="1"/>
    <col min="2820" max="2820" width="4.85546875" customWidth="1"/>
    <col min="2821" max="2821" width="5.5703125" customWidth="1"/>
    <col min="2822" max="2822" width="5.42578125" customWidth="1"/>
    <col min="2823" max="2823" width="17.140625" customWidth="1"/>
    <col min="2824" max="2824" width="10.28515625" customWidth="1"/>
    <col min="2825" max="2825" width="5.5703125" customWidth="1"/>
    <col min="2826" max="2826" width="17.28515625" customWidth="1"/>
    <col min="2827" max="2827" width="6" customWidth="1"/>
    <col min="3073" max="3073" width="4.28515625" customWidth="1"/>
    <col min="3074" max="3074" width="9.140625" customWidth="1"/>
    <col min="3075" max="3075" width="13.85546875" customWidth="1"/>
    <col min="3076" max="3076" width="4.85546875" customWidth="1"/>
    <col min="3077" max="3077" width="5.5703125" customWidth="1"/>
    <col min="3078" max="3078" width="5.42578125" customWidth="1"/>
    <col min="3079" max="3079" width="17.140625" customWidth="1"/>
    <col min="3080" max="3080" width="10.28515625" customWidth="1"/>
    <col min="3081" max="3081" width="5.5703125" customWidth="1"/>
    <col min="3082" max="3082" width="17.28515625" customWidth="1"/>
    <col min="3083" max="3083" width="6" customWidth="1"/>
    <col min="3329" max="3329" width="4.28515625" customWidth="1"/>
    <col min="3330" max="3330" width="9.140625" customWidth="1"/>
    <col min="3331" max="3331" width="13.85546875" customWidth="1"/>
    <col min="3332" max="3332" width="4.85546875" customWidth="1"/>
    <col min="3333" max="3333" width="5.5703125" customWidth="1"/>
    <col min="3334" max="3334" width="5.42578125" customWidth="1"/>
    <col min="3335" max="3335" width="17.140625" customWidth="1"/>
    <col min="3336" max="3336" width="10.28515625" customWidth="1"/>
    <col min="3337" max="3337" width="5.5703125" customWidth="1"/>
    <col min="3338" max="3338" width="17.28515625" customWidth="1"/>
    <col min="3339" max="3339" width="6" customWidth="1"/>
    <col min="3585" max="3585" width="4.28515625" customWidth="1"/>
    <col min="3586" max="3586" width="9.140625" customWidth="1"/>
    <col min="3587" max="3587" width="13.85546875" customWidth="1"/>
    <col min="3588" max="3588" width="4.85546875" customWidth="1"/>
    <col min="3589" max="3589" width="5.5703125" customWidth="1"/>
    <col min="3590" max="3590" width="5.42578125" customWidth="1"/>
    <col min="3591" max="3591" width="17.140625" customWidth="1"/>
    <col min="3592" max="3592" width="10.28515625" customWidth="1"/>
    <col min="3593" max="3593" width="5.5703125" customWidth="1"/>
    <col min="3594" max="3594" width="17.28515625" customWidth="1"/>
    <col min="3595" max="3595" width="6" customWidth="1"/>
    <col min="3841" max="3841" width="4.28515625" customWidth="1"/>
    <col min="3842" max="3842" width="9.140625" customWidth="1"/>
    <col min="3843" max="3843" width="13.85546875" customWidth="1"/>
    <col min="3844" max="3844" width="4.85546875" customWidth="1"/>
    <col min="3845" max="3845" width="5.5703125" customWidth="1"/>
    <col min="3846" max="3846" width="5.42578125" customWidth="1"/>
    <col min="3847" max="3847" width="17.140625" customWidth="1"/>
    <col min="3848" max="3848" width="10.28515625" customWidth="1"/>
    <col min="3849" max="3849" width="5.5703125" customWidth="1"/>
    <col min="3850" max="3850" width="17.28515625" customWidth="1"/>
    <col min="3851" max="3851" width="6" customWidth="1"/>
    <col min="4097" max="4097" width="4.28515625" customWidth="1"/>
    <col min="4098" max="4098" width="9.140625" customWidth="1"/>
    <col min="4099" max="4099" width="13.85546875" customWidth="1"/>
    <col min="4100" max="4100" width="4.85546875" customWidth="1"/>
    <col min="4101" max="4101" width="5.5703125" customWidth="1"/>
    <col min="4102" max="4102" width="5.42578125" customWidth="1"/>
    <col min="4103" max="4103" width="17.140625" customWidth="1"/>
    <col min="4104" max="4104" width="10.28515625" customWidth="1"/>
    <col min="4105" max="4105" width="5.5703125" customWidth="1"/>
    <col min="4106" max="4106" width="17.28515625" customWidth="1"/>
    <col min="4107" max="4107" width="6" customWidth="1"/>
    <col min="4353" max="4353" width="4.28515625" customWidth="1"/>
    <col min="4354" max="4354" width="9.140625" customWidth="1"/>
    <col min="4355" max="4355" width="13.85546875" customWidth="1"/>
    <col min="4356" max="4356" width="4.85546875" customWidth="1"/>
    <col min="4357" max="4357" width="5.5703125" customWidth="1"/>
    <col min="4358" max="4358" width="5.42578125" customWidth="1"/>
    <col min="4359" max="4359" width="17.140625" customWidth="1"/>
    <col min="4360" max="4360" width="10.28515625" customWidth="1"/>
    <col min="4361" max="4361" width="5.5703125" customWidth="1"/>
    <col min="4362" max="4362" width="17.28515625" customWidth="1"/>
    <col min="4363" max="4363" width="6" customWidth="1"/>
    <col min="4609" max="4609" width="4.28515625" customWidth="1"/>
    <col min="4610" max="4610" width="9.140625" customWidth="1"/>
    <col min="4611" max="4611" width="13.85546875" customWidth="1"/>
    <col min="4612" max="4612" width="4.85546875" customWidth="1"/>
    <col min="4613" max="4613" width="5.5703125" customWidth="1"/>
    <col min="4614" max="4614" width="5.42578125" customWidth="1"/>
    <col min="4615" max="4615" width="17.140625" customWidth="1"/>
    <col min="4616" max="4616" width="10.28515625" customWidth="1"/>
    <col min="4617" max="4617" width="5.5703125" customWidth="1"/>
    <col min="4618" max="4618" width="17.28515625" customWidth="1"/>
    <col min="4619" max="4619" width="6" customWidth="1"/>
    <col min="4865" max="4865" width="4.28515625" customWidth="1"/>
    <col min="4866" max="4866" width="9.140625" customWidth="1"/>
    <col min="4867" max="4867" width="13.85546875" customWidth="1"/>
    <col min="4868" max="4868" width="4.85546875" customWidth="1"/>
    <col min="4869" max="4869" width="5.5703125" customWidth="1"/>
    <col min="4870" max="4870" width="5.42578125" customWidth="1"/>
    <col min="4871" max="4871" width="17.140625" customWidth="1"/>
    <col min="4872" max="4872" width="10.28515625" customWidth="1"/>
    <col min="4873" max="4873" width="5.5703125" customWidth="1"/>
    <col min="4874" max="4874" width="17.28515625" customWidth="1"/>
    <col min="4875" max="4875" width="6" customWidth="1"/>
    <col min="5121" max="5121" width="4.28515625" customWidth="1"/>
    <col min="5122" max="5122" width="9.140625" customWidth="1"/>
    <col min="5123" max="5123" width="13.85546875" customWidth="1"/>
    <col min="5124" max="5124" width="4.85546875" customWidth="1"/>
    <col min="5125" max="5125" width="5.5703125" customWidth="1"/>
    <col min="5126" max="5126" width="5.42578125" customWidth="1"/>
    <col min="5127" max="5127" width="17.140625" customWidth="1"/>
    <col min="5128" max="5128" width="10.28515625" customWidth="1"/>
    <col min="5129" max="5129" width="5.5703125" customWidth="1"/>
    <col min="5130" max="5130" width="17.28515625" customWidth="1"/>
    <col min="5131" max="5131" width="6" customWidth="1"/>
    <col min="5377" max="5377" width="4.28515625" customWidth="1"/>
    <col min="5378" max="5378" width="9.140625" customWidth="1"/>
    <col min="5379" max="5379" width="13.85546875" customWidth="1"/>
    <col min="5380" max="5380" width="4.85546875" customWidth="1"/>
    <col min="5381" max="5381" width="5.5703125" customWidth="1"/>
    <col min="5382" max="5382" width="5.42578125" customWidth="1"/>
    <col min="5383" max="5383" width="17.140625" customWidth="1"/>
    <col min="5384" max="5384" width="10.28515625" customWidth="1"/>
    <col min="5385" max="5385" width="5.5703125" customWidth="1"/>
    <col min="5386" max="5386" width="17.28515625" customWidth="1"/>
    <col min="5387" max="5387" width="6" customWidth="1"/>
    <col min="5633" max="5633" width="4.28515625" customWidth="1"/>
    <col min="5634" max="5634" width="9.140625" customWidth="1"/>
    <col min="5635" max="5635" width="13.85546875" customWidth="1"/>
    <col min="5636" max="5636" width="4.85546875" customWidth="1"/>
    <col min="5637" max="5637" width="5.5703125" customWidth="1"/>
    <col min="5638" max="5638" width="5.42578125" customWidth="1"/>
    <col min="5639" max="5639" width="17.140625" customWidth="1"/>
    <col min="5640" max="5640" width="10.28515625" customWidth="1"/>
    <col min="5641" max="5641" width="5.5703125" customWidth="1"/>
    <col min="5642" max="5642" width="17.28515625" customWidth="1"/>
    <col min="5643" max="5643" width="6" customWidth="1"/>
    <col min="5889" max="5889" width="4.28515625" customWidth="1"/>
    <col min="5890" max="5890" width="9.140625" customWidth="1"/>
    <col min="5891" max="5891" width="13.85546875" customWidth="1"/>
    <col min="5892" max="5892" width="4.85546875" customWidth="1"/>
    <col min="5893" max="5893" width="5.5703125" customWidth="1"/>
    <col min="5894" max="5894" width="5.42578125" customWidth="1"/>
    <col min="5895" max="5895" width="17.140625" customWidth="1"/>
    <col min="5896" max="5896" width="10.28515625" customWidth="1"/>
    <col min="5897" max="5897" width="5.5703125" customWidth="1"/>
    <col min="5898" max="5898" width="17.28515625" customWidth="1"/>
    <col min="5899" max="5899" width="6" customWidth="1"/>
    <col min="6145" max="6145" width="4.28515625" customWidth="1"/>
    <col min="6146" max="6146" width="9.140625" customWidth="1"/>
    <col min="6147" max="6147" width="13.85546875" customWidth="1"/>
    <col min="6148" max="6148" width="4.85546875" customWidth="1"/>
    <col min="6149" max="6149" width="5.5703125" customWidth="1"/>
    <col min="6150" max="6150" width="5.42578125" customWidth="1"/>
    <col min="6151" max="6151" width="17.140625" customWidth="1"/>
    <col min="6152" max="6152" width="10.28515625" customWidth="1"/>
    <col min="6153" max="6153" width="5.5703125" customWidth="1"/>
    <col min="6154" max="6154" width="17.28515625" customWidth="1"/>
    <col min="6155" max="6155" width="6" customWidth="1"/>
    <col min="6401" max="6401" width="4.28515625" customWidth="1"/>
    <col min="6402" max="6402" width="9.140625" customWidth="1"/>
    <col min="6403" max="6403" width="13.85546875" customWidth="1"/>
    <col min="6404" max="6404" width="4.85546875" customWidth="1"/>
    <col min="6405" max="6405" width="5.5703125" customWidth="1"/>
    <col min="6406" max="6406" width="5.42578125" customWidth="1"/>
    <col min="6407" max="6407" width="17.140625" customWidth="1"/>
    <col min="6408" max="6408" width="10.28515625" customWidth="1"/>
    <col min="6409" max="6409" width="5.5703125" customWidth="1"/>
    <col min="6410" max="6410" width="17.28515625" customWidth="1"/>
    <col min="6411" max="6411" width="6" customWidth="1"/>
    <col min="6657" max="6657" width="4.28515625" customWidth="1"/>
    <col min="6658" max="6658" width="9.140625" customWidth="1"/>
    <col min="6659" max="6659" width="13.85546875" customWidth="1"/>
    <col min="6660" max="6660" width="4.85546875" customWidth="1"/>
    <col min="6661" max="6661" width="5.5703125" customWidth="1"/>
    <col min="6662" max="6662" width="5.42578125" customWidth="1"/>
    <col min="6663" max="6663" width="17.140625" customWidth="1"/>
    <col min="6664" max="6664" width="10.28515625" customWidth="1"/>
    <col min="6665" max="6665" width="5.5703125" customWidth="1"/>
    <col min="6666" max="6666" width="17.28515625" customWidth="1"/>
    <col min="6667" max="6667" width="6" customWidth="1"/>
    <col min="6913" max="6913" width="4.28515625" customWidth="1"/>
    <col min="6914" max="6914" width="9.140625" customWidth="1"/>
    <col min="6915" max="6915" width="13.85546875" customWidth="1"/>
    <col min="6916" max="6916" width="4.85546875" customWidth="1"/>
    <col min="6917" max="6917" width="5.5703125" customWidth="1"/>
    <col min="6918" max="6918" width="5.42578125" customWidth="1"/>
    <col min="6919" max="6919" width="17.140625" customWidth="1"/>
    <col min="6920" max="6920" width="10.28515625" customWidth="1"/>
    <col min="6921" max="6921" width="5.5703125" customWidth="1"/>
    <col min="6922" max="6922" width="17.28515625" customWidth="1"/>
    <col min="6923" max="6923" width="6" customWidth="1"/>
    <col min="7169" max="7169" width="4.28515625" customWidth="1"/>
    <col min="7170" max="7170" width="9.140625" customWidth="1"/>
    <col min="7171" max="7171" width="13.85546875" customWidth="1"/>
    <col min="7172" max="7172" width="4.85546875" customWidth="1"/>
    <col min="7173" max="7173" width="5.5703125" customWidth="1"/>
    <col min="7174" max="7174" width="5.42578125" customWidth="1"/>
    <col min="7175" max="7175" width="17.140625" customWidth="1"/>
    <col min="7176" max="7176" width="10.28515625" customWidth="1"/>
    <col min="7177" max="7177" width="5.5703125" customWidth="1"/>
    <col min="7178" max="7178" width="17.28515625" customWidth="1"/>
    <col min="7179" max="7179" width="6" customWidth="1"/>
    <col min="7425" max="7425" width="4.28515625" customWidth="1"/>
    <col min="7426" max="7426" width="9.140625" customWidth="1"/>
    <col min="7427" max="7427" width="13.85546875" customWidth="1"/>
    <col min="7428" max="7428" width="4.85546875" customWidth="1"/>
    <col min="7429" max="7429" width="5.5703125" customWidth="1"/>
    <col min="7430" max="7430" width="5.42578125" customWidth="1"/>
    <col min="7431" max="7431" width="17.140625" customWidth="1"/>
    <col min="7432" max="7432" width="10.28515625" customWidth="1"/>
    <col min="7433" max="7433" width="5.5703125" customWidth="1"/>
    <col min="7434" max="7434" width="17.28515625" customWidth="1"/>
    <col min="7435" max="7435" width="6" customWidth="1"/>
    <col min="7681" max="7681" width="4.28515625" customWidth="1"/>
    <col min="7682" max="7682" width="9.140625" customWidth="1"/>
    <col min="7683" max="7683" width="13.85546875" customWidth="1"/>
    <col min="7684" max="7684" width="4.85546875" customWidth="1"/>
    <col min="7685" max="7685" width="5.5703125" customWidth="1"/>
    <col min="7686" max="7686" width="5.42578125" customWidth="1"/>
    <col min="7687" max="7687" width="17.140625" customWidth="1"/>
    <col min="7688" max="7688" width="10.28515625" customWidth="1"/>
    <col min="7689" max="7689" width="5.5703125" customWidth="1"/>
    <col min="7690" max="7690" width="17.28515625" customWidth="1"/>
    <col min="7691" max="7691" width="6" customWidth="1"/>
    <col min="7937" max="7937" width="4.28515625" customWidth="1"/>
    <col min="7938" max="7938" width="9.140625" customWidth="1"/>
    <col min="7939" max="7939" width="13.85546875" customWidth="1"/>
    <col min="7940" max="7940" width="4.85546875" customWidth="1"/>
    <col min="7941" max="7941" width="5.5703125" customWidth="1"/>
    <col min="7942" max="7942" width="5.42578125" customWidth="1"/>
    <col min="7943" max="7943" width="17.140625" customWidth="1"/>
    <col min="7944" max="7944" width="10.28515625" customWidth="1"/>
    <col min="7945" max="7945" width="5.5703125" customWidth="1"/>
    <col min="7946" max="7946" width="17.28515625" customWidth="1"/>
    <col min="7947" max="7947" width="6" customWidth="1"/>
    <col min="8193" max="8193" width="4.28515625" customWidth="1"/>
    <col min="8194" max="8194" width="9.140625" customWidth="1"/>
    <col min="8195" max="8195" width="13.85546875" customWidth="1"/>
    <col min="8196" max="8196" width="4.85546875" customWidth="1"/>
    <col min="8197" max="8197" width="5.5703125" customWidth="1"/>
    <col min="8198" max="8198" width="5.42578125" customWidth="1"/>
    <col min="8199" max="8199" width="17.140625" customWidth="1"/>
    <col min="8200" max="8200" width="10.28515625" customWidth="1"/>
    <col min="8201" max="8201" width="5.5703125" customWidth="1"/>
    <col min="8202" max="8202" width="17.28515625" customWidth="1"/>
    <col min="8203" max="8203" width="6" customWidth="1"/>
    <col min="8449" max="8449" width="4.28515625" customWidth="1"/>
    <col min="8450" max="8450" width="9.140625" customWidth="1"/>
    <col min="8451" max="8451" width="13.85546875" customWidth="1"/>
    <col min="8452" max="8452" width="4.85546875" customWidth="1"/>
    <col min="8453" max="8453" width="5.5703125" customWidth="1"/>
    <col min="8454" max="8454" width="5.42578125" customWidth="1"/>
    <col min="8455" max="8455" width="17.140625" customWidth="1"/>
    <col min="8456" max="8456" width="10.28515625" customWidth="1"/>
    <col min="8457" max="8457" width="5.5703125" customWidth="1"/>
    <col min="8458" max="8458" width="17.28515625" customWidth="1"/>
    <col min="8459" max="8459" width="6" customWidth="1"/>
    <col min="8705" max="8705" width="4.28515625" customWidth="1"/>
    <col min="8706" max="8706" width="9.140625" customWidth="1"/>
    <col min="8707" max="8707" width="13.85546875" customWidth="1"/>
    <col min="8708" max="8708" width="4.85546875" customWidth="1"/>
    <col min="8709" max="8709" width="5.5703125" customWidth="1"/>
    <col min="8710" max="8710" width="5.42578125" customWidth="1"/>
    <col min="8711" max="8711" width="17.140625" customWidth="1"/>
    <col min="8712" max="8712" width="10.28515625" customWidth="1"/>
    <col min="8713" max="8713" width="5.5703125" customWidth="1"/>
    <col min="8714" max="8714" width="17.28515625" customWidth="1"/>
    <col min="8715" max="8715" width="6" customWidth="1"/>
    <col min="8961" max="8961" width="4.28515625" customWidth="1"/>
    <col min="8962" max="8962" width="9.140625" customWidth="1"/>
    <col min="8963" max="8963" width="13.85546875" customWidth="1"/>
    <col min="8964" max="8964" width="4.85546875" customWidth="1"/>
    <col min="8965" max="8965" width="5.5703125" customWidth="1"/>
    <col min="8966" max="8966" width="5.42578125" customWidth="1"/>
    <col min="8967" max="8967" width="17.140625" customWidth="1"/>
    <col min="8968" max="8968" width="10.28515625" customWidth="1"/>
    <col min="8969" max="8969" width="5.5703125" customWidth="1"/>
    <col min="8970" max="8970" width="17.28515625" customWidth="1"/>
    <col min="8971" max="8971" width="6" customWidth="1"/>
    <col min="9217" max="9217" width="4.28515625" customWidth="1"/>
    <col min="9218" max="9218" width="9.140625" customWidth="1"/>
    <col min="9219" max="9219" width="13.85546875" customWidth="1"/>
    <col min="9220" max="9220" width="4.85546875" customWidth="1"/>
    <col min="9221" max="9221" width="5.5703125" customWidth="1"/>
    <col min="9222" max="9222" width="5.42578125" customWidth="1"/>
    <col min="9223" max="9223" width="17.140625" customWidth="1"/>
    <col min="9224" max="9224" width="10.28515625" customWidth="1"/>
    <col min="9225" max="9225" width="5.5703125" customWidth="1"/>
    <col min="9226" max="9226" width="17.28515625" customWidth="1"/>
    <col min="9227" max="9227" width="6" customWidth="1"/>
    <col min="9473" max="9473" width="4.28515625" customWidth="1"/>
    <col min="9474" max="9474" width="9.140625" customWidth="1"/>
    <col min="9475" max="9475" width="13.85546875" customWidth="1"/>
    <col min="9476" max="9476" width="4.85546875" customWidth="1"/>
    <col min="9477" max="9477" width="5.5703125" customWidth="1"/>
    <col min="9478" max="9478" width="5.42578125" customWidth="1"/>
    <col min="9479" max="9479" width="17.140625" customWidth="1"/>
    <col min="9480" max="9480" width="10.28515625" customWidth="1"/>
    <col min="9481" max="9481" width="5.5703125" customWidth="1"/>
    <col min="9482" max="9482" width="17.28515625" customWidth="1"/>
    <col min="9483" max="9483" width="6" customWidth="1"/>
    <col min="9729" max="9729" width="4.28515625" customWidth="1"/>
    <col min="9730" max="9730" width="9.140625" customWidth="1"/>
    <col min="9731" max="9731" width="13.85546875" customWidth="1"/>
    <col min="9732" max="9732" width="4.85546875" customWidth="1"/>
    <col min="9733" max="9733" width="5.5703125" customWidth="1"/>
    <col min="9734" max="9734" width="5.42578125" customWidth="1"/>
    <col min="9735" max="9735" width="17.140625" customWidth="1"/>
    <col min="9736" max="9736" width="10.28515625" customWidth="1"/>
    <col min="9737" max="9737" width="5.5703125" customWidth="1"/>
    <col min="9738" max="9738" width="17.28515625" customWidth="1"/>
    <col min="9739" max="9739" width="6" customWidth="1"/>
    <col min="9985" max="9985" width="4.28515625" customWidth="1"/>
    <col min="9986" max="9986" width="9.140625" customWidth="1"/>
    <col min="9987" max="9987" width="13.85546875" customWidth="1"/>
    <col min="9988" max="9988" width="4.85546875" customWidth="1"/>
    <col min="9989" max="9989" width="5.5703125" customWidth="1"/>
    <col min="9990" max="9990" width="5.42578125" customWidth="1"/>
    <col min="9991" max="9991" width="17.140625" customWidth="1"/>
    <col min="9992" max="9992" width="10.28515625" customWidth="1"/>
    <col min="9993" max="9993" width="5.5703125" customWidth="1"/>
    <col min="9994" max="9994" width="17.28515625" customWidth="1"/>
    <col min="9995" max="9995" width="6" customWidth="1"/>
    <col min="10241" max="10241" width="4.28515625" customWidth="1"/>
    <col min="10242" max="10242" width="9.140625" customWidth="1"/>
    <col min="10243" max="10243" width="13.85546875" customWidth="1"/>
    <col min="10244" max="10244" width="4.85546875" customWidth="1"/>
    <col min="10245" max="10245" width="5.5703125" customWidth="1"/>
    <col min="10246" max="10246" width="5.42578125" customWidth="1"/>
    <col min="10247" max="10247" width="17.140625" customWidth="1"/>
    <col min="10248" max="10248" width="10.28515625" customWidth="1"/>
    <col min="10249" max="10249" width="5.5703125" customWidth="1"/>
    <col min="10250" max="10250" width="17.28515625" customWidth="1"/>
    <col min="10251" max="10251" width="6" customWidth="1"/>
    <col min="10497" max="10497" width="4.28515625" customWidth="1"/>
    <col min="10498" max="10498" width="9.140625" customWidth="1"/>
    <col min="10499" max="10499" width="13.85546875" customWidth="1"/>
    <col min="10500" max="10500" width="4.85546875" customWidth="1"/>
    <col min="10501" max="10501" width="5.5703125" customWidth="1"/>
    <col min="10502" max="10502" width="5.42578125" customWidth="1"/>
    <col min="10503" max="10503" width="17.140625" customWidth="1"/>
    <col min="10504" max="10504" width="10.28515625" customWidth="1"/>
    <col min="10505" max="10505" width="5.5703125" customWidth="1"/>
    <col min="10506" max="10506" width="17.28515625" customWidth="1"/>
    <col min="10507" max="10507" width="6" customWidth="1"/>
    <col min="10753" max="10753" width="4.28515625" customWidth="1"/>
    <col min="10754" max="10754" width="9.140625" customWidth="1"/>
    <col min="10755" max="10755" width="13.85546875" customWidth="1"/>
    <col min="10756" max="10756" width="4.85546875" customWidth="1"/>
    <col min="10757" max="10757" width="5.5703125" customWidth="1"/>
    <col min="10758" max="10758" width="5.42578125" customWidth="1"/>
    <col min="10759" max="10759" width="17.140625" customWidth="1"/>
    <col min="10760" max="10760" width="10.28515625" customWidth="1"/>
    <col min="10761" max="10761" width="5.5703125" customWidth="1"/>
    <col min="10762" max="10762" width="17.28515625" customWidth="1"/>
    <col min="10763" max="10763" width="6" customWidth="1"/>
    <col min="11009" max="11009" width="4.28515625" customWidth="1"/>
    <col min="11010" max="11010" width="9.140625" customWidth="1"/>
    <col min="11011" max="11011" width="13.85546875" customWidth="1"/>
    <col min="11012" max="11012" width="4.85546875" customWidth="1"/>
    <col min="11013" max="11013" width="5.5703125" customWidth="1"/>
    <col min="11014" max="11014" width="5.42578125" customWidth="1"/>
    <col min="11015" max="11015" width="17.140625" customWidth="1"/>
    <col min="11016" max="11016" width="10.28515625" customWidth="1"/>
    <col min="11017" max="11017" width="5.5703125" customWidth="1"/>
    <col min="11018" max="11018" width="17.28515625" customWidth="1"/>
    <col min="11019" max="11019" width="6" customWidth="1"/>
    <col min="11265" max="11265" width="4.28515625" customWidth="1"/>
    <col min="11266" max="11266" width="9.140625" customWidth="1"/>
    <col min="11267" max="11267" width="13.85546875" customWidth="1"/>
    <col min="11268" max="11268" width="4.85546875" customWidth="1"/>
    <col min="11269" max="11269" width="5.5703125" customWidth="1"/>
    <col min="11270" max="11270" width="5.42578125" customWidth="1"/>
    <col min="11271" max="11271" width="17.140625" customWidth="1"/>
    <col min="11272" max="11272" width="10.28515625" customWidth="1"/>
    <col min="11273" max="11273" width="5.5703125" customWidth="1"/>
    <col min="11274" max="11274" width="17.28515625" customWidth="1"/>
    <col min="11275" max="11275" width="6" customWidth="1"/>
    <col min="11521" max="11521" width="4.28515625" customWidth="1"/>
    <col min="11522" max="11522" width="9.140625" customWidth="1"/>
    <col min="11523" max="11523" width="13.85546875" customWidth="1"/>
    <col min="11524" max="11524" width="4.85546875" customWidth="1"/>
    <col min="11525" max="11525" width="5.5703125" customWidth="1"/>
    <col min="11526" max="11526" width="5.42578125" customWidth="1"/>
    <col min="11527" max="11527" width="17.140625" customWidth="1"/>
    <col min="11528" max="11528" width="10.28515625" customWidth="1"/>
    <col min="11529" max="11529" width="5.5703125" customWidth="1"/>
    <col min="11530" max="11530" width="17.28515625" customWidth="1"/>
    <col min="11531" max="11531" width="6" customWidth="1"/>
    <col min="11777" max="11777" width="4.28515625" customWidth="1"/>
    <col min="11778" max="11778" width="9.140625" customWidth="1"/>
    <col min="11779" max="11779" width="13.85546875" customWidth="1"/>
    <col min="11780" max="11780" width="4.85546875" customWidth="1"/>
    <col min="11781" max="11781" width="5.5703125" customWidth="1"/>
    <col min="11782" max="11782" width="5.42578125" customWidth="1"/>
    <col min="11783" max="11783" width="17.140625" customWidth="1"/>
    <col min="11784" max="11784" width="10.28515625" customWidth="1"/>
    <col min="11785" max="11785" width="5.5703125" customWidth="1"/>
    <col min="11786" max="11786" width="17.28515625" customWidth="1"/>
    <col min="11787" max="11787" width="6" customWidth="1"/>
    <col min="12033" max="12033" width="4.28515625" customWidth="1"/>
    <col min="12034" max="12034" width="9.140625" customWidth="1"/>
    <col min="12035" max="12035" width="13.85546875" customWidth="1"/>
    <col min="12036" max="12036" width="4.85546875" customWidth="1"/>
    <col min="12037" max="12037" width="5.5703125" customWidth="1"/>
    <col min="12038" max="12038" width="5.42578125" customWidth="1"/>
    <col min="12039" max="12039" width="17.140625" customWidth="1"/>
    <col min="12040" max="12040" width="10.28515625" customWidth="1"/>
    <col min="12041" max="12041" width="5.5703125" customWidth="1"/>
    <col min="12042" max="12042" width="17.28515625" customWidth="1"/>
    <col min="12043" max="12043" width="6" customWidth="1"/>
    <col min="12289" max="12289" width="4.28515625" customWidth="1"/>
    <col min="12290" max="12290" width="9.140625" customWidth="1"/>
    <col min="12291" max="12291" width="13.85546875" customWidth="1"/>
    <col min="12292" max="12292" width="4.85546875" customWidth="1"/>
    <col min="12293" max="12293" width="5.5703125" customWidth="1"/>
    <col min="12294" max="12294" width="5.42578125" customWidth="1"/>
    <col min="12295" max="12295" width="17.140625" customWidth="1"/>
    <col min="12296" max="12296" width="10.28515625" customWidth="1"/>
    <col min="12297" max="12297" width="5.5703125" customWidth="1"/>
    <col min="12298" max="12298" width="17.28515625" customWidth="1"/>
    <col min="12299" max="12299" width="6" customWidth="1"/>
    <col min="12545" max="12545" width="4.28515625" customWidth="1"/>
    <col min="12546" max="12546" width="9.140625" customWidth="1"/>
    <col min="12547" max="12547" width="13.85546875" customWidth="1"/>
    <col min="12548" max="12548" width="4.85546875" customWidth="1"/>
    <col min="12549" max="12549" width="5.5703125" customWidth="1"/>
    <col min="12550" max="12550" width="5.42578125" customWidth="1"/>
    <col min="12551" max="12551" width="17.140625" customWidth="1"/>
    <col min="12552" max="12552" width="10.28515625" customWidth="1"/>
    <col min="12553" max="12553" width="5.5703125" customWidth="1"/>
    <col min="12554" max="12554" width="17.28515625" customWidth="1"/>
    <col min="12555" max="12555" width="6" customWidth="1"/>
    <col min="12801" max="12801" width="4.28515625" customWidth="1"/>
    <col min="12802" max="12802" width="9.140625" customWidth="1"/>
    <col min="12803" max="12803" width="13.85546875" customWidth="1"/>
    <col min="12804" max="12804" width="4.85546875" customWidth="1"/>
    <col min="12805" max="12805" width="5.5703125" customWidth="1"/>
    <col min="12806" max="12806" width="5.42578125" customWidth="1"/>
    <col min="12807" max="12807" width="17.140625" customWidth="1"/>
    <col min="12808" max="12808" width="10.28515625" customWidth="1"/>
    <col min="12809" max="12809" width="5.5703125" customWidth="1"/>
    <col min="12810" max="12810" width="17.28515625" customWidth="1"/>
    <col min="12811" max="12811" width="6" customWidth="1"/>
    <col min="13057" max="13057" width="4.28515625" customWidth="1"/>
    <col min="13058" max="13058" width="9.140625" customWidth="1"/>
    <col min="13059" max="13059" width="13.85546875" customWidth="1"/>
    <col min="13060" max="13060" width="4.85546875" customWidth="1"/>
    <col min="13061" max="13061" width="5.5703125" customWidth="1"/>
    <col min="13062" max="13062" width="5.42578125" customWidth="1"/>
    <col min="13063" max="13063" width="17.140625" customWidth="1"/>
    <col min="13064" max="13064" width="10.28515625" customWidth="1"/>
    <col min="13065" max="13065" width="5.5703125" customWidth="1"/>
    <col min="13066" max="13066" width="17.28515625" customWidth="1"/>
    <col min="13067" max="13067" width="6" customWidth="1"/>
    <col min="13313" max="13313" width="4.28515625" customWidth="1"/>
    <col min="13314" max="13314" width="9.140625" customWidth="1"/>
    <col min="13315" max="13315" width="13.85546875" customWidth="1"/>
    <col min="13316" max="13316" width="4.85546875" customWidth="1"/>
    <col min="13317" max="13317" width="5.5703125" customWidth="1"/>
    <col min="13318" max="13318" width="5.42578125" customWidth="1"/>
    <col min="13319" max="13319" width="17.140625" customWidth="1"/>
    <col min="13320" max="13320" width="10.28515625" customWidth="1"/>
    <col min="13321" max="13321" width="5.5703125" customWidth="1"/>
    <col min="13322" max="13322" width="17.28515625" customWidth="1"/>
    <col min="13323" max="13323" width="6" customWidth="1"/>
    <col min="13569" max="13569" width="4.28515625" customWidth="1"/>
    <col min="13570" max="13570" width="9.140625" customWidth="1"/>
    <col min="13571" max="13571" width="13.85546875" customWidth="1"/>
    <col min="13572" max="13572" width="4.85546875" customWidth="1"/>
    <col min="13573" max="13573" width="5.5703125" customWidth="1"/>
    <col min="13574" max="13574" width="5.42578125" customWidth="1"/>
    <col min="13575" max="13575" width="17.140625" customWidth="1"/>
    <col min="13576" max="13576" width="10.28515625" customWidth="1"/>
    <col min="13577" max="13577" width="5.5703125" customWidth="1"/>
    <col min="13578" max="13578" width="17.28515625" customWidth="1"/>
    <col min="13579" max="13579" width="6" customWidth="1"/>
    <col min="13825" max="13825" width="4.28515625" customWidth="1"/>
    <col min="13826" max="13826" width="9.140625" customWidth="1"/>
    <col min="13827" max="13827" width="13.85546875" customWidth="1"/>
    <col min="13828" max="13828" width="4.85546875" customWidth="1"/>
    <col min="13829" max="13829" width="5.5703125" customWidth="1"/>
    <col min="13830" max="13830" width="5.42578125" customWidth="1"/>
    <col min="13831" max="13831" width="17.140625" customWidth="1"/>
    <col min="13832" max="13832" width="10.28515625" customWidth="1"/>
    <col min="13833" max="13833" width="5.5703125" customWidth="1"/>
    <col min="13834" max="13834" width="17.28515625" customWidth="1"/>
    <col min="13835" max="13835" width="6" customWidth="1"/>
    <col min="14081" max="14081" width="4.28515625" customWidth="1"/>
    <col min="14082" max="14082" width="9.140625" customWidth="1"/>
    <col min="14083" max="14083" width="13.85546875" customWidth="1"/>
    <col min="14084" max="14084" width="4.85546875" customWidth="1"/>
    <col min="14085" max="14085" width="5.5703125" customWidth="1"/>
    <col min="14086" max="14086" width="5.42578125" customWidth="1"/>
    <col min="14087" max="14087" width="17.140625" customWidth="1"/>
    <col min="14088" max="14088" width="10.28515625" customWidth="1"/>
    <col min="14089" max="14089" width="5.5703125" customWidth="1"/>
    <col min="14090" max="14090" width="17.28515625" customWidth="1"/>
    <col min="14091" max="14091" width="6" customWidth="1"/>
    <col min="14337" max="14337" width="4.28515625" customWidth="1"/>
    <col min="14338" max="14338" width="9.140625" customWidth="1"/>
    <col min="14339" max="14339" width="13.85546875" customWidth="1"/>
    <col min="14340" max="14340" width="4.85546875" customWidth="1"/>
    <col min="14341" max="14341" width="5.5703125" customWidth="1"/>
    <col min="14342" max="14342" width="5.42578125" customWidth="1"/>
    <col min="14343" max="14343" width="17.140625" customWidth="1"/>
    <col min="14344" max="14344" width="10.28515625" customWidth="1"/>
    <col min="14345" max="14345" width="5.5703125" customWidth="1"/>
    <col min="14346" max="14346" width="17.28515625" customWidth="1"/>
    <col min="14347" max="14347" width="6" customWidth="1"/>
    <col min="14593" max="14593" width="4.28515625" customWidth="1"/>
    <col min="14594" max="14594" width="9.140625" customWidth="1"/>
    <col min="14595" max="14595" width="13.85546875" customWidth="1"/>
    <col min="14596" max="14596" width="4.85546875" customWidth="1"/>
    <col min="14597" max="14597" width="5.5703125" customWidth="1"/>
    <col min="14598" max="14598" width="5.42578125" customWidth="1"/>
    <col min="14599" max="14599" width="17.140625" customWidth="1"/>
    <col min="14600" max="14600" width="10.28515625" customWidth="1"/>
    <col min="14601" max="14601" width="5.5703125" customWidth="1"/>
    <col min="14602" max="14602" width="17.28515625" customWidth="1"/>
    <col min="14603" max="14603" width="6" customWidth="1"/>
    <col min="14849" max="14849" width="4.28515625" customWidth="1"/>
    <col min="14850" max="14850" width="9.140625" customWidth="1"/>
    <col min="14851" max="14851" width="13.85546875" customWidth="1"/>
    <col min="14852" max="14852" width="4.85546875" customWidth="1"/>
    <col min="14853" max="14853" width="5.5703125" customWidth="1"/>
    <col min="14854" max="14854" width="5.42578125" customWidth="1"/>
    <col min="14855" max="14855" width="17.140625" customWidth="1"/>
    <col min="14856" max="14856" width="10.28515625" customWidth="1"/>
    <col min="14857" max="14857" width="5.5703125" customWidth="1"/>
    <col min="14858" max="14858" width="17.28515625" customWidth="1"/>
    <col min="14859" max="14859" width="6" customWidth="1"/>
    <col min="15105" max="15105" width="4.28515625" customWidth="1"/>
    <col min="15106" max="15106" width="9.140625" customWidth="1"/>
    <col min="15107" max="15107" width="13.85546875" customWidth="1"/>
    <col min="15108" max="15108" width="4.85546875" customWidth="1"/>
    <col min="15109" max="15109" width="5.5703125" customWidth="1"/>
    <col min="15110" max="15110" width="5.42578125" customWidth="1"/>
    <col min="15111" max="15111" width="17.140625" customWidth="1"/>
    <col min="15112" max="15112" width="10.28515625" customWidth="1"/>
    <col min="15113" max="15113" width="5.5703125" customWidth="1"/>
    <col min="15114" max="15114" width="17.28515625" customWidth="1"/>
    <col min="15115" max="15115" width="6" customWidth="1"/>
    <col min="15361" max="15361" width="4.28515625" customWidth="1"/>
    <col min="15362" max="15362" width="9.140625" customWidth="1"/>
    <col min="15363" max="15363" width="13.85546875" customWidth="1"/>
    <col min="15364" max="15364" width="4.85546875" customWidth="1"/>
    <col min="15365" max="15365" width="5.5703125" customWidth="1"/>
    <col min="15366" max="15366" width="5.42578125" customWidth="1"/>
    <col min="15367" max="15367" width="17.140625" customWidth="1"/>
    <col min="15368" max="15368" width="10.28515625" customWidth="1"/>
    <col min="15369" max="15369" width="5.5703125" customWidth="1"/>
    <col min="15370" max="15370" width="17.28515625" customWidth="1"/>
    <col min="15371" max="15371" width="6" customWidth="1"/>
    <col min="15617" max="15617" width="4.28515625" customWidth="1"/>
    <col min="15618" max="15618" width="9.140625" customWidth="1"/>
    <col min="15619" max="15619" width="13.85546875" customWidth="1"/>
    <col min="15620" max="15620" width="4.85546875" customWidth="1"/>
    <col min="15621" max="15621" width="5.5703125" customWidth="1"/>
    <col min="15622" max="15622" width="5.42578125" customWidth="1"/>
    <col min="15623" max="15623" width="17.140625" customWidth="1"/>
    <col min="15624" max="15624" width="10.28515625" customWidth="1"/>
    <col min="15625" max="15625" width="5.5703125" customWidth="1"/>
    <col min="15626" max="15626" width="17.28515625" customWidth="1"/>
    <col min="15627" max="15627" width="6" customWidth="1"/>
    <col min="15873" max="15873" width="4.28515625" customWidth="1"/>
    <col min="15874" max="15874" width="9.140625" customWidth="1"/>
    <col min="15875" max="15875" width="13.85546875" customWidth="1"/>
    <col min="15876" max="15876" width="4.85546875" customWidth="1"/>
    <col min="15877" max="15877" width="5.5703125" customWidth="1"/>
    <col min="15878" max="15878" width="5.42578125" customWidth="1"/>
    <col min="15879" max="15879" width="17.140625" customWidth="1"/>
    <col min="15880" max="15880" width="10.28515625" customWidth="1"/>
    <col min="15881" max="15881" width="5.5703125" customWidth="1"/>
    <col min="15882" max="15882" width="17.28515625" customWidth="1"/>
    <col min="15883" max="15883" width="6" customWidth="1"/>
    <col min="16129" max="16129" width="4.28515625" customWidth="1"/>
    <col min="16130" max="16130" width="9.140625" customWidth="1"/>
    <col min="16131" max="16131" width="13.85546875" customWidth="1"/>
    <col min="16132" max="16132" width="4.85546875" customWidth="1"/>
    <col min="16133" max="16133" width="5.5703125" customWidth="1"/>
    <col min="16134" max="16134" width="5.42578125" customWidth="1"/>
    <col min="16135" max="16135" width="17.140625" customWidth="1"/>
    <col min="16136" max="16136" width="10.28515625" customWidth="1"/>
    <col min="16137" max="16137" width="5.5703125" customWidth="1"/>
    <col min="16138" max="16138" width="17.28515625" customWidth="1"/>
    <col min="16139" max="16139" width="6" customWidth="1"/>
  </cols>
  <sheetData>
    <row r="2" spans="1:11" x14ac:dyDescent="0.25">
      <c r="A2" t="s">
        <v>344</v>
      </c>
      <c r="H2" s="275" t="s">
        <v>345</v>
      </c>
      <c r="I2" s="276"/>
      <c r="J2" s="276"/>
      <c r="K2" s="277"/>
    </row>
    <row r="3" spans="1:11" x14ac:dyDescent="0.25">
      <c r="A3" t="s">
        <v>346</v>
      </c>
      <c r="H3" s="314" t="s">
        <v>347</v>
      </c>
      <c r="I3" s="6"/>
      <c r="J3" s="6"/>
      <c r="K3" s="280"/>
    </row>
    <row r="4" spans="1:11" ht="7.5" customHeight="1" x14ac:dyDescent="0.25"/>
    <row r="5" spans="1:11" x14ac:dyDescent="0.25">
      <c r="B5" s="275" t="s">
        <v>348</v>
      </c>
      <c r="C5" s="276"/>
      <c r="D5" s="277"/>
      <c r="E5" s="19"/>
      <c r="F5" s="275" t="s">
        <v>349</v>
      </c>
      <c r="G5" s="276"/>
      <c r="H5" s="276"/>
      <c r="I5" s="276"/>
      <c r="J5" s="276"/>
      <c r="K5" s="277"/>
    </row>
    <row r="6" spans="1:11" x14ac:dyDescent="0.25">
      <c r="B6" s="282" t="s">
        <v>350</v>
      </c>
      <c r="C6" s="19"/>
      <c r="D6" s="284"/>
      <c r="E6" s="19"/>
      <c r="F6" s="282"/>
      <c r="G6" s="19" t="s">
        <v>351</v>
      </c>
      <c r="H6" s="19"/>
      <c r="I6" s="19"/>
      <c r="J6" s="19"/>
      <c r="K6" s="284"/>
    </row>
    <row r="7" spans="1:11" ht="13.5" customHeight="1" x14ac:dyDescent="0.25">
      <c r="B7" s="278"/>
      <c r="C7" s="6"/>
      <c r="D7" s="280"/>
      <c r="E7" s="19"/>
      <c r="F7" s="278"/>
      <c r="G7" s="315"/>
      <c r="H7" s="315"/>
      <c r="I7" s="6"/>
      <c r="J7" s="6"/>
      <c r="K7" s="280"/>
    </row>
    <row r="8" spans="1:11" ht="4.5" customHeight="1" x14ac:dyDescent="0.25"/>
    <row r="9" spans="1:11" x14ac:dyDescent="0.25">
      <c r="A9" s="275" t="s">
        <v>352</v>
      </c>
      <c r="B9" s="276"/>
      <c r="C9" s="276"/>
      <c r="D9" s="276"/>
      <c r="E9" s="276"/>
      <c r="F9" s="276"/>
      <c r="G9" s="316" t="s">
        <v>353</v>
      </c>
      <c r="H9" s="316"/>
      <c r="I9" s="316"/>
      <c r="J9" s="316"/>
      <c r="K9" s="317"/>
    </row>
    <row r="10" spans="1:11" x14ac:dyDescent="0.25">
      <c r="A10" s="282" t="s">
        <v>354</v>
      </c>
      <c r="B10" s="19"/>
      <c r="C10" s="19"/>
      <c r="D10" s="19"/>
      <c r="E10" s="19"/>
      <c r="F10" s="19"/>
      <c r="G10" s="318" t="s">
        <v>355</v>
      </c>
      <c r="H10" s="318"/>
      <c r="I10" s="19"/>
      <c r="J10" s="19"/>
      <c r="K10" s="284"/>
    </row>
    <row r="11" spans="1:11" x14ac:dyDescent="0.25">
      <c r="A11" s="282" t="s">
        <v>356</v>
      </c>
      <c r="B11" s="19"/>
      <c r="C11" s="19"/>
      <c r="D11" s="19"/>
      <c r="E11" s="19"/>
      <c r="F11" s="19"/>
      <c r="G11" s="14" t="s">
        <v>357</v>
      </c>
      <c r="H11" s="19"/>
      <c r="I11" s="19"/>
      <c r="J11" s="19"/>
      <c r="K11" s="284"/>
    </row>
    <row r="12" spans="1:11" x14ac:dyDescent="0.25">
      <c r="A12" s="282" t="s">
        <v>358</v>
      </c>
      <c r="B12" s="19"/>
      <c r="C12" s="19"/>
      <c r="D12" s="19"/>
      <c r="E12" s="19"/>
      <c r="F12" s="19"/>
      <c r="G12" s="319" t="s">
        <v>359</v>
      </c>
      <c r="H12" s="318"/>
      <c r="I12" s="318"/>
      <c r="J12" s="318"/>
      <c r="K12" s="284"/>
    </row>
    <row r="13" spans="1:11" x14ac:dyDescent="0.25">
      <c r="A13" s="282" t="s">
        <v>360</v>
      </c>
      <c r="B13" s="19"/>
      <c r="C13" s="19"/>
      <c r="D13" s="19"/>
      <c r="E13" s="19"/>
      <c r="F13" s="19"/>
      <c r="G13" s="14" t="s">
        <v>361</v>
      </c>
      <c r="H13" s="19"/>
      <c r="I13" s="19"/>
      <c r="J13" s="19"/>
      <c r="K13" s="284"/>
    </row>
    <row r="14" spans="1:11" x14ac:dyDescent="0.25">
      <c r="A14" s="282" t="s">
        <v>362</v>
      </c>
      <c r="B14" s="19"/>
      <c r="C14" s="19"/>
      <c r="D14" s="19"/>
      <c r="E14" s="19"/>
      <c r="F14" s="19"/>
      <c r="G14" s="319" t="s">
        <v>363</v>
      </c>
      <c r="H14" s="318"/>
      <c r="I14" s="318"/>
      <c r="J14" s="19"/>
      <c r="K14" s="284"/>
    </row>
    <row r="15" spans="1:11" x14ac:dyDescent="0.25">
      <c r="A15" s="282"/>
      <c r="B15" s="19"/>
      <c r="C15" s="19"/>
      <c r="D15" s="19"/>
      <c r="E15" s="19"/>
      <c r="F15" s="19"/>
      <c r="G15" s="19"/>
      <c r="H15" s="19"/>
      <c r="I15" s="19"/>
      <c r="J15" s="19"/>
      <c r="K15" s="284"/>
    </row>
    <row r="16" spans="1:11" x14ac:dyDescent="0.25">
      <c r="A16" s="278"/>
      <c r="B16" s="6"/>
      <c r="C16" s="6"/>
      <c r="D16" s="320" t="s">
        <v>364</v>
      </c>
      <c r="E16" s="6"/>
      <c r="F16" s="6"/>
      <c r="G16" s="6"/>
      <c r="H16" s="6"/>
      <c r="I16" s="6"/>
      <c r="J16" s="6"/>
      <c r="K16" s="280"/>
    </row>
    <row r="17" spans="1:12" ht="15.75" x14ac:dyDescent="0.25">
      <c r="A17" s="562"/>
      <c r="B17" s="562"/>
      <c r="C17" s="562"/>
      <c r="D17" s="562"/>
      <c r="E17" s="562"/>
      <c r="F17" s="562"/>
      <c r="G17" s="562"/>
      <c r="H17" s="562"/>
      <c r="I17" s="562"/>
      <c r="J17" s="562"/>
      <c r="K17" s="562"/>
    </row>
    <row r="18" spans="1:12" x14ac:dyDescent="0.25">
      <c r="A18" s="298"/>
      <c r="B18" s="298"/>
      <c r="C18" s="298"/>
    </row>
    <row r="19" spans="1:12" ht="15.75" x14ac:dyDescent="0.25">
      <c r="A19" s="321" t="s">
        <v>365</v>
      </c>
      <c r="B19" s="9"/>
      <c r="C19" s="9"/>
      <c r="D19" s="9"/>
      <c r="E19" s="9"/>
      <c r="F19" s="322"/>
      <c r="G19" s="323" t="s">
        <v>366</v>
      </c>
      <c r="H19" s="324"/>
      <c r="I19" s="9"/>
      <c r="J19" s="325" t="s">
        <v>367</v>
      </c>
      <c r="K19" s="324"/>
    </row>
    <row r="20" spans="1:12" ht="15.75" x14ac:dyDescent="0.25">
      <c r="A20" s="275" t="s">
        <v>368</v>
      </c>
      <c r="B20" s="276" t="s">
        <v>369</v>
      </c>
      <c r="C20" s="276"/>
      <c r="D20" s="276"/>
      <c r="E20" s="277"/>
      <c r="F20" s="278"/>
      <c r="G20" s="326">
        <v>1120452097</v>
      </c>
      <c r="H20" s="327"/>
      <c r="I20" s="328"/>
      <c r="J20" s="326">
        <v>1120452097</v>
      </c>
      <c r="K20" s="280"/>
      <c r="L20" s="19"/>
    </row>
    <row r="21" spans="1:12" ht="15.75" x14ac:dyDescent="0.25">
      <c r="A21" s="322" t="s">
        <v>370</v>
      </c>
      <c r="B21" s="9" t="s">
        <v>371</v>
      </c>
      <c r="C21" s="9"/>
      <c r="D21" s="9"/>
      <c r="E21" s="324"/>
      <c r="F21" s="329"/>
      <c r="G21" s="330">
        <v>1093215618</v>
      </c>
      <c r="H21" s="331"/>
      <c r="I21" s="329"/>
      <c r="J21" s="330">
        <v>1093215618</v>
      </c>
      <c r="K21" s="331"/>
      <c r="L21" s="19"/>
    </row>
    <row r="22" spans="1:12" ht="15.75" x14ac:dyDescent="0.25">
      <c r="A22" s="332" t="s">
        <v>372</v>
      </c>
      <c r="B22" s="9" t="s">
        <v>373</v>
      </c>
      <c r="C22" s="9"/>
      <c r="D22" s="9"/>
      <c r="E22" s="324"/>
      <c r="F22" s="333"/>
      <c r="G22" s="334"/>
      <c r="H22" s="335"/>
      <c r="I22" s="329"/>
      <c r="J22" s="336">
        <v>699101</v>
      </c>
      <c r="K22" s="331"/>
      <c r="L22" s="19"/>
    </row>
    <row r="23" spans="1:12" ht="15.75" x14ac:dyDescent="0.25">
      <c r="A23" s="337" t="s">
        <v>374</v>
      </c>
      <c r="B23" s="9"/>
      <c r="C23" s="9"/>
      <c r="D23" s="9"/>
      <c r="E23" s="324"/>
      <c r="F23" s="329"/>
      <c r="G23" s="338"/>
      <c r="H23" s="331"/>
      <c r="I23" s="329"/>
      <c r="J23" s="325"/>
      <c r="K23" s="331"/>
      <c r="L23" s="19"/>
    </row>
    <row r="24" spans="1:12" ht="15.75" x14ac:dyDescent="0.25">
      <c r="A24" s="332" t="s">
        <v>375</v>
      </c>
      <c r="B24" s="10" t="s">
        <v>376</v>
      </c>
      <c r="C24" s="9"/>
      <c r="D24" s="9"/>
      <c r="E24" s="324"/>
      <c r="F24" s="329"/>
      <c r="G24" s="323"/>
      <c r="H24" s="325"/>
      <c r="I24" s="325"/>
      <c r="J24" s="339"/>
      <c r="K24" s="331"/>
      <c r="L24" s="19"/>
    </row>
    <row r="25" spans="1:12" ht="15.75" x14ac:dyDescent="0.25">
      <c r="A25" s="332" t="s">
        <v>377</v>
      </c>
      <c r="B25" s="9" t="s">
        <v>378</v>
      </c>
      <c r="C25" s="9"/>
      <c r="D25" s="9"/>
      <c r="E25" s="324"/>
      <c r="F25" s="328"/>
      <c r="G25" s="340">
        <f>G20-G21</f>
        <v>27236479</v>
      </c>
      <c r="H25" s="327"/>
      <c r="I25" s="328"/>
      <c r="J25" s="341">
        <f>J20-J21+J22</f>
        <v>27935580</v>
      </c>
      <c r="K25" s="327"/>
      <c r="L25" s="19"/>
    </row>
    <row r="26" spans="1:12" ht="15.75" x14ac:dyDescent="0.25">
      <c r="A26" s="332" t="s">
        <v>379</v>
      </c>
      <c r="B26" s="9" t="s">
        <v>380</v>
      </c>
      <c r="C26" s="9"/>
      <c r="D26" s="9"/>
      <c r="E26" s="324"/>
      <c r="F26" s="342"/>
      <c r="G26" s="343"/>
      <c r="H26" s="344"/>
      <c r="I26" s="329"/>
      <c r="J26" s="339"/>
      <c r="K26" s="331"/>
      <c r="L26" s="19"/>
    </row>
    <row r="27" spans="1:12" ht="15.75" x14ac:dyDescent="0.25">
      <c r="A27" s="332" t="s">
        <v>381</v>
      </c>
      <c r="B27" s="9" t="s">
        <v>382</v>
      </c>
      <c r="C27" s="9"/>
      <c r="D27" s="9"/>
      <c r="E27" s="324"/>
      <c r="F27" s="328"/>
      <c r="G27" s="345"/>
      <c r="H27" s="327"/>
      <c r="I27" s="329"/>
      <c r="J27" s="346">
        <f>J25-J26</f>
        <v>27935580</v>
      </c>
      <c r="K27" s="331"/>
      <c r="L27" s="19"/>
    </row>
    <row r="28" spans="1:12" ht="15.75" x14ac:dyDescent="0.25">
      <c r="A28" s="563" t="s">
        <v>383</v>
      </c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19"/>
    </row>
    <row r="29" spans="1:12" ht="15.75" x14ac:dyDescent="0.25">
      <c r="A29" s="322" t="s">
        <v>384</v>
      </c>
      <c r="B29" s="9" t="s">
        <v>385</v>
      </c>
      <c r="C29" s="9"/>
      <c r="D29" s="9"/>
      <c r="E29" s="324"/>
      <c r="F29" s="342"/>
      <c r="G29" s="343"/>
      <c r="H29" s="344"/>
      <c r="I29" s="329"/>
      <c r="J29" s="346">
        <v>2793558</v>
      </c>
      <c r="K29" s="331"/>
      <c r="L29" s="19"/>
    </row>
    <row r="30" spans="1:12" ht="15.75" x14ac:dyDescent="0.25">
      <c r="A30" s="322" t="s">
        <v>386</v>
      </c>
      <c r="B30" s="9" t="s">
        <v>387</v>
      </c>
      <c r="C30" s="9"/>
      <c r="D30" s="9"/>
      <c r="E30" s="324"/>
      <c r="F30" s="328"/>
      <c r="G30" s="345"/>
      <c r="H30" s="327"/>
      <c r="I30" s="329"/>
      <c r="J30" s="339"/>
      <c r="K30" s="331"/>
      <c r="L30" s="19"/>
    </row>
    <row r="31" spans="1:12" ht="15.75" x14ac:dyDescent="0.25">
      <c r="A31" s="322" t="s">
        <v>388</v>
      </c>
      <c r="B31" s="9" t="s">
        <v>389</v>
      </c>
      <c r="C31" s="9"/>
      <c r="D31" s="9"/>
      <c r="E31" s="324"/>
      <c r="F31" s="329"/>
      <c r="G31" s="325"/>
      <c r="H31" s="331"/>
      <c r="I31" s="329"/>
      <c r="J31" s="346">
        <f>J29+J30</f>
        <v>2793558</v>
      </c>
      <c r="K31" s="331"/>
      <c r="L31" s="19"/>
    </row>
    <row r="32" spans="1:12" ht="15.75" x14ac:dyDescent="0.25">
      <c r="A32" s="322" t="s">
        <v>390</v>
      </c>
      <c r="B32" s="9" t="s">
        <v>391</v>
      </c>
      <c r="C32" s="9"/>
      <c r="D32" s="9"/>
      <c r="E32" s="324"/>
      <c r="F32" s="329"/>
      <c r="G32" s="346">
        <v>0</v>
      </c>
      <c r="H32" s="331"/>
      <c r="I32" s="343"/>
      <c r="J32" s="347"/>
      <c r="K32" s="344"/>
      <c r="L32" s="19"/>
    </row>
    <row r="33" spans="1:12" ht="15.75" x14ac:dyDescent="0.25">
      <c r="A33" s="322" t="s">
        <v>392</v>
      </c>
      <c r="B33" s="9" t="s">
        <v>393</v>
      </c>
      <c r="C33" s="9"/>
      <c r="D33" s="9"/>
      <c r="E33" s="324"/>
      <c r="F33" s="329"/>
      <c r="G33" s="348">
        <v>2773202</v>
      </c>
      <c r="H33" s="325"/>
      <c r="I33" s="342"/>
      <c r="J33" s="347"/>
      <c r="K33" s="344"/>
      <c r="L33" s="19"/>
    </row>
    <row r="34" spans="1:12" ht="15.75" x14ac:dyDescent="0.25">
      <c r="A34" s="322" t="s">
        <v>394</v>
      </c>
      <c r="B34" s="9" t="s">
        <v>395</v>
      </c>
      <c r="C34" s="9"/>
      <c r="D34" s="9"/>
      <c r="E34" s="324"/>
      <c r="F34" s="329"/>
      <c r="G34" s="346">
        <v>8878</v>
      </c>
      <c r="H34" s="325"/>
      <c r="I34" s="349"/>
      <c r="J34" s="350"/>
      <c r="K34" s="351"/>
      <c r="L34" s="19"/>
    </row>
    <row r="35" spans="1:12" ht="15.75" x14ac:dyDescent="0.25">
      <c r="A35" s="322" t="s">
        <v>396</v>
      </c>
      <c r="B35" s="9" t="s">
        <v>397</v>
      </c>
      <c r="C35" s="9"/>
      <c r="D35" s="9"/>
      <c r="E35" s="324"/>
      <c r="F35" s="329"/>
      <c r="G35" s="352">
        <v>0</v>
      </c>
      <c r="H35" s="331"/>
      <c r="I35" s="328"/>
      <c r="J35" s="353"/>
      <c r="K35" s="327"/>
      <c r="L35" s="19"/>
    </row>
    <row r="36" spans="1:12" ht="15.75" x14ac:dyDescent="0.25">
      <c r="A36" s="322" t="s">
        <v>398</v>
      </c>
      <c r="B36" s="9"/>
      <c r="C36" s="9"/>
      <c r="D36" s="9"/>
      <c r="E36" s="324"/>
      <c r="F36" s="328"/>
      <c r="G36" s="341">
        <v>0</v>
      </c>
      <c r="H36" s="345"/>
      <c r="I36" s="329"/>
      <c r="J36" s="323"/>
      <c r="K36" s="331"/>
      <c r="L36" s="19"/>
    </row>
    <row r="37" spans="1:12" ht="15.75" x14ac:dyDescent="0.25">
      <c r="A37" s="322" t="s">
        <v>399</v>
      </c>
      <c r="B37" s="9" t="s">
        <v>400</v>
      </c>
      <c r="C37" s="9"/>
      <c r="D37" s="9"/>
      <c r="E37" s="324"/>
      <c r="F37" s="329"/>
      <c r="G37" s="354">
        <f>J31-G33-G34</f>
        <v>11478</v>
      </c>
      <c r="H37" s="331"/>
      <c r="I37" s="328"/>
      <c r="J37" s="355">
        <v>0</v>
      </c>
      <c r="K37" s="327"/>
      <c r="L37" s="19"/>
    </row>
    <row r="38" spans="1:12" ht="15.75" x14ac:dyDescent="0.25">
      <c r="A38" s="322" t="s">
        <v>401</v>
      </c>
      <c r="B38" s="9" t="s">
        <v>402</v>
      </c>
      <c r="C38" s="9"/>
      <c r="D38" s="9"/>
      <c r="E38" s="324"/>
      <c r="F38" s="329"/>
      <c r="G38" s="325">
        <v>0</v>
      </c>
      <c r="H38" s="331"/>
      <c r="I38" s="329"/>
      <c r="J38" s="339">
        <v>0</v>
      </c>
      <c r="K38" s="331"/>
      <c r="L38" s="19"/>
    </row>
    <row r="39" spans="1:12" ht="15.75" x14ac:dyDescent="0.25">
      <c r="A39" s="278" t="s">
        <v>403</v>
      </c>
      <c r="B39" s="6" t="s">
        <v>404</v>
      </c>
      <c r="C39" s="6"/>
      <c r="D39" s="6"/>
      <c r="E39" s="280"/>
      <c r="F39" s="328"/>
      <c r="G39" s="356">
        <f>G37+G38</f>
        <v>11478</v>
      </c>
      <c r="H39" s="327"/>
      <c r="I39" s="329"/>
      <c r="J39" s="339">
        <v>0</v>
      </c>
      <c r="K39" s="331"/>
      <c r="L39" s="19"/>
    </row>
    <row r="40" spans="1:12" ht="15.75" x14ac:dyDescent="0.25">
      <c r="F40" s="357"/>
      <c r="G40" s="357"/>
      <c r="H40" s="357"/>
      <c r="I40" s="357"/>
      <c r="J40" s="357"/>
      <c r="K40" s="357"/>
      <c r="L40" s="19"/>
    </row>
    <row r="41" spans="1:12" ht="15.75" x14ac:dyDescent="0.25">
      <c r="B41" s="306" t="s">
        <v>405</v>
      </c>
      <c r="F41" s="357"/>
      <c r="G41" s="357"/>
      <c r="H41" s="357"/>
      <c r="I41" s="357"/>
      <c r="J41" s="357"/>
      <c r="K41" s="357"/>
      <c r="L41" s="19"/>
    </row>
    <row r="42" spans="1:12" x14ac:dyDescent="0.25">
      <c r="A42" s="358" t="s">
        <v>406</v>
      </c>
      <c r="F42" s="19"/>
      <c r="G42" s="19"/>
      <c r="H42" s="19"/>
      <c r="I42" s="19"/>
      <c r="J42" s="19"/>
      <c r="K42" s="19"/>
      <c r="L42" s="19"/>
    </row>
    <row r="43" spans="1:12" x14ac:dyDescent="0.25">
      <c r="F43" s="19"/>
      <c r="G43" s="19"/>
      <c r="H43" s="19"/>
      <c r="I43" s="19"/>
      <c r="J43" s="19"/>
      <c r="K43" s="19"/>
      <c r="L43" s="19"/>
    </row>
    <row r="44" spans="1:12" x14ac:dyDescent="0.25">
      <c r="D44" t="s">
        <v>407</v>
      </c>
    </row>
    <row r="46" spans="1:12" ht="15.75" x14ac:dyDescent="0.25">
      <c r="F46" t="s">
        <v>408</v>
      </c>
      <c r="I46" s="322"/>
      <c r="J46" s="323"/>
      <c r="K46" s="324"/>
    </row>
    <row r="48" spans="1:12" x14ac:dyDescent="0.25">
      <c r="A48" s="359" t="s">
        <v>409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  <c r="L48" s="358"/>
    </row>
    <row r="49" spans="1:7" x14ac:dyDescent="0.25">
      <c r="A49" s="265"/>
      <c r="B49" t="s">
        <v>410</v>
      </c>
    </row>
    <row r="50" spans="1:7" ht="8.25" customHeight="1" x14ac:dyDescent="0.25"/>
    <row r="51" spans="1:7" x14ac:dyDescent="0.25">
      <c r="A51" s="265"/>
      <c r="B51" t="s">
        <v>411</v>
      </c>
    </row>
    <row r="52" spans="1:7" ht="8.25" customHeight="1" x14ac:dyDescent="0.25"/>
    <row r="53" spans="1:7" x14ac:dyDescent="0.25">
      <c r="A53" s="265"/>
      <c r="B53" t="s">
        <v>412</v>
      </c>
    </row>
    <row r="54" spans="1:7" ht="6.75" customHeight="1" x14ac:dyDescent="0.25"/>
    <row r="55" spans="1:7" x14ac:dyDescent="0.25">
      <c r="A55" s="265"/>
      <c r="B55" t="s">
        <v>413</v>
      </c>
      <c r="G55" s="358" t="s">
        <v>414</v>
      </c>
    </row>
  </sheetData>
  <mergeCells count="2">
    <mergeCell ref="A17:K17"/>
    <mergeCell ref="A28:K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I32" sqref="I32"/>
    </sheetView>
  </sheetViews>
  <sheetFormatPr defaultColWidth="11.42578125" defaultRowHeight="15" x14ac:dyDescent="0.25"/>
  <cols>
    <col min="1" max="1" width="8.7109375" style="209" customWidth="1"/>
    <col min="2" max="2" width="17.28515625" style="209" customWidth="1"/>
    <col min="3" max="3" width="5.7109375" style="209" customWidth="1"/>
    <col min="4" max="4" width="10.28515625" style="209" customWidth="1"/>
    <col min="5" max="6" width="13.140625" style="209" customWidth="1"/>
    <col min="7" max="7" width="10.42578125" style="209" customWidth="1"/>
    <col min="8" max="8" width="10.140625" style="209" customWidth="1"/>
    <col min="9" max="9" width="13.42578125" style="209" customWidth="1"/>
    <col min="10" max="256" width="11.42578125" style="209"/>
    <col min="257" max="257" width="8.7109375" style="209" customWidth="1"/>
    <col min="258" max="258" width="17.28515625" style="209" customWidth="1"/>
    <col min="259" max="259" width="5.7109375" style="209" customWidth="1"/>
    <col min="260" max="260" width="10.28515625" style="209" customWidth="1"/>
    <col min="261" max="262" width="13.140625" style="209" customWidth="1"/>
    <col min="263" max="263" width="10.42578125" style="209" customWidth="1"/>
    <col min="264" max="264" width="10.140625" style="209" customWidth="1"/>
    <col min="265" max="265" width="13.42578125" style="209" customWidth="1"/>
    <col min="266" max="512" width="11.42578125" style="209"/>
    <col min="513" max="513" width="8.7109375" style="209" customWidth="1"/>
    <col min="514" max="514" width="17.28515625" style="209" customWidth="1"/>
    <col min="515" max="515" width="5.7109375" style="209" customWidth="1"/>
    <col min="516" max="516" width="10.28515625" style="209" customWidth="1"/>
    <col min="517" max="518" width="13.140625" style="209" customWidth="1"/>
    <col min="519" max="519" width="10.42578125" style="209" customWidth="1"/>
    <col min="520" max="520" width="10.140625" style="209" customWidth="1"/>
    <col min="521" max="521" width="13.42578125" style="209" customWidth="1"/>
    <col min="522" max="768" width="11.42578125" style="209"/>
    <col min="769" max="769" width="8.7109375" style="209" customWidth="1"/>
    <col min="770" max="770" width="17.28515625" style="209" customWidth="1"/>
    <col min="771" max="771" width="5.7109375" style="209" customWidth="1"/>
    <col min="772" max="772" width="10.28515625" style="209" customWidth="1"/>
    <col min="773" max="774" width="13.140625" style="209" customWidth="1"/>
    <col min="775" max="775" width="10.42578125" style="209" customWidth="1"/>
    <col min="776" max="776" width="10.140625" style="209" customWidth="1"/>
    <col min="777" max="777" width="13.42578125" style="209" customWidth="1"/>
    <col min="778" max="1024" width="11.42578125" style="209"/>
    <col min="1025" max="1025" width="8.7109375" style="209" customWidth="1"/>
    <col min="1026" max="1026" width="17.28515625" style="209" customWidth="1"/>
    <col min="1027" max="1027" width="5.7109375" style="209" customWidth="1"/>
    <col min="1028" max="1028" width="10.28515625" style="209" customWidth="1"/>
    <col min="1029" max="1030" width="13.140625" style="209" customWidth="1"/>
    <col min="1031" max="1031" width="10.42578125" style="209" customWidth="1"/>
    <col min="1032" max="1032" width="10.140625" style="209" customWidth="1"/>
    <col min="1033" max="1033" width="13.42578125" style="209" customWidth="1"/>
    <col min="1034" max="1280" width="11.42578125" style="209"/>
    <col min="1281" max="1281" width="8.7109375" style="209" customWidth="1"/>
    <col min="1282" max="1282" width="17.28515625" style="209" customWidth="1"/>
    <col min="1283" max="1283" width="5.7109375" style="209" customWidth="1"/>
    <col min="1284" max="1284" width="10.28515625" style="209" customWidth="1"/>
    <col min="1285" max="1286" width="13.140625" style="209" customWidth="1"/>
    <col min="1287" max="1287" width="10.42578125" style="209" customWidth="1"/>
    <col min="1288" max="1288" width="10.140625" style="209" customWidth="1"/>
    <col min="1289" max="1289" width="13.42578125" style="209" customWidth="1"/>
    <col min="1290" max="1536" width="11.42578125" style="209"/>
    <col min="1537" max="1537" width="8.7109375" style="209" customWidth="1"/>
    <col min="1538" max="1538" width="17.28515625" style="209" customWidth="1"/>
    <col min="1539" max="1539" width="5.7109375" style="209" customWidth="1"/>
    <col min="1540" max="1540" width="10.28515625" style="209" customWidth="1"/>
    <col min="1541" max="1542" width="13.140625" style="209" customWidth="1"/>
    <col min="1543" max="1543" width="10.42578125" style="209" customWidth="1"/>
    <col min="1544" max="1544" width="10.140625" style="209" customWidth="1"/>
    <col min="1545" max="1545" width="13.42578125" style="209" customWidth="1"/>
    <col min="1546" max="1792" width="11.42578125" style="209"/>
    <col min="1793" max="1793" width="8.7109375" style="209" customWidth="1"/>
    <col min="1794" max="1794" width="17.28515625" style="209" customWidth="1"/>
    <col min="1795" max="1795" width="5.7109375" style="209" customWidth="1"/>
    <col min="1796" max="1796" width="10.28515625" style="209" customWidth="1"/>
    <col min="1797" max="1798" width="13.140625" style="209" customWidth="1"/>
    <col min="1799" max="1799" width="10.42578125" style="209" customWidth="1"/>
    <col min="1800" max="1800" width="10.140625" style="209" customWidth="1"/>
    <col min="1801" max="1801" width="13.42578125" style="209" customWidth="1"/>
    <col min="1802" max="2048" width="11.42578125" style="209"/>
    <col min="2049" max="2049" width="8.7109375" style="209" customWidth="1"/>
    <col min="2050" max="2050" width="17.28515625" style="209" customWidth="1"/>
    <col min="2051" max="2051" width="5.7109375" style="209" customWidth="1"/>
    <col min="2052" max="2052" width="10.28515625" style="209" customWidth="1"/>
    <col min="2053" max="2054" width="13.140625" style="209" customWidth="1"/>
    <col min="2055" max="2055" width="10.42578125" style="209" customWidth="1"/>
    <col min="2056" max="2056" width="10.140625" style="209" customWidth="1"/>
    <col min="2057" max="2057" width="13.42578125" style="209" customWidth="1"/>
    <col min="2058" max="2304" width="11.42578125" style="209"/>
    <col min="2305" max="2305" width="8.7109375" style="209" customWidth="1"/>
    <col min="2306" max="2306" width="17.28515625" style="209" customWidth="1"/>
    <col min="2307" max="2307" width="5.7109375" style="209" customWidth="1"/>
    <col min="2308" max="2308" width="10.28515625" style="209" customWidth="1"/>
    <col min="2309" max="2310" width="13.140625" style="209" customWidth="1"/>
    <col min="2311" max="2311" width="10.42578125" style="209" customWidth="1"/>
    <col min="2312" max="2312" width="10.140625" style="209" customWidth="1"/>
    <col min="2313" max="2313" width="13.42578125" style="209" customWidth="1"/>
    <col min="2314" max="2560" width="11.42578125" style="209"/>
    <col min="2561" max="2561" width="8.7109375" style="209" customWidth="1"/>
    <col min="2562" max="2562" width="17.28515625" style="209" customWidth="1"/>
    <col min="2563" max="2563" width="5.7109375" style="209" customWidth="1"/>
    <col min="2564" max="2564" width="10.28515625" style="209" customWidth="1"/>
    <col min="2565" max="2566" width="13.140625" style="209" customWidth="1"/>
    <col min="2567" max="2567" width="10.42578125" style="209" customWidth="1"/>
    <col min="2568" max="2568" width="10.140625" style="209" customWidth="1"/>
    <col min="2569" max="2569" width="13.42578125" style="209" customWidth="1"/>
    <col min="2570" max="2816" width="11.42578125" style="209"/>
    <col min="2817" max="2817" width="8.7109375" style="209" customWidth="1"/>
    <col min="2818" max="2818" width="17.28515625" style="209" customWidth="1"/>
    <col min="2819" max="2819" width="5.7109375" style="209" customWidth="1"/>
    <col min="2820" max="2820" width="10.28515625" style="209" customWidth="1"/>
    <col min="2821" max="2822" width="13.140625" style="209" customWidth="1"/>
    <col min="2823" max="2823" width="10.42578125" style="209" customWidth="1"/>
    <col min="2824" max="2824" width="10.140625" style="209" customWidth="1"/>
    <col min="2825" max="2825" width="13.42578125" style="209" customWidth="1"/>
    <col min="2826" max="3072" width="11.42578125" style="209"/>
    <col min="3073" max="3073" width="8.7109375" style="209" customWidth="1"/>
    <col min="3074" max="3074" width="17.28515625" style="209" customWidth="1"/>
    <col min="3075" max="3075" width="5.7109375" style="209" customWidth="1"/>
    <col min="3076" max="3076" width="10.28515625" style="209" customWidth="1"/>
    <col min="3077" max="3078" width="13.140625" style="209" customWidth="1"/>
    <col min="3079" max="3079" width="10.42578125" style="209" customWidth="1"/>
    <col min="3080" max="3080" width="10.140625" style="209" customWidth="1"/>
    <col min="3081" max="3081" width="13.42578125" style="209" customWidth="1"/>
    <col min="3082" max="3328" width="11.42578125" style="209"/>
    <col min="3329" max="3329" width="8.7109375" style="209" customWidth="1"/>
    <col min="3330" max="3330" width="17.28515625" style="209" customWidth="1"/>
    <col min="3331" max="3331" width="5.7109375" style="209" customWidth="1"/>
    <col min="3332" max="3332" width="10.28515625" style="209" customWidth="1"/>
    <col min="3333" max="3334" width="13.140625" style="209" customWidth="1"/>
    <col min="3335" max="3335" width="10.42578125" style="209" customWidth="1"/>
    <col min="3336" max="3336" width="10.140625" style="209" customWidth="1"/>
    <col min="3337" max="3337" width="13.42578125" style="209" customWidth="1"/>
    <col min="3338" max="3584" width="11.42578125" style="209"/>
    <col min="3585" max="3585" width="8.7109375" style="209" customWidth="1"/>
    <col min="3586" max="3586" width="17.28515625" style="209" customWidth="1"/>
    <col min="3587" max="3587" width="5.7109375" style="209" customWidth="1"/>
    <col min="3588" max="3588" width="10.28515625" style="209" customWidth="1"/>
    <col min="3589" max="3590" width="13.140625" style="209" customWidth="1"/>
    <col min="3591" max="3591" width="10.42578125" style="209" customWidth="1"/>
    <col min="3592" max="3592" width="10.140625" style="209" customWidth="1"/>
    <col min="3593" max="3593" width="13.42578125" style="209" customWidth="1"/>
    <col min="3594" max="3840" width="11.42578125" style="209"/>
    <col min="3841" max="3841" width="8.7109375" style="209" customWidth="1"/>
    <col min="3842" max="3842" width="17.28515625" style="209" customWidth="1"/>
    <col min="3843" max="3843" width="5.7109375" style="209" customWidth="1"/>
    <col min="3844" max="3844" width="10.28515625" style="209" customWidth="1"/>
    <col min="3845" max="3846" width="13.140625" style="209" customWidth="1"/>
    <col min="3847" max="3847" width="10.42578125" style="209" customWidth="1"/>
    <col min="3848" max="3848" width="10.140625" style="209" customWidth="1"/>
    <col min="3849" max="3849" width="13.42578125" style="209" customWidth="1"/>
    <col min="3850" max="4096" width="11.42578125" style="209"/>
    <col min="4097" max="4097" width="8.7109375" style="209" customWidth="1"/>
    <col min="4098" max="4098" width="17.28515625" style="209" customWidth="1"/>
    <col min="4099" max="4099" width="5.7109375" style="209" customWidth="1"/>
    <col min="4100" max="4100" width="10.28515625" style="209" customWidth="1"/>
    <col min="4101" max="4102" width="13.140625" style="209" customWidth="1"/>
    <col min="4103" max="4103" width="10.42578125" style="209" customWidth="1"/>
    <col min="4104" max="4104" width="10.140625" style="209" customWidth="1"/>
    <col min="4105" max="4105" width="13.42578125" style="209" customWidth="1"/>
    <col min="4106" max="4352" width="11.42578125" style="209"/>
    <col min="4353" max="4353" width="8.7109375" style="209" customWidth="1"/>
    <col min="4354" max="4354" width="17.28515625" style="209" customWidth="1"/>
    <col min="4355" max="4355" width="5.7109375" style="209" customWidth="1"/>
    <col min="4356" max="4356" width="10.28515625" style="209" customWidth="1"/>
    <col min="4357" max="4358" width="13.140625" style="209" customWidth="1"/>
    <col min="4359" max="4359" width="10.42578125" style="209" customWidth="1"/>
    <col min="4360" max="4360" width="10.140625" style="209" customWidth="1"/>
    <col min="4361" max="4361" width="13.42578125" style="209" customWidth="1"/>
    <col min="4362" max="4608" width="11.42578125" style="209"/>
    <col min="4609" max="4609" width="8.7109375" style="209" customWidth="1"/>
    <col min="4610" max="4610" width="17.28515625" style="209" customWidth="1"/>
    <col min="4611" max="4611" width="5.7109375" style="209" customWidth="1"/>
    <col min="4612" max="4612" width="10.28515625" style="209" customWidth="1"/>
    <col min="4613" max="4614" width="13.140625" style="209" customWidth="1"/>
    <col min="4615" max="4615" width="10.42578125" style="209" customWidth="1"/>
    <col min="4616" max="4616" width="10.140625" style="209" customWidth="1"/>
    <col min="4617" max="4617" width="13.42578125" style="209" customWidth="1"/>
    <col min="4618" max="4864" width="11.42578125" style="209"/>
    <col min="4865" max="4865" width="8.7109375" style="209" customWidth="1"/>
    <col min="4866" max="4866" width="17.28515625" style="209" customWidth="1"/>
    <col min="4867" max="4867" width="5.7109375" style="209" customWidth="1"/>
    <col min="4868" max="4868" width="10.28515625" style="209" customWidth="1"/>
    <col min="4869" max="4870" width="13.140625" style="209" customWidth="1"/>
    <col min="4871" max="4871" width="10.42578125" style="209" customWidth="1"/>
    <col min="4872" max="4872" width="10.140625" style="209" customWidth="1"/>
    <col min="4873" max="4873" width="13.42578125" style="209" customWidth="1"/>
    <col min="4874" max="5120" width="11.42578125" style="209"/>
    <col min="5121" max="5121" width="8.7109375" style="209" customWidth="1"/>
    <col min="5122" max="5122" width="17.28515625" style="209" customWidth="1"/>
    <col min="5123" max="5123" width="5.7109375" style="209" customWidth="1"/>
    <col min="5124" max="5124" width="10.28515625" style="209" customWidth="1"/>
    <col min="5125" max="5126" width="13.140625" style="209" customWidth="1"/>
    <col min="5127" max="5127" width="10.42578125" style="209" customWidth="1"/>
    <col min="5128" max="5128" width="10.140625" style="209" customWidth="1"/>
    <col min="5129" max="5129" width="13.42578125" style="209" customWidth="1"/>
    <col min="5130" max="5376" width="11.42578125" style="209"/>
    <col min="5377" max="5377" width="8.7109375" style="209" customWidth="1"/>
    <col min="5378" max="5378" width="17.28515625" style="209" customWidth="1"/>
    <col min="5379" max="5379" width="5.7109375" style="209" customWidth="1"/>
    <col min="5380" max="5380" width="10.28515625" style="209" customWidth="1"/>
    <col min="5381" max="5382" width="13.140625" style="209" customWidth="1"/>
    <col min="5383" max="5383" width="10.42578125" style="209" customWidth="1"/>
    <col min="5384" max="5384" width="10.140625" style="209" customWidth="1"/>
    <col min="5385" max="5385" width="13.42578125" style="209" customWidth="1"/>
    <col min="5386" max="5632" width="11.42578125" style="209"/>
    <col min="5633" max="5633" width="8.7109375" style="209" customWidth="1"/>
    <col min="5634" max="5634" width="17.28515625" style="209" customWidth="1"/>
    <col min="5635" max="5635" width="5.7109375" style="209" customWidth="1"/>
    <col min="5636" max="5636" width="10.28515625" style="209" customWidth="1"/>
    <col min="5637" max="5638" width="13.140625" style="209" customWidth="1"/>
    <col min="5639" max="5639" width="10.42578125" style="209" customWidth="1"/>
    <col min="5640" max="5640" width="10.140625" style="209" customWidth="1"/>
    <col min="5641" max="5641" width="13.42578125" style="209" customWidth="1"/>
    <col min="5642" max="5888" width="11.42578125" style="209"/>
    <col min="5889" max="5889" width="8.7109375" style="209" customWidth="1"/>
    <col min="5890" max="5890" width="17.28515625" style="209" customWidth="1"/>
    <col min="5891" max="5891" width="5.7109375" style="209" customWidth="1"/>
    <col min="5892" max="5892" width="10.28515625" style="209" customWidth="1"/>
    <col min="5893" max="5894" width="13.140625" style="209" customWidth="1"/>
    <col min="5895" max="5895" width="10.42578125" style="209" customWidth="1"/>
    <col min="5896" max="5896" width="10.140625" style="209" customWidth="1"/>
    <col min="5897" max="5897" width="13.42578125" style="209" customWidth="1"/>
    <col min="5898" max="6144" width="11.42578125" style="209"/>
    <col min="6145" max="6145" width="8.7109375" style="209" customWidth="1"/>
    <col min="6146" max="6146" width="17.28515625" style="209" customWidth="1"/>
    <col min="6147" max="6147" width="5.7109375" style="209" customWidth="1"/>
    <col min="6148" max="6148" width="10.28515625" style="209" customWidth="1"/>
    <col min="6149" max="6150" width="13.140625" style="209" customWidth="1"/>
    <col min="6151" max="6151" width="10.42578125" style="209" customWidth="1"/>
    <col min="6152" max="6152" width="10.140625" style="209" customWidth="1"/>
    <col min="6153" max="6153" width="13.42578125" style="209" customWidth="1"/>
    <col min="6154" max="6400" width="11.42578125" style="209"/>
    <col min="6401" max="6401" width="8.7109375" style="209" customWidth="1"/>
    <col min="6402" max="6402" width="17.28515625" style="209" customWidth="1"/>
    <col min="6403" max="6403" width="5.7109375" style="209" customWidth="1"/>
    <col min="6404" max="6404" width="10.28515625" style="209" customWidth="1"/>
    <col min="6405" max="6406" width="13.140625" style="209" customWidth="1"/>
    <col min="6407" max="6407" width="10.42578125" style="209" customWidth="1"/>
    <col min="6408" max="6408" width="10.140625" style="209" customWidth="1"/>
    <col min="6409" max="6409" width="13.42578125" style="209" customWidth="1"/>
    <col min="6410" max="6656" width="11.42578125" style="209"/>
    <col min="6657" max="6657" width="8.7109375" style="209" customWidth="1"/>
    <col min="6658" max="6658" width="17.28515625" style="209" customWidth="1"/>
    <col min="6659" max="6659" width="5.7109375" style="209" customWidth="1"/>
    <col min="6660" max="6660" width="10.28515625" style="209" customWidth="1"/>
    <col min="6661" max="6662" width="13.140625" style="209" customWidth="1"/>
    <col min="6663" max="6663" width="10.42578125" style="209" customWidth="1"/>
    <col min="6664" max="6664" width="10.140625" style="209" customWidth="1"/>
    <col min="6665" max="6665" width="13.42578125" style="209" customWidth="1"/>
    <col min="6666" max="6912" width="11.42578125" style="209"/>
    <col min="6913" max="6913" width="8.7109375" style="209" customWidth="1"/>
    <col min="6914" max="6914" width="17.28515625" style="209" customWidth="1"/>
    <col min="6915" max="6915" width="5.7109375" style="209" customWidth="1"/>
    <col min="6916" max="6916" width="10.28515625" style="209" customWidth="1"/>
    <col min="6917" max="6918" width="13.140625" style="209" customWidth="1"/>
    <col min="6919" max="6919" width="10.42578125" style="209" customWidth="1"/>
    <col min="6920" max="6920" width="10.140625" style="209" customWidth="1"/>
    <col min="6921" max="6921" width="13.42578125" style="209" customWidth="1"/>
    <col min="6922" max="7168" width="11.42578125" style="209"/>
    <col min="7169" max="7169" width="8.7109375" style="209" customWidth="1"/>
    <col min="7170" max="7170" width="17.28515625" style="209" customWidth="1"/>
    <col min="7171" max="7171" width="5.7109375" style="209" customWidth="1"/>
    <col min="7172" max="7172" width="10.28515625" style="209" customWidth="1"/>
    <col min="7173" max="7174" width="13.140625" style="209" customWidth="1"/>
    <col min="7175" max="7175" width="10.42578125" style="209" customWidth="1"/>
    <col min="7176" max="7176" width="10.140625" style="209" customWidth="1"/>
    <col min="7177" max="7177" width="13.42578125" style="209" customWidth="1"/>
    <col min="7178" max="7424" width="11.42578125" style="209"/>
    <col min="7425" max="7425" width="8.7109375" style="209" customWidth="1"/>
    <col min="7426" max="7426" width="17.28515625" style="209" customWidth="1"/>
    <col min="7427" max="7427" width="5.7109375" style="209" customWidth="1"/>
    <col min="7428" max="7428" width="10.28515625" style="209" customWidth="1"/>
    <col min="7429" max="7430" width="13.140625" style="209" customWidth="1"/>
    <col min="7431" max="7431" width="10.42578125" style="209" customWidth="1"/>
    <col min="7432" max="7432" width="10.140625" style="209" customWidth="1"/>
    <col min="7433" max="7433" width="13.42578125" style="209" customWidth="1"/>
    <col min="7434" max="7680" width="11.42578125" style="209"/>
    <col min="7681" max="7681" width="8.7109375" style="209" customWidth="1"/>
    <col min="7682" max="7682" width="17.28515625" style="209" customWidth="1"/>
    <col min="7683" max="7683" width="5.7109375" style="209" customWidth="1"/>
    <col min="7684" max="7684" width="10.28515625" style="209" customWidth="1"/>
    <col min="7685" max="7686" width="13.140625" style="209" customWidth="1"/>
    <col min="7687" max="7687" width="10.42578125" style="209" customWidth="1"/>
    <col min="7688" max="7688" width="10.140625" style="209" customWidth="1"/>
    <col min="7689" max="7689" width="13.42578125" style="209" customWidth="1"/>
    <col min="7690" max="7936" width="11.42578125" style="209"/>
    <col min="7937" max="7937" width="8.7109375" style="209" customWidth="1"/>
    <col min="7938" max="7938" width="17.28515625" style="209" customWidth="1"/>
    <col min="7939" max="7939" width="5.7109375" style="209" customWidth="1"/>
    <col min="7940" max="7940" width="10.28515625" style="209" customWidth="1"/>
    <col min="7941" max="7942" width="13.140625" style="209" customWidth="1"/>
    <col min="7943" max="7943" width="10.42578125" style="209" customWidth="1"/>
    <col min="7944" max="7944" width="10.140625" style="209" customWidth="1"/>
    <col min="7945" max="7945" width="13.42578125" style="209" customWidth="1"/>
    <col min="7946" max="8192" width="11.42578125" style="209"/>
    <col min="8193" max="8193" width="8.7109375" style="209" customWidth="1"/>
    <col min="8194" max="8194" width="17.28515625" style="209" customWidth="1"/>
    <col min="8195" max="8195" width="5.7109375" style="209" customWidth="1"/>
    <col min="8196" max="8196" width="10.28515625" style="209" customWidth="1"/>
    <col min="8197" max="8198" width="13.140625" style="209" customWidth="1"/>
    <col min="8199" max="8199" width="10.42578125" style="209" customWidth="1"/>
    <col min="8200" max="8200" width="10.140625" style="209" customWidth="1"/>
    <col min="8201" max="8201" width="13.42578125" style="209" customWidth="1"/>
    <col min="8202" max="8448" width="11.42578125" style="209"/>
    <col min="8449" max="8449" width="8.7109375" style="209" customWidth="1"/>
    <col min="8450" max="8450" width="17.28515625" style="209" customWidth="1"/>
    <col min="8451" max="8451" width="5.7109375" style="209" customWidth="1"/>
    <col min="8452" max="8452" width="10.28515625" style="209" customWidth="1"/>
    <col min="8453" max="8454" width="13.140625" style="209" customWidth="1"/>
    <col min="8455" max="8455" width="10.42578125" style="209" customWidth="1"/>
    <col min="8456" max="8456" width="10.140625" style="209" customWidth="1"/>
    <col min="8457" max="8457" width="13.42578125" style="209" customWidth="1"/>
    <col min="8458" max="8704" width="11.42578125" style="209"/>
    <col min="8705" max="8705" width="8.7109375" style="209" customWidth="1"/>
    <col min="8706" max="8706" width="17.28515625" style="209" customWidth="1"/>
    <col min="8707" max="8707" width="5.7109375" style="209" customWidth="1"/>
    <col min="8708" max="8708" width="10.28515625" style="209" customWidth="1"/>
    <col min="8709" max="8710" width="13.140625" style="209" customWidth="1"/>
    <col min="8711" max="8711" width="10.42578125" style="209" customWidth="1"/>
    <col min="8712" max="8712" width="10.140625" style="209" customWidth="1"/>
    <col min="8713" max="8713" width="13.42578125" style="209" customWidth="1"/>
    <col min="8714" max="8960" width="11.42578125" style="209"/>
    <col min="8961" max="8961" width="8.7109375" style="209" customWidth="1"/>
    <col min="8962" max="8962" width="17.28515625" style="209" customWidth="1"/>
    <col min="8963" max="8963" width="5.7109375" style="209" customWidth="1"/>
    <col min="8964" max="8964" width="10.28515625" style="209" customWidth="1"/>
    <col min="8965" max="8966" width="13.140625" style="209" customWidth="1"/>
    <col min="8967" max="8967" width="10.42578125" style="209" customWidth="1"/>
    <col min="8968" max="8968" width="10.140625" style="209" customWidth="1"/>
    <col min="8969" max="8969" width="13.42578125" style="209" customWidth="1"/>
    <col min="8970" max="9216" width="11.42578125" style="209"/>
    <col min="9217" max="9217" width="8.7109375" style="209" customWidth="1"/>
    <col min="9218" max="9218" width="17.28515625" style="209" customWidth="1"/>
    <col min="9219" max="9219" width="5.7109375" style="209" customWidth="1"/>
    <col min="9220" max="9220" width="10.28515625" style="209" customWidth="1"/>
    <col min="9221" max="9222" width="13.140625" style="209" customWidth="1"/>
    <col min="9223" max="9223" width="10.42578125" style="209" customWidth="1"/>
    <col min="9224" max="9224" width="10.140625" style="209" customWidth="1"/>
    <col min="9225" max="9225" width="13.42578125" style="209" customWidth="1"/>
    <col min="9226" max="9472" width="11.42578125" style="209"/>
    <col min="9473" max="9473" width="8.7109375" style="209" customWidth="1"/>
    <col min="9474" max="9474" width="17.28515625" style="209" customWidth="1"/>
    <col min="9475" max="9475" width="5.7109375" style="209" customWidth="1"/>
    <col min="9476" max="9476" width="10.28515625" style="209" customWidth="1"/>
    <col min="9477" max="9478" width="13.140625" style="209" customWidth="1"/>
    <col min="9479" max="9479" width="10.42578125" style="209" customWidth="1"/>
    <col min="9480" max="9480" width="10.140625" style="209" customWidth="1"/>
    <col min="9481" max="9481" width="13.42578125" style="209" customWidth="1"/>
    <col min="9482" max="9728" width="11.42578125" style="209"/>
    <col min="9729" max="9729" width="8.7109375" style="209" customWidth="1"/>
    <col min="9730" max="9730" width="17.28515625" style="209" customWidth="1"/>
    <col min="9731" max="9731" width="5.7109375" style="209" customWidth="1"/>
    <col min="9732" max="9732" width="10.28515625" style="209" customWidth="1"/>
    <col min="9733" max="9734" width="13.140625" style="209" customWidth="1"/>
    <col min="9735" max="9735" width="10.42578125" style="209" customWidth="1"/>
    <col min="9736" max="9736" width="10.140625" style="209" customWidth="1"/>
    <col min="9737" max="9737" width="13.42578125" style="209" customWidth="1"/>
    <col min="9738" max="9984" width="11.42578125" style="209"/>
    <col min="9985" max="9985" width="8.7109375" style="209" customWidth="1"/>
    <col min="9986" max="9986" width="17.28515625" style="209" customWidth="1"/>
    <col min="9987" max="9987" width="5.7109375" style="209" customWidth="1"/>
    <col min="9988" max="9988" width="10.28515625" style="209" customWidth="1"/>
    <col min="9989" max="9990" width="13.140625" style="209" customWidth="1"/>
    <col min="9991" max="9991" width="10.42578125" style="209" customWidth="1"/>
    <col min="9992" max="9992" width="10.140625" style="209" customWidth="1"/>
    <col min="9993" max="9993" width="13.42578125" style="209" customWidth="1"/>
    <col min="9994" max="10240" width="11.42578125" style="209"/>
    <col min="10241" max="10241" width="8.7109375" style="209" customWidth="1"/>
    <col min="10242" max="10242" width="17.28515625" style="209" customWidth="1"/>
    <col min="10243" max="10243" width="5.7109375" style="209" customWidth="1"/>
    <col min="10244" max="10244" width="10.28515625" style="209" customWidth="1"/>
    <col min="10245" max="10246" width="13.140625" style="209" customWidth="1"/>
    <col min="10247" max="10247" width="10.42578125" style="209" customWidth="1"/>
    <col min="10248" max="10248" width="10.140625" style="209" customWidth="1"/>
    <col min="10249" max="10249" width="13.42578125" style="209" customWidth="1"/>
    <col min="10250" max="10496" width="11.42578125" style="209"/>
    <col min="10497" max="10497" width="8.7109375" style="209" customWidth="1"/>
    <col min="10498" max="10498" width="17.28515625" style="209" customWidth="1"/>
    <col min="10499" max="10499" width="5.7109375" style="209" customWidth="1"/>
    <col min="10500" max="10500" width="10.28515625" style="209" customWidth="1"/>
    <col min="10501" max="10502" width="13.140625" style="209" customWidth="1"/>
    <col min="10503" max="10503" width="10.42578125" style="209" customWidth="1"/>
    <col min="10504" max="10504" width="10.140625" style="209" customWidth="1"/>
    <col min="10505" max="10505" width="13.42578125" style="209" customWidth="1"/>
    <col min="10506" max="10752" width="11.42578125" style="209"/>
    <col min="10753" max="10753" width="8.7109375" style="209" customWidth="1"/>
    <col min="10754" max="10754" width="17.28515625" style="209" customWidth="1"/>
    <col min="10755" max="10755" width="5.7109375" style="209" customWidth="1"/>
    <col min="10756" max="10756" width="10.28515625" style="209" customWidth="1"/>
    <col min="10757" max="10758" width="13.140625" style="209" customWidth="1"/>
    <col min="10759" max="10759" width="10.42578125" style="209" customWidth="1"/>
    <col min="10760" max="10760" width="10.140625" style="209" customWidth="1"/>
    <col min="10761" max="10761" width="13.42578125" style="209" customWidth="1"/>
    <col min="10762" max="11008" width="11.42578125" style="209"/>
    <col min="11009" max="11009" width="8.7109375" style="209" customWidth="1"/>
    <col min="11010" max="11010" width="17.28515625" style="209" customWidth="1"/>
    <col min="11011" max="11011" width="5.7109375" style="209" customWidth="1"/>
    <col min="11012" max="11012" width="10.28515625" style="209" customWidth="1"/>
    <col min="11013" max="11014" width="13.140625" style="209" customWidth="1"/>
    <col min="11015" max="11015" width="10.42578125" style="209" customWidth="1"/>
    <col min="11016" max="11016" width="10.140625" style="209" customWidth="1"/>
    <col min="11017" max="11017" width="13.42578125" style="209" customWidth="1"/>
    <col min="11018" max="11264" width="11.42578125" style="209"/>
    <col min="11265" max="11265" width="8.7109375" style="209" customWidth="1"/>
    <col min="11266" max="11266" width="17.28515625" style="209" customWidth="1"/>
    <col min="11267" max="11267" width="5.7109375" style="209" customWidth="1"/>
    <col min="11268" max="11268" width="10.28515625" style="209" customWidth="1"/>
    <col min="11269" max="11270" width="13.140625" style="209" customWidth="1"/>
    <col min="11271" max="11271" width="10.42578125" style="209" customWidth="1"/>
    <col min="11272" max="11272" width="10.140625" style="209" customWidth="1"/>
    <col min="11273" max="11273" width="13.42578125" style="209" customWidth="1"/>
    <col min="11274" max="11520" width="11.42578125" style="209"/>
    <col min="11521" max="11521" width="8.7109375" style="209" customWidth="1"/>
    <col min="11522" max="11522" width="17.28515625" style="209" customWidth="1"/>
    <col min="11523" max="11523" width="5.7109375" style="209" customWidth="1"/>
    <col min="11524" max="11524" width="10.28515625" style="209" customWidth="1"/>
    <col min="11525" max="11526" width="13.140625" style="209" customWidth="1"/>
    <col min="11527" max="11527" width="10.42578125" style="209" customWidth="1"/>
    <col min="11528" max="11528" width="10.140625" style="209" customWidth="1"/>
    <col min="11529" max="11529" width="13.42578125" style="209" customWidth="1"/>
    <col min="11530" max="11776" width="11.42578125" style="209"/>
    <col min="11777" max="11777" width="8.7109375" style="209" customWidth="1"/>
    <col min="11778" max="11778" width="17.28515625" style="209" customWidth="1"/>
    <col min="11779" max="11779" width="5.7109375" style="209" customWidth="1"/>
    <col min="11780" max="11780" width="10.28515625" style="209" customWidth="1"/>
    <col min="11781" max="11782" width="13.140625" style="209" customWidth="1"/>
    <col min="11783" max="11783" width="10.42578125" style="209" customWidth="1"/>
    <col min="11784" max="11784" width="10.140625" style="209" customWidth="1"/>
    <col min="11785" max="11785" width="13.42578125" style="209" customWidth="1"/>
    <col min="11786" max="12032" width="11.42578125" style="209"/>
    <col min="12033" max="12033" width="8.7109375" style="209" customWidth="1"/>
    <col min="12034" max="12034" width="17.28515625" style="209" customWidth="1"/>
    <col min="12035" max="12035" width="5.7109375" style="209" customWidth="1"/>
    <col min="12036" max="12036" width="10.28515625" style="209" customWidth="1"/>
    <col min="12037" max="12038" width="13.140625" style="209" customWidth="1"/>
    <col min="12039" max="12039" width="10.42578125" style="209" customWidth="1"/>
    <col min="12040" max="12040" width="10.140625" style="209" customWidth="1"/>
    <col min="12041" max="12041" width="13.42578125" style="209" customWidth="1"/>
    <col min="12042" max="12288" width="11.42578125" style="209"/>
    <col min="12289" max="12289" width="8.7109375" style="209" customWidth="1"/>
    <col min="12290" max="12290" width="17.28515625" style="209" customWidth="1"/>
    <col min="12291" max="12291" width="5.7109375" style="209" customWidth="1"/>
    <col min="12292" max="12292" width="10.28515625" style="209" customWidth="1"/>
    <col min="12293" max="12294" width="13.140625" style="209" customWidth="1"/>
    <col min="12295" max="12295" width="10.42578125" style="209" customWidth="1"/>
    <col min="12296" max="12296" width="10.140625" style="209" customWidth="1"/>
    <col min="12297" max="12297" width="13.42578125" style="209" customWidth="1"/>
    <col min="12298" max="12544" width="11.42578125" style="209"/>
    <col min="12545" max="12545" width="8.7109375" style="209" customWidth="1"/>
    <col min="12546" max="12546" width="17.28515625" style="209" customWidth="1"/>
    <col min="12547" max="12547" width="5.7109375" style="209" customWidth="1"/>
    <col min="12548" max="12548" width="10.28515625" style="209" customWidth="1"/>
    <col min="12549" max="12550" width="13.140625" style="209" customWidth="1"/>
    <col min="12551" max="12551" width="10.42578125" style="209" customWidth="1"/>
    <col min="12552" max="12552" width="10.140625" style="209" customWidth="1"/>
    <col min="12553" max="12553" width="13.42578125" style="209" customWidth="1"/>
    <col min="12554" max="12800" width="11.42578125" style="209"/>
    <col min="12801" max="12801" width="8.7109375" style="209" customWidth="1"/>
    <col min="12802" max="12802" width="17.28515625" style="209" customWidth="1"/>
    <col min="12803" max="12803" width="5.7109375" style="209" customWidth="1"/>
    <col min="12804" max="12804" width="10.28515625" style="209" customWidth="1"/>
    <col min="12805" max="12806" width="13.140625" style="209" customWidth="1"/>
    <col min="12807" max="12807" width="10.42578125" style="209" customWidth="1"/>
    <col min="12808" max="12808" width="10.140625" style="209" customWidth="1"/>
    <col min="12809" max="12809" width="13.42578125" style="209" customWidth="1"/>
    <col min="12810" max="13056" width="11.42578125" style="209"/>
    <col min="13057" max="13057" width="8.7109375" style="209" customWidth="1"/>
    <col min="13058" max="13058" width="17.28515625" style="209" customWidth="1"/>
    <col min="13059" max="13059" width="5.7109375" style="209" customWidth="1"/>
    <col min="13060" max="13060" width="10.28515625" style="209" customWidth="1"/>
    <col min="13061" max="13062" width="13.140625" style="209" customWidth="1"/>
    <col min="13063" max="13063" width="10.42578125" style="209" customWidth="1"/>
    <col min="13064" max="13064" width="10.140625" style="209" customWidth="1"/>
    <col min="13065" max="13065" width="13.42578125" style="209" customWidth="1"/>
    <col min="13066" max="13312" width="11.42578125" style="209"/>
    <col min="13313" max="13313" width="8.7109375" style="209" customWidth="1"/>
    <col min="13314" max="13314" width="17.28515625" style="209" customWidth="1"/>
    <col min="13315" max="13315" width="5.7109375" style="209" customWidth="1"/>
    <col min="13316" max="13316" width="10.28515625" style="209" customWidth="1"/>
    <col min="13317" max="13318" width="13.140625" style="209" customWidth="1"/>
    <col min="13319" max="13319" width="10.42578125" style="209" customWidth="1"/>
    <col min="13320" max="13320" width="10.140625" style="209" customWidth="1"/>
    <col min="13321" max="13321" width="13.42578125" style="209" customWidth="1"/>
    <col min="13322" max="13568" width="11.42578125" style="209"/>
    <col min="13569" max="13569" width="8.7109375" style="209" customWidth="1"/>
    <col min="13570" max="13570" width="17.28515625" style="209" customWidth="1"/>
    <col min="13571" max="13571" width="5.7109375" style="209" customWidth="1"/>
    <col min="13572" max="13572" width="10.28515625" style="209" customWidth="1"/>
    <col min="13573" max="13574" width="13.140625" style="209" customWidth="1"/>
    <col min="13575" max="13575" width="10.42578125" style="209" customWidth="1"/>
    <col min="13576" max="13576" width="10.140625" style="209" customWidth="1"/>
    <col min="13577" max="13577" width="13.42578125" style="209" customWidth="1"/>
    <col min="13578" max="13824" width="11.42578125" style="209"/>
    <col min="13825" max="13825" width="8.7109375" style="209" customWidth="1"/>
    <col min="13826" max="13826" width="17.28515625" style="209" customWidth="1"/>
    <col min="13827" max="13827" width="5.7109375" style="209" customWidth="1"/>
    <col min="13828" max="13828" width="10.28515625" style="209" customWidth="1"/>
    <col min="13829" max="13830" width="13.140625" style="209" customWidth="1"/>
    <col min="13831" max="13831" width="10.42578125" style="209" customWidth="1"/>
    <col min="13832" max="13832" width="10.140625" style="209" customWidth="1"/>
    <col min="13833" max="13833" width="13.42578125" style="209" customWidth="1"/>
    <col min="13834" max="14080" width="11.42578125" style="209"/>
    <col min="14081" max="14081" width="8.7109375" style="209" customWidth="1"/>
    <col min="14082" max="14082" width="17.28515625" style="209" customWidth="1"/>
    <col min="14083" max="14083" width="5.7109375" style="209" customWidth="1"/>
    <col min="14084" max="14084" width="10.28515625" style="209" customWidth="1"/>
    <col min="14085" max="14086" width="13.140625" style="209" customWidth="1"/>
    <col min="14087" max="14087" width="10.42578125" style="209" customWidth="1"/>
    <col min="14088" max="14088" width="10.140625" style="209" customWidth="1"/>
    <col min="14089" max="14089" width="13.42578125" style="209" customWidth="1"/>
    <col min="14090" max="14336" width="11.42578125" style="209"/>
    <col min="14337" max="14337" width="8.7109375" style="209" customWidth="1"/>
    <col min="14338" max="14338" width="17.28515625" style="209" customWidth="1"/>
    <col min="14339" max="14339" width="5.7109375" style="209" customWidth="1"/>
    <col min="14340" max="14340" width="10.28515625" style="209" customWidth="1"/>
    <col min="14341" max="14342" width="13.140625" style="209" customWidth="1"/>
    <col min="14343" max="14343" width="10.42578125" style="209" customWidth="1"/>
    <col min="14344" max="14344" width="10.140625" style="209" customWidth="1"/>
    <col min="14345" max="14345" width="13.42578125" style="209" customWidth="1"/>
    <col min="14346" max="14592" width="11.42578125" style="209"/>
    <col min="14593" max="14593" width="8.7109375" style="209" customWidth="1"/>
    <col min="14594" max="14594" width="17.28515625" style="209" customWidth="1"/>
    <col min="14595" max="14595" width="5.7109375" style="209" customWidth="1"/>
    <col min="14596" max="14596" width="10.28515625" style="209" customWidth="1"/>
    <col min="14597" max="14598" width="13.140625" style="209" customWidth="1"/>
    <col min="14599" max="14599" width="10.42578125" style="209" customWidth="1"/>
    <col min="14600" max="14600" width="10.140625" style="209" customWidth="1"/>
    <col min="14601" max="14601" width="13.42578125" style="209" customWidth="1"/>
    <col min="14602" max="14848" width="11.42578125" style="209"/>
    <col min="14849" max="14849" width="8.7109375" style="209" customWidth="1"/>
    <col min="14850" max="14850" width="17.28515625" style="209" customWidth="1"/>
    <col min="14851" max="14851" width="5.7109375" style="209" customWidth="1"/>
    <col min="14852" max="14852" width="10.28515625" style="209" customWidth="1"/>
    <col min="14853" max="14854" width="13.140625" style="209" customWidth="1"/>
    <col min="14855" max="14855" width="10.42578125" style="209" customWidth="1"/>
    <col min="14856" max="14856" width="10.140625" style="209" customWidth="1"/>
    <col min="14857" max="14857" width="13.42578125" style="209" customWidth="1"/>
    <col min="14858" max="15104" width="11.42578125" style="209"/>
    <col min="15105" max="15105" width="8.7109375" style="209" customWidth="1"/>
    <col min="15106" max="15106" width="17.28515625" style="209" customWidth="1"/>
    <col min="15107" max="15107" width="5.7109375" style="209" customWidth="1"/>
    <col min="15108" max="15108" width="10.28515625" style="209" customWidth="1"/>
    <col min="15109" max="15110" width="13.140625" style="209" customWidth="1"/>
    <col min="15111" max="15111" width="10.42578125" style="209" customWidth="1"/>
    <col min="15112" max="15112" width="10.140625" style="209" customWidth="1"/>
    <col min="15113" max="15113" width="13.42578125" style="209" customWidth="1"/>
    <col min="15114" max="15360" width="11.42578125" style="209"/>
    <col min="15361" max="15361" width="8.7109375" style="209" customWidth="1"/>
    <col min="15362" max="15362" width="17.28515625" style="209" customWidth="1"/>
    <col min="15363" max="15363" width="5.7109375" style="209" customWidth="1"/>
    <col min="15364" max="15364" width="10.28515625" style="209" customWidth="1"/>
    <col min="15365" max="15366" width="13.140625" style="209" customWidth="1"/>
    <col min="15367" max="15367" width="10.42578125" style="209" customWidth="1"/>
    <col min="15368" max="15368" width="10.140625" style="209" customWidth="1"/>
    <col min="15369" max="15369" width="13.42578125" style="209" customWidth="1"/>
    <col min="15370" max="15616" width="11.42578125" style="209"/>
    <col min="15617" max="15617" width="8.7109375" style="209" customWidth="1"/>
    <col min="15618" max="15618" width="17.28515625" style="209" customWidth="1"/>
    <col min="15619" max="15619" width="5.7109375" style="209" customWidth="1"/>
    <col min="15620" max="15620" width="10.28515625" style="209" customWidth="1"/>
    <col min="15621" max="15622" width="13.140625" style="209" customWidth="1"/>
    <col min="15623" max="15623" width="10.42578125" style="209" customWidth="1"/>
    <col min="15624" max="15624" width="10.140625" style="209" customWidth="1"/>
    <col min="15625" max="15625" width="13.42578125" style="209" customWidth="1"/>
    <col min="15626" max="15872" width="11.42578125" style="209"/>
    <col min="15873" max="15873" width="8.7109375" style="209" customWidth="1"/>
    <col min="15874" max="15874" width="17.28515625" style="209" customWidth="1"/>
    <col min="15875" max="15875" width="5.7109375" style="209" customWidth="1"/>
    <col min="15876" max="15876" width="10.28515625" style="209" customWidth="1"/>
    <col min="15877" max="15878" width="13.140625" style="209" customWidth="1"/>
    <col min="15879" max="15879" width="10.42578125" style="209" customWidth="1"/>
    <col min="15880" max="15880" width="10.140625" style="209" customWidth="1"/>
    <col min="15881" max="15881" width="13.42578125" style="209" customWidth="1"/>
    <col min="15882" max="16128" width="11.42578125" style="209"/>
    <col min="16129" max="16129" width="8.7109375" style="209" customWidth="1"/>
    <col min="16130" max="16130" width="17.28515625" style="209" customWidth="1"/>
    <col min="16131" max="16131" width="5.7109375" style="209" customWidth="1"/>
    <col min="16132" max="16132" width="10.28515625" style="209" customWidth="1"/>
    <col min="16133" max="16134" width="13.140625" style="209" customWidth="1"/>
    <col min="16135" max="16135" width="10.42578125" style="209" customWidth="1"/>
    <col min="16136" max="16136" width="10.140625" style="209" customWidth="1"/>
    <col min="16137" max="16137" width="13.42578125" style="209" customWidth="1"/>
    <col min="16138" max="16384" width="11.42578125" style="209"/>
  </cols>
  <sheetData>
    <row r="1" spans="1:11" x14ac:dyDescent="0.25">
      <c r="A1" s="385" t="s">
        <v>585</v>
      </c>
      <c r="F1" s="209" t="s">
        <v>586</v>
      </c>
    </row>
    <row r="2" spans="1:11" x14ac:dyDescent="0.25">
      <c r="A2" s="564" t="s">
        <v>587</v>
      </c>
      <c r="B2" s="564"/>
      <c r="C2" s="564"/>
      <c r="D2" s="564"/>
      <c r="E2" s="564"/>
      <c r="F2" s="564"/>
      <c r="G2" s="564"/>
      <c r="H2" s="564"/>
      <c r="I2" s="564"/>
    </row>
    <row r="3" spans="1:11" ht="51" x14ac:dyDescent="0.25">
      <c r="A3" s="386" t="s">
        <v>588</v>
      </c>
      <c r="B3" s="386" t="s">
        <v>589</v>
      </c>
      <c r="C3" s="386" t="s">
        <v>590</v>
      </c>
      <c r="D3" s="386" t="s">
        <v>591</v>
      </c>
      <c r="E3" s="386" t="s">
        <v>592</v>
      </c>
      <c r="F3" s="386" t="s">
        <v>593</v>
      </c>
      <c r="G3" s="386" t="s">
        <v>594</v>
      </c>
      <c r="H3" s="386" t="s">
        <v>595</v>
      </c>
      <c r="I3" s="386" t="s">
        <v>596</v>
      </c>
    </row>
    <row r="4" spans="1:11" x14ac:dyDescent="0.25">
      <c r="A4" s="387" t="s">
        <v>597</v>
      </c>
      <c r="B4" s="387" t="s">
        <v>598</v>
      </c>
      <c r="C4" s="387" t="s">
        <v>599</v>
      </c>
      <c r="D4" s="388">
        <v>71007</v>
      </c>
      <c r="E4" s="388">
        <v>7575744.6799999997</v>
      </c>
      <c r="F4" s="388">
        <v>7388300</v>
      </c>
      <c r="G4" s="388">
        <v>258451.68</v>
      </c>
      <c r="H4" s="388">
        <v>29.121072805562502</v>
      </c>
      <c r="I4" s="388">
        <v>7526390.1899999427</v>
      </c>
      <c r="J4" s="389"/>
      <c r="K4" s="389"/>
    </row>
    <row r="5" spans="1:11" x14ac:dyDescent="0.25">
      <c r="A5" s="387" t="s">
        <v>600</v>
      </c>
      <c r="B5" s="387" t="s">
        <v>601</v>
      </c>
      <c r="C5" s="387" t="s">
        <v>599</v>
      </c>
      <c r="D5" s="388">
        <v>14</v>
      </c>
      <c r="E5" s="388">
        <v>8</v>
      </c>
      <c r="F5" s="388">
        <v>0</v>
      </c>
      <c r="G5" s="388">
        <v>22</v>
      </c>
      <c r="H5" s="388">
        <v>560.60590909090911</v>
      </c>
      <c r="I5" s="388">
        <v>12333.33</v>
      </c>
      <c r="J5" s="389"/>
    </row>
    <row r="6" spans="1:11" x14ac:dyDescent="0.25">
      <c r="A6" s="387" t="s">
        <v>602</v>
      </c>
      <c r="B6" s="387" t="s">
        <v>603</v>
      </c>
      <c r="C6" s="387" t="s">
        <v>599</v>
      </c>
      <c r="D6" s="388">
        <v>90.9</v>
      </c>
      <c r="E6" s="388">
        <v>1954.5</v>
      </c>
      <c r="F6" s="388">
        <v>0</v>
      </c>
      <c r="G6" s="388">
        <v>2045.4</v>
      </c>
      <c r="H6" s="388">
        <v>118.37456243277599</v>
      </c>
      <c r="I6" s="388">
        <v>242123.33</v>
      </c>
      <c r="J6" s="389"/>
    </row>
    <row r="7" spans="1:11" x14ac:dyDescent="0.25">
      <c r="A7" s="387" t="s">
        <v>604</v>
      </c>
      <c r="B7" s="387" t="s">
        <v>605</v>
      </c>
      <c r="C7" s="387" t="s">
        <v>599</v>
      </c>
      <c r="D7" s="388">
        <v>1190</v>
      </c>
      <c r="E7" s="388">
        <v>4732491.4000000004</v>
      </c>
      <c r="F7" s="388">
        <v>4582714</v>
      </c>
      <c r="G7" s="388">
        <v>150967.4</v>
      </c>
      <c r="H7" s="388">
        <v>28.311171153507345</v>
      </c>
      <c r="I7" s="388">
        <v>4274063.900000005</v>
      </c>
      <c r="J7" s="389"/>
    </row>
    <row r="8" spans="1:11" x14ac:dyDescent="0.25">
      <c r="A8" s="387"/>
      <c r="B8" s="387"/>
      <c r="C8" s="387"/>
      <c r="D8" s="388"/>
      <c r="E8" s="388"/>
      <c r="F8" s="388"/>
      <c r="G8" s="388"/>
      <c r="H8" s="388"/>
      <c r="I8" s="388"/>
    </row>
    <row r="9" spans="1:11" x14ac:dyDescent="0.25">
      <c r="A9" s="387"/>
      <c r="B9" s="387"/>
      <c r="C9" s="387"/>
      <c r="D9" s="388"/>
      <c r="E9" s="388"/>
      <c r="F9" s="388"/>
      <c r="G9" s="388"/>
      <c r="H9" s="388"/>
      <c r="I9" s="388"/>
    </row>
    <row r="10" spans="1:11" x14ac:dyDescent="0.25">
      <c r="A10" s="387"/>
      <c r="B10" s="387"/>
      <c r="C10" s="387"/>
      <c r="D10" s="388"/>
      <c r="E10" s="388"/>
      <c r="F10" s="388"/>
      <c r="G10" s="388"/>
      <c r="H10" s="388"/>
      <c r="I10" s="388"/>
    </row>
    <row r="11" spans="1:11" x14ac:dyDescent="0.25">
      <c r="A11" s="390"/>
      <c r="B11" s="390"/>
      <c r="C11" s="390"/>
      <c r="D11" s="388"/>
      <c r="E11" s="388"/>
      <c r="F11" s="388"/>
      <c r="G11" s="388"/>
      <c r="H11" s="388"/>
      <c r="I11" s="388"/>
    </row>
    <row r="12" spans="1:11" x14ac:dyDescent="0.25">
      <c r="A12" s="390"/>
      <c r="B12" s="390"/>
      <c r="C12" s="390"/>
      <c r="D12" s="388"/>
      <c r="E12" s="388"/>
      <c r="F12" s="388"/>
      <c r="G12" s="388"/>
      <c r="H12" s="388"/>
      <c r="I12" s="388"/>
    </row>
    <row r="13" spans="1:11" x14ac:dyDescent="0.25">
      <c r="A13" s="390"/>
      <c r="B13" s="390"/>
      <c r="C13" s="390"/>
      <c r="D13" s="388"/>
      <c r="E13" s="388"/>
      <c r="F13" s="388"/>
      <c r="G13" s="388"/>
      <c r="H13" s="388"/>
      <c r="I13" s="388"/>
    </row>
    <row r="14" spans="1:11" x14ac:dyDescent="0.25">
      <c r="A14" s="390"/>
      <c r="B14" s="391"/>
      <c r="C14" s="390"/>
      <c r="D14" s="388"/>
      <c r="E14" s="388"/>
      <c r="F14" s="388"/>
      <c r="G14" s="388"/>
      <c r="H14" s="388"/>
      <c r="I14" s="388"/>
    </row>
    <row r="15" spans="1:11" x14ac:dyDescent="0.25">
      <c r="A15" s="392"/>
      <c r="B15" s="393" t="s">
        <v>234</v>
      </c>
      <c r="C15" s="219"/>
      <c r="D15" s="217"/>
      <c r="E15" s="394"/>
      <c r="F15" s="395"/>
      <c r="G15" s="217"/>
      <c r="H15" s="217" t="s">
        <v>606</v>
      </c>
      <c r="I15" s="396">
        <f>SUM(I4:I14)</f>
        <v>12054910.749999948</v>
      </c>
    </row>
    <row r="16" spans="1:11" x14ac:dyDescent="0.25">
      <c r="D16" s="385"/>
      <c r="E16" s="385"/>
      <c r="F16" s="385"/>
      <c r="G16" s="385"/>
      <c r="H16" s="385"/>
      <c r="I16" s="385"/>
    </row>
    <row r="17" spans="2:4" x14ac:dyDescent="0.25">
      <c r="B17" s="385" t="s">
        <v>175</v>
      </c>
      <c r="D17" s="385" t="s">
        <v>225</v>
      </c>
    </row>
    <row r="18" spans="2:4" x14ac:dyDescent="0.25">
      <c r="B18" s="385" t="s">
        <v>243</v>
      </c>
      <c r="D18" s="385" t="s">
        <v>607</v>
      </c>
    </row>
  </sheetData>
  <mergeCells count="1"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workbookViewId="0">
      <selection activeCell="M25" sqref="M25"/>
    </sheetView>
  </sheetViews>
  <sheetFormatPr defaultColWidth="11.42578125" defaultRowHeight="15" x14ac:dyDescent="0.25"/>
  <cols>
    <col min="1" max="1" width="7.5703125" style="209" customWidth="1"/>
    <col min="2" max="2" width="20.28515625" style="209" customWidth="1"/>
    <col min="3" max="3" width="6" style="209" customWidth="1"/>
    <col min="4" max="4" width="13.42578125" style="209" bestFit="1" customWidth="1"/>
    <col min="5" max="5" width="14.42578125" style="209" bestFit="1" customWidth="1"/>
    <col min="6" max="6" width="15.42578125" style="209" bestFit="1" customWidth="1"/>
    <col min="7" max="8" width="13.42578125" style="209" bestFit="1" customWidth="1"/>
    <col min="9" max="9" width="12.28515625" style="209" customWidth="1"/>
    <col min="10" max="10" width="14.42578125" style="209" customWidth="1"/>
    <col min="11" max="256" width="11.42578125" style="209"/>
    <col min="257" max="257" width="7.5703125" style="209" customWidth="1"/>
    <col min="258" max="258" width="20.28515625" style="209" customWidth="1"/>
    <col min="259" max="259" width="6" style="209" customWidth="1"/>
    <col min="260" max="260" width="10.28515625" style="209" customWidth="1"/>
    <col min="261" max="262" width="11" style="209" customWidth="1"/>
    <col min="263" max="264" width="10.42578125" style="209" customWidth="1"/>
    <col min="265" max="265" width="12.28515625" style="209" customWidth="1"/>
    <col min="266" max="266" width="14.42578125" style="209" customWidth="1"/>
    <col min="267" max="512" width="11.42578125" style="209"/>
    <col min="513" max="513" width="7.5703125" style="209" customWidth="1"/>
    <col min="514" max="514" width="20.28515625" style="209" customWidth="1"/>
    <col min="515" max="515" width="6" style="209" customWidth="1"/>
    <col min="516" max="516" width="10.28515625" style="209" customWidth="1"/>
    <col min="517" max="518" width="11" style="209" customWidth="1"/>
    <col min="519" max="520" width="10.42578125" style="209" customWidth="1"/>
    <col min="521" max="521" width="12.28515625" style="209" customWidth="1"/>
    <col min="522" max="522" width="14.42578125" style="209" customWidth="1"/>
    <col min="523" max="768" width="11.42578125" style="209"/>
    <col min="769" max="769" width="7.5703125" style="209" customWidth="1"/>
    <col min="770" max="770" width="20.28515625" style="209" customWidth="1"/>
    <col min="771" max="771" width="6" style="209" customWidth="1"/>
    <col min="772" max="772" width="10.28515625" style="209" customWidth="1"/>
    <col min="773" max="774" width="11" style="209" customWidth="1"/>
    <col min="775" max="776" width="10.42578125" style="209" customWidth="1"/>
    <col min="777" max="777" width="12.28515625" style="209" customWidth="1"/>
    <col min="778" max="778" width="14.42578125" style="209" customWidth="1"/>
    <col min="779" max="1024" width="11.42578125" style="209"/>
    <col min="1025" max="1025" width="7.5703125" style="209" customWidth="1"/>
    <col min="1026" max="1026" width="20.28515625" style="209" customWidth="1"/>
    <col min="1027" max="1027" width="6" style="209" customWidth="1"/>
    <col min="1028" max="1028" width="10.28515625" style="209" customWidth="1"/>
    <col min="1029" max="1030" width="11" style="209" customWidth="1"/>
    <col min="1031" max="1032" width="10.42578125" style="209" customWidth="1"/>
    <col min="1033" max="1033" width="12.28515625" style="209" customWidth="1"/>
    <col min="1034" max="1034" width="14.42578125" style="209" customWidth="1"/>
    <col min="1035" max="1280" width="11.42578125" style="209"/>
    <col min="1281" max="1281" width="7.5703125" style="209" customWidth="1"/>
    <col min="1282" max="1282" width="20.28515625" style="209" customWidth="1"/>
    <col min="1283" max="1283" width="6" style="209" customWidth="1"/>
    <col min="1284" max="1284" width="10.28515625" style="209" customWidth="1"/>
    <col min="1285" max="1286" width="11" style="209" customWidth="1"/>
    <col min="1287" max="1288" width="10.42578125" style="209" customWidth="1"/>
    <col min="1289" max="1289" width="12.28515625" style="209" customWidth="1"/>
    <col min="1290" max="1290" width="14.42578125" style="209" customWidth="1"/>
    <col min="1291" max="1536" width="11.42578125" style="209"/>
    <col min="1537" max="1537" width="7.5703125" style="209" customWidth="1"/>
    <col min="1538" max="1538" width="20.28515625" style="209" customWidth="1"/>
    <col min="1539" max="1539" width="6" style="209" customWidth="1"/>
    <col min="1540" max="1540" width="10.28515625" style="209" customWidth="1"/>
    <col min="1541" max="1542" width="11" style="209" customWidth="1"/>
    <col min="1543" max="1544" width="10.42578125" style="209" customWidth="1"/>
    <col min="1545" max="1545" width="12.28515625" style="209" customWidth="1"/>
    <col min="1546" max="1546" width="14.42578125" style="209" customWidth="1"/>
    <col min="1547" max="1792" width="11.42578125" style="209"/>
    <col min="1793" max="1793" width="7.5703125" style="209" customWidth="1"/>
    <col min="1794" max="1794" width="20.28515625" style="209" customWidth="1"/>
    <col min="1795" max="1795" width="6" style="209" customWidth="1"/>
    <col min="1796" max="1796" width="10.28515625" style="209" customWidth="1"/>
    <col min="1797" max="1798" width="11" style="209" customWidth="1"/>
    <col min="1799" max="1800" width="10.42578125" style="209" customWidth="1"/>
    <col min="1801" max="1801" width="12.28515625" style="209" customWidth="1"/>
    <col min="1802" max="1802" width="14.42578125" style="209" customWidth="1"/>
    <col min="1803" max="2048" width="11.42578125" style="209"/>
    <col min="2049" max="2049" width="7.5703125" style="209" customWidth="1"/>
    <col min="2050" max="2050" width="20.28515625" style="209" customWidth="1"/>
    <col min="2051" max="2051" width="6" style="209" customWidth="1"/>
    <col min="2052" max="2052" width="10.28515625" style="209" customWidth="1"/>
    <col min="2053" max="2054" width="11" style="209" customWidth="1"/>
    <col min="2055" max="2056" width="10.42578125" style="209" customWidth="1"/>
    <col min="2057" max="2057" width="12.28515625" style="209" customWidth="1"/>
    <col min="2058" max="2058" width="14.42578125" style="209" customWidth="1"/>
    <col min="2059" max="2304" width="11.42578125" style="209"/>
    <col min="2305" max="2305" width="7.5703125" style="209" customWidth="1"/>
    <col min="2306" max="2306" width="20.28515625" style="209" customWidth="1"/>
    <col min="2307" max="2307" width="6" style="209" customWidth="1"/>
    <col min="2308" max="2308" width="10.28515625" style="209" customWidth="1"/>
    <col min="2309" max="2310" width="11" style="209" customWidth="1"/>
    <col min="2311" max="2312" width="10.42578125" style="209" customWidth="1"/>
    <col min="2313" max="2313" width="12.28515625" style="209" customWidth="1"/>
    <col min="2314" max="2314" width="14.42578125" style="209" customWidth="1"/>
    <col min="2315" max="2560" width="11.42578125" style="209"/>
    <col min="2561" max="2561" width="7.5703125" style="209" customWidth="1"/>
    <col min="2562" max="2562" width="20.28515625" style="209" customWidth="1"/>
    <col min="2563" max="2563" width="6" style="209" customWidth="1"/>
    <col min="2564" max="2564" width="10.28515625" style="209" customWidth="1"/>
    <col min="2565" max="2566" width="11" style="209" customWidth="1"/>
    <col min="2567" max="2568" width="10.42578125" style="209" customWidth="1"/>
    <col min="2569" max="2569" width="12.28515625" style="209" customWidth="1"/>
    <col min="2570" max="2570" width="14.42578125" style="209" customWidth="1"/>
    <col min="2571" max="2816" width="11.42578125" style="209"/>
    <col min="2817" max="2817" width="7.5703125" style="209" customWidth="1"/>
    <col min="2818" max="2818" width="20.28515625" style="209" customWidth="1"/>
    <col min="2819" max="2819" width="6" style="209" customWidth="1"/>
    <col min="2820" max="2820" width="10.28515625" style="209" customWidth="1"/>
    <col min="2821" max="2822" width="11" style="209" customWidth="1"/>
    <col min="2823" max="2824" width="10.42578125" style="209" customWidth="1"/>
    <col min="2825" max="2825" width="12.28515625" style="209" customWidth="1"/>
    <col min="2826" max="2826" width="14.42578125" style="209" customWidth="1"/>
    <col min="2827" max="3072" width="11.42578125" style="209"/>
    <col min="3073" max="3073" width="7.5703125" style="209" customWidth="1"/>
    <col min="3074" max="3074" width="20.28515625" style="209" customWidth="1"/>
    <col min="3075" max="3075" width="6" style="209" customWidth="1"/>
    <col min="3076" max="3076" width="10.28515625" style="209" customWidth="1"/>
    <col min="3077" max="3078" width="11" style="209" customWidth="1"/>
    <col min="3079" max="3080" width="10.42578125" style="209" customWidth="1"/>
    <col min="3081" max="3081" width="12.28515625" style="209" customWidth="1"/>
    <col min="3082" max="3082" width="14.42578125" style="209" customWidth="1"/>
    <col min="3083" max="3328" width="11.42578125" style="209"/>
    <col min="3329" max="3329" width="7.5703125" style="209" customWidth="1"/>
    <col min="3330" max="3330" width="20.28515625" style="209" customWidth="1"/>
    <col min="3331" max="3331" width="6" style="209" customWidth="1"/>
    <col min="3332" max="3332" width="10.28515625" style="209" customWidth="1"/>
    <col min="3333" max="3334" width="11" style="209" customWidth="1"/>
    <col min="3335" max="3336" width="10.42578125" style="209" customWidth="1"/>
    <col min="3337" max="3337" width="12.28515625" style="209" customWidth="1"/>
    <col min="3338" max="3338" width="14.42578125" style="209" customWidth="1"/>
    <col min="3339" max="3584" width="11.42578125" style="209"/>
    <col min="3585" max="3585" width="7.5703125" style="209" customWidth="1"/>
    <col min="3586" max="3586" width="20.28515625" style="209" customWidth="1"/>
    <col min="3587" max="3587" width="6" style="209" customWidth="1"/>
    <col min="3588" max="3588" width="10.28515625" style="209" customWidth="1"/>
    <col min="3589" max="3590" width="11" style="209" customWidth="1"/>
    <col min="3591" max="3592" width="10.42578125" style="209" customWidth="1"/>
    <col min="3593" max="3593" width="12.28515625" style="209" customWidth="1"/>
    <col min="3594" max="3594" width="14.42578125" style="209" customWidth="1"/>
    <col min="3595" max="3840" width="11.42578125" style="209"/>
    <col min="3841" max="3841" width="7.5703125" style="209" customWidth="1"/>
    <col min="3842" max="3842" width="20.28515625" style="209" customWidth="1"/>
    <col min="3843" max="3843" width="6" style="209" customWidth="1"/>
    <col min="3844" max="3844" width="10.28515625" style="209" customWidth="1"/>
    <col min="3845" max="3846" width="11" style="209" customWidth="1"/>
    <col min="3847" max="3848" width="10.42578125" style="209" customWidth="1"/>
    <col min="3849" max="3849" width="12.28515625" style="209" customWidth="1"/>
    <col min="3850" max="3850" width="14.42578125" style="209" customWidth="1"/>
    <col min="3851" max="4096" width="11.42578125" style="209"/>
    <col min="4097" max="4097" width="7.5703125" style="209" customWidth="1"/>
    <col min="4098" max="4098" width="20.28515625" style="209" customWidth="1"/>
    <col min="4099" max="4099" width="6" style="209" customWidth="1"/>
    <col min="4100" max="4100" width="10.28515625" style="209" customWidth="1"/>
    <col min="4101" max="4102" width="11" style="209" customWidth="1"/>
    <col min="4103" max="4104" width="10.42578125" style="209" customWidth="1"/>
    <col min="4105" max="4105" width="12.28515625" style="209" customWidth="1"/>
    <col min="4106" max="4106" width="14.42578125" style="209" customWidth="1"/>
    <col min="4107" max="4352" width="11.42578125" style="209"/>
    <col min="4353" max="4353" width="7.5703125" style="209" customWidth="1"/>
    <col min="4354" max="4354" width="20.28515625" style="209" customWidth="1"/>
    <col min="4355" max="4355" width="6" style="209" customWidth="1"/>
    <col min="4356" max="4356" width="10.28515625" style="209" customWidth="1"/>
    <col min="4357" max="4358" width="11" style="209" customWidth="1"/>
    <col min="4359" max="4360" width="10.42578125" style="209" customWidth="1"/>
    <col min="4361" max="4361" width="12.28515625" style="209" customWidth="1"/>
    <col min="4362" max="4362" width="14.42578125" style="209" customWidth="1"/>
    <col min="4363" max="4608" width="11.42578125" style="209"/>
    <col min="4609" max="4609" width="7.5703125" style="209" customWidth="1"/>
    <col min="4610" max="4610" width="20.28515625" style="209" customWidth="1"/>
    <col min="4611" max="4611" width="6" style="209" customWidth="1"/>
    <col min="4612" max="4612" width="10.28515625" style="209" customWidth="1"/>
    <col min="4613" max="4614" width="11" style="209" customWidth="1"/>
    <col min="4615" max="4616" width="10.42578125" style="209" customWidth="1"/>
    <col min="4617" max="4617" width="12.28515625" style="209" customWidth="1"/>
    <col min="4618" max="4618" width="14.42578125" style="209" customWidth="1"/>
    <col min="4619" max="4864" width="11.42578125" style="209"/>
    <col min="4865" max="4865" width="7.5703125" style="209" customWidth="1"/>
    <col min="4866" max="4866" width="20.28515625" style="209" customWidth="1"/>
    <col min="4867" max="4867" width="6" style="209" customWidth="1"/>
    <col min="4868" max="4868" width="10.28515625" style="209" customWidth="1"/>
    <col min="4869" max="4870" width="11" style="209" customWidth="1"/>
    <col min="4871" max="4872" width="10.42578125" style="209" customWidth="1"/>
    <col min="4873" max="4873" width="12.28515625" style="209" customWidth="1"/>
    <col min="4874" max="4874" width="14.42578125" style="209" customWidth="1"/>
    <col min="4875" max="5120" width="11.42578125" style="209"/>
    <col min="5121" max="5121" width="7.5703125" style="209" customWidth="1"/>
    <col min="5122" max="5122" width="20.28515625" style="209" customWidth="1"/>
    <col min="5123" max="5123" width="6" style="209" customWidth="1"/>
    <col min="5124" max="5124" width="10.28515625" style="209" customWidth="1"/>
    <col min="5125" max="5126" width="11" style="209" customWidth="1"/>
    <col min="5127" max="5128" width="10.42578125" style="209" customWidth="1"/>
    <col min="5129" max="5129" width="12.28515625" style="209" customWidth="1"/>
    <col min="5130" max="5130" width="14.42578125" style="209" customWidth="1"/>
    <col min="5131" max="5376" width="11.42578125" style="209"/>
    <col min="5377" max="5377" width="7.5703125" style="209" customWidth="1"/>
    <col min="5378" max="5378" width="20.28515625" style="209" customWidth="1"/>
    <col min="5379" max="5379" width="6" style="209" customWidth="1"/>
    <col min="5380" max="5380" width="10.28515625" style="209" customWidth="1"/>
    <col min="5381" max="5382" width="11" style="209" customWidth="1"/>
    <col min="5383" max="5384" width="10.42578125" style="209" customWidth="1"/>
    <col min="5385" max="5385" width="12.28515625" style="209" customWidth="1"/>
    <col min="5386" max="5386" width="14.42578125" style="209" customWidth="1"/>
    <col min="5387" max="5632" width="11.42578125" style="209"/>
    <col min="5633" max="5633" width="7.5703125" style="209" customWidth="1"/>
    <col min="5634" max="5634" width="20.28515625" style="209" customWidth="1"/>
    <col min="5635" max="5635" width="6" style="209" customWidth="1"/>
    <col min="5636" max="5636" width="10.28515625" style="209" customWidth="1"/>
    <col min="5637" max="5638" width="11" style="209" customWidth="1"/>
    <col min="5639" max="5640" width="10.42578125" style="209" customWidth="1"/>
    <col min="5641" max="5641" width="12.28515625" style="209" customWidth="1"/>
    <col min="5642" max="5642" width="14.42578125" style="209" customWidth="1"/>
    <col min="5643" max="5888" width="11.42578125" style="209"/>
    <col min="5889" max="5889" width="7.5703125" style="209" customWidth="1"/>
    <col min="5890" max="5890" width="20.28515625" style="209" customWidth="1"/>
    <col min="5891" max="5891" width="6" style="209" customWidth="1"/>
    <col min="5892" max="5892" width="10.28515625" style="209" customWidth="1"/>
    <col min="5893" max="5894" width="11" style="209" customWidth="1"/>
    <col min="5895" max="5896" width="10.42578125" style="209" customWidth="1"/>
    <col min="5897" max="5897" width="12.28515625" style="209" customWidth="1"/>
    <col min="5898" max="5898" width="14.42578125" style="209" customWidth="1"/>
    <col min="5899" max="6144" width="11.42578125" style="209"/>
    <col min="6145" max="6145" width="7.5703125" style="209" customWidth="1"/>
    <col min="6146" max="6146" width="20.28515625" style="209" customWidth="1"/>
    <col min="6147" max="6147" width="6" style="209" customWidth="1"/>
    <col min="6148" max="6148" width="10.28515625" style="209" customWidth="1"/>
    <col min="6149" max="6150" width="11" style="209" customWidth="1"/>
    <col min="6151" max="6152" width="10.42578125" style="209" customWidth="1"/>
    <col min="6153" max="6153" width="12.28515625" style="209" customWidth="1"/>
    <col min="6154" max="6154" width="14.42578125" style="209" customWidth="1"/>
    <col min="6155" max="6400" width="11.42578125" style="209"/>
    <col min="6401" max="6401" width="7.5703125" style="209" customWidth="1"/>
    <col min="6402" max="6402" width="20.28515625" style="209" customWidth="1"/>
    <col min="6403" max="6403" width="6" style="209" customWidth="1"/>
    <col min="6404" max="6404" width="10.28515625" style="209" customWidth="1"/>
    <col min="6405" max="6406" width="11" style="209" customWidth="1"/>
    <col min="6407" max="6408" width="10.42578125" style="209" customWidth="1"/>
    <col min="6409" max="6409" width="12.28515625" style="209" customWidth="1"/>
    <col min="6410" max="6410" width="14.42578125" style="209" customWidth="1"/>
    <col min="6411" max="6656" width="11.42578125" style="209"/>
    <col min="6657" max="6657" width="7.5703125" style="209" customWidth="1"/>
    <col min="6658" max="6658" width="20.28515625" style="209" customWidth="1"/>
    <col min="6659" max="6659" width="6" style="209" customWidth="1"/>
    <col min="6660" max="6660" width="10.28515625" style="209" customWidth="1"/>
    <col min="6661" max="6662" width="11" style="209" customWidth="1"/>
    <col min="6663" max="6664" width="10.42578125" style="209" customWidth="1"/>
    <col min="6665" max="6665" width="12.28515625" style="209" customWidth="1"/>
    <col min="6666" max="6666" width="14.42578125" style="209" customWidth="1"/>
    <col min="6667" max="6912" width="11.42578125" style="209"/>
    <col min="6913" max="6913" width="7.5703125" style="209" customWidth="1"/>
    <col min="6914" max="6914" width="20.28515625" style="209" customWidth="1"/>
    <col min="6915" max="6915" width="6" style="209" customWidth="1"/>
    <col min="6916" max="6916" width="10.28515625" style="209" customWidth="1"/>
    <col min="6917" max="6918" width="11" style="209" customWidth="1"/>
    <col min="6919" max="6920" width="10.42578125" style="209" customWidth="1"/>
    <col min="6921" max="6921" width="12.28515625" style="209" customWidth="1"/>
    <col min="6922" max="6922" width="14.42578125" style="209" customWidth="1"/>
    <col min="6923" max="7168" width="11.42578125" style="209"/>
    <col min="7169" max="7169" width="7.5703125" style="209" customWidth="1"/>
    <col min="7170" max="7170" width="20.28515625" style="209" customWidth="1"/>
    <col min="7171" max="7171" width="6" style="209" customWidth="1"/>
    <col min="7172" max="7172" width="10.28515625" style="209" customWidth="1"/>
    <col min="7173" max="7174" width="11" style="209" customWidth="1"/>
    <col min="7175" max="7176" width="10.42578125" style="209" customWidth="1"/>
    <col min="7177" max="7177" width="12.28515625" style="209" customWidth="1"/>
    <col min="7178" max="7178" width="14.42578125" style="209" customWidth="1"/>
    <col min="7179" max="7424" width="11.42578125" style="209"/>
    <col min="7425" max="7425" width="7.5703125" style="209" customWidth="1"/>
    <col min="7426" max="7426" width="20.28515625" style="209" customWidth="1"/>
    <col min="7427" max="7427" width="6" style="209" customWidth="1"/>
    <col min="7428" max="7428" width="10.28515625" style="209" customWidth="1"/>
    <col min="7429" max="7430" width="11" style="209" customWidth="1"/>
    <col min="7431" max="7432" width="10.42578125" style="209" customWidth="1"/>
    <col min="7433" max="7433" width="12.28515625" style="209" customWidth="1"/>
    <col min="7434" max="7434" width="14.42578125" style="209" customWidth="1"/>
    <col min="7435" max="7680" width="11.42578125" style="209"/>
    <col min="7681" max="7681" width="7.5703125" style="209" customWidth="1"/>
    <col min="7682" max="7682" width="20.28515625" style="209" customWidth="1"/>
    <col min="7683" max="7683" width="6" style="209" customWidth="1"/>
    <col min="7684" max="7684" width="10.28515625" style="209" customWidth="1"/>
    <col min="7685" max="7686" width="11" style="209" customWidth="1"/>
    <col min="7687" max="7688" width="10.42578125" style="209" customWidth="1"/>
    <col min="7689" max="7689" width="12.28515625" style="209" customWidth="1"/>
    <col min="7690" max="7690" width="14.42578125" style="209" customWidth="1"/>
    <col min="7691" max="7936" width="11.42578125" style="209"/>
    <col min="7937" max="7937" width="7.5703125" style="209" customWidth="1"/>
    <col min="7938" max="7938" width="20.28515625" style="209" customWidth="1"/>
    <col min="7939" max="7939" width="6" style="209" customWidth="1"/>
    <col min="7940" max="7940" width="10.28515625" style="209" customWidth="1"/>
    <col min="7941" max="7942" width="11" style="209" customWidth="1"/>
    <col min="7943" max="7944" width="10.42578125" style="209" customWidth="1"/>
    <col min="7945" max="7945" width="12.28515625" style="209" customWidth="1"/>
    <col min="7946" max="7946" width="14.42578125" style="209" customWidth="1"/>
    <col min="7947" max="8192" width="11.42578125" style="209"/>
    <col min="8193" max="8193" width="7.5703125" style="209" customWidth="1"/>
    <col min="8194" max="8194" width="20.28515625" style="209" customWidth="1"/>
    <col min="8195" max="8195" width="6" style="209" customWidth="1"/>
    <col min="8196" max="8196" width="10.28515625" style="209" customWidth="1"/>
    <col min="8197" max="8198" width="11" style="209" customWidth="1"/>
    <col min="8199" max="8200" width="10.42578125" style="209" customWidth="1"/>
    <col min="8201" max="8201" width="12.28515625" style="209" customWidth="1"/>
    <col min="8202" max="8202" width="14.42578125" style="209" customWidth="1"/>
    <col min="8203" max="8448" width="11.42578125" style="209"/>
    <col min="8449" max="8449" width="7.5703125" style="209" customWidth="1"/>
    <col min="8450" max="8450" width="20.28515625" style="209" customWidth="1"/>
    <col min="8451" max="8451" width="6" style="209" customWidth="1"/>
    <col min="8452" max="8452" width="10.28515625" style="209" customWidth="1"/>
    <col min="8453" max="8454" width="11" style="209" customWidth="1"/>
    <col min="8455" max="8456" width="10.42578125" style="209" customWidth="1"/>
    <col min="8457" max="8457" width="12.28515625" style="209" customWidth="1"/>
    <col min="8458" max="8458" width="14.42578125" style="209" customWidth="1"/>
    <col min="8459" max="8704" width="11.42578125" style="209"/>
    <col min="8705" max="8705" width="7.5703125" style="209" customWidth="1"/>
    <col min="8706" max="8706" width="20.28515625" style="209" customWidth="1"/>
    <col min="8707" max="8707" width="6" style="209" customWidth="1"/>
    <col min="8708" max="8708" width="10.28515625" style="209" customWidth="1"/>
    <col min="8709" max="8710" width="11" style="209" customWidth="1"/>
    <col min="8711" max="8712" width="10.42578125" style="209" customWidth="1"/>
    <col min="8713" max="8713" width="12.28515625" style="209" customWidth="1"/>
    <col min="8714" max="8714" width="14.42578125" style="209" customWidth="1"/>
    <col min="8715" max="8960" width="11.42578125" style="209"/>
    <col min="8961" max="8961" width="7.5703125" style="209" customWidth="1"/>
    <col min="8962" max="8962" width="20.28515625" style="209" customWidth="1"/>
    <col min="8963" max="8963" width="6" style="209" customWidth="1"/>
    <col min="8964" max="8964" width="10.28515625" style="209" customWidth="1"/>
    <col min="8965" max="8966" width="11" style="209" customWidth="1"/>
    <col min="8967" max="8968" width="10.42578125" style="209" customWidth="1"/>
    <col min="8969" max="8969" width="12.28515625" style="209" customWidth="1"/>
    <col min="8970" max="8970" width="14.42578125" style="209" customWidth="1"/>
    <col min="8971" max="9216" width="11.42578125" style="209"/>
    <col min="9217" max="9217" width="7.5703125" style="209" customWidth="1"/>
    <col min="9218" max="9218" width="20.28515625" style="209" customWidth="1"/>
    <col min="9219" max="9219" width="6" style="209" customWidth="1"/>
    <col min="9220" max="9220" width="10.28515625" style="209" customWidth="1"/>
    <col min="9221" max="9222" width="11" style="209" customWidth="1"/>
    <col min="9223" max="9224" width="10.42578125" style="209" customWidth="1"/>
    <col min="9225" max="9225" width="12.28515625" style="209" customWidth="1"/>
    <col min="9226" max="9226" width="14.42578125" style="209" customWidth="1"/>
    <col min="9227" max="9472" width="11.42578125" style="209"/>
    <col min="9473" max="9473" width="7.5703125" style="209" customWidth="1"/>
    <col min="9474" max="9474" width="20.28515625" style="209" customWidth="1"/>
    <col min="9475" max="9475" width="6" style="209" customWidth="1"/>
    <col min="9476" max="9476" width="10.28515625" style="209" customWidth="1"/>
    <col min="9477" max="9478" width="11" style="209" customWidth="1"/>
    <col min="9479" max="9480" width="10.42578125" style="209" customWidth="1"/>
    <col min="9481" max="9481" width="12.28515625" style="209" customWidth="1"/>
    <col min="9482" max="9482" width="14.42578125" style="209" customWidth="1"/>
    <col min="9483" max="9728" width="11.42578125" style="209"/>
    <col min="9729" max="9729" width="7.5703125" style="209" customWidth="1"/>
    <col min="9730" max="9730" width="20.28515625" style="209" customWidth="1"/>
    <col min="9731" max="9731" width="6" style="209" customWidth="1"/>
    <col min="9732" max="9732" width="10.28515625" style="209" customWidth="1"/>
    <col min="9733" max="9734" width="11" style="209" customWidth="1"/>
    <col min="9735" max="9736" width="10.42578125" style="209" customWidth="1"/>
    <col min="9737" max="9737" width="12.28515625" style="209" customWidth="1"/>
    <col min="9738" max="9738" width="14.42578125" style="209" customWidth="1"/>
    <col min="9739" max="9984" width="11.42578125" style="209"/>
    <col min="9985" max="9985" width="7.5703125" style="209" customWidth="1"/>
    <col min="9986" max="9986" width="20.28515625" style="209" customWidth="1"/>
    <col min="9987" max="9987" width="6" style="209" customWidth="1"/>
    <col min="9988" max="9988" width="10.28515625" style="209" customWidth="1"/>
    <col min="9989" max="9990" width="11" style="209" customWidth="1"/>
    <col min="9991" max="9992" width="10.42578125" style="209" customWidth="1"/>
    <col min="9993" max="9993" width="12.28515625" style="209" customWidth="1"/>
    <col min="9994" max="9994" width="14.42578125" style="209" customWidth="1"/>
    <col min="9995" max="10240" width="11.42578125" style="209"/>
    <col min="10241" max="10241" width="7.5703125" style="209" customWidth="1"/>
    <col min="10242" max="10242" width="20.28515625" style="209" customWidth="1"/>
    <col min="10243" max="10243" width="6" style="209" customWidth="1"/>
    <col min="10244" max="10244" width="10.28515625" style="209" customWidth="1"/>
    <col min="10245" max="10246" width="11" style="209" customWidth="1"/>
    <col min="10247" max="10248" width="10.42578125" style="209" customWidth="1"/>
    <col min="10249" max="10249" width="12.28515625" style="209" customWidth="1"/>
    <col min="10250" max="10250" width="14.42578125" style="209" customWidth="1"/>
    <col min="10251" max="10496" width="11.42578125" style="209"/>
    <col min="10497" max="10497" width="7.5703125" style="209" customWidth="1"/>
    <col min="10498" max="10498" width="20.28515625" style="209" customWidth="1"/>
    <col min="10499" max="10499" width="6" style="209" customWidth="1"/>
    <col min="10500" max="10500" width="10.28515625" style="209" customWidth="1"/>
    <col min="10501" max="10502" width="11" style="209" customWidth="1"/>
    <col min="10503" max="10504" width="10.42578125" style="209" customWidth="1"/>
    <col min="10505" max="10505" width="12.28515625" style="209" customWidth="1"/>
    <col min="10506" max="10506" width="14.42578125" style="209" customWidth="1"/>
    <col min="10507" max="10752" width="11.42578125" style="209"/>
    <col min="10753" max="10753" width="7.5703125" style="209" customWidth="1"/>
    <col min="10754" max="10754" width="20.28515625" style="209" customWidth="1"/>
    <col min="10755" max="10755" width="6" style="209" customWidth="1"/>
    <col min="10756" max="10756" width="10.28515625" style="209" customWidth="1"/>
    <col min="10757" max="10758" width="11" style="209" customWidth="1"/>
    <col min="10759" max="10760" width="10.42578125" style="209" customWidth="1"/>
    <col min="10761" max="10761" width="12.28515625" style="209" customWidth="1"/>
    <col min="10762" max="10762" width="14.42578125" style="209" customWidth="1"/>
    <col min="10763" max="11008" width="11.42578125" style="209"/>
    <col min="11009" max="11009" width="7.5703125" style="209" customWidth="1"/>
    <col min="11010" max="11010" width="20.28515625" style="209" customWidth="1"/>
    <col min="11011" max="11011" width="6" style="209" customWidth="1"/>
    <col min="11012" max="11012" width="10.28515625" style="209" customWidth="1"/>
    <col min="11013" max="11014" width="11" style="209" customWidth="1"/>
    <col min="11015" max="11016" width="10.42578125" style="209" customWidth="1"/>
    <col min="11017" max="11017" width="12.28515625" style="209" customWidth="1"/>
    <col min="11018" max="11018" width="14.42578125" style="209" customWidth="1"/>
    <col min="11019" max="11264" width="11.42578125" style="209"/>
    <col min="11265" max="11265" width="7.5703125" style="209" customWidth="1"/>
    <col min="11266" max="11266" width="20.28515625" style="209" customWidth="1"/>
    <col min="11267" max="11267" width="6" style="209" customWidth="1"/>
    <col min="11268" max="11268" width="10.28515625" style="209" customWidth="1"/>
    <col min="11269" max="11270" width="11" style="209" customWidth="1"/>
    <col min="11271" max="11272" width="10.42578125" style="209" customWidth="1"/>
    <col min="11273" max="11273" width="12.28515625" style="209" customWidth="1"/>
    <col min="11274" max="11274" width="14.42578125" style="209" customWidth="1"/>
    <col min="11275" max="11520" width="11.42578125" style="209"/>
    <col min="11521" max="11521" width="7.5703125" style="209" customWidth="1"/>
    <col min="11522" max="11522" width="20.28515625" style="209" customWidth="1"/>
    <col min="11523" max="11523" width="6" style="209" customWidth="1"/>
    <col min="11524" max="11524" width="10.28515625" style="209" customWidth="1"/>
    <col min="11525" max="11526" width="11" style="209" customWidth="1"/>
    <col min="11527" max="11528" width="10.42578125" style="209" customWidth="1"/>
    <col min="11529" max="11529" width="12.28515625" style="209" customWidth="1"/>
    <col min="11530" max="11530" width="14.42578125" style="209" customWidth="1"/>
    <col min="11531" max="11776" width="11.42578125" style="209"/>
    <col min="11777" max="11777" width="7.5703125" style="209" customWidth="1"/>
    <col min="11778" max="11778" width="20.28515625" style="209" customWidth="1"/>
    <col min="11779" max="11779" width="6" style="209" customWidth="1"/>
    <col min="11780" max="11780" width="10.28515625" style="209" customWidth="1"/>
    <col min="11781" max="11782" width="11" style="209" customWidth="1"/>
    <col min="11783" max="11784" width="10.42578125" style="209" customWidth="1"/>
    <col min="11785" max="11785" width="12.28515625" style="209" customWidth="1"/>
    <col min="11786" max="11786" width="14.42578125" style="209" customWidth="1"/>
    <col min="11787" max="12032" width="11.42578125" style="209"/>
    <col min="12033" max="12033" width="7.5703125" style="209" customWidth="1"/>
    <col min="12034" max="12034" width="20.28515625" style="209" customWidth="1"/>
    <col min="12035" max="12035" width="6" style="209" customWidth="1"/>
    <col min="12036" max="12036" width="10.28515625" style="209" customWidth="1"/>
    <col min="12037" max="12038" width="11" style="209" customWidth="1"/>
    <col min="12039" max="12040" width="10.42578125" style="209" customWidth="1"/>
    <col min="12041" max="12041" width="12.28515625" style="209" customWidth="1"/>
    <col min="12042" max="12042" width="14.42578125" style="209" customWidth="1"/>
    <col min="12043" max="12288" width="11.42578125" style="209"/>
    <col min="12289" max="12289" width="7.5703125" style="209" customWidth="1"/>
    <col min="12290" max="12290" width="20.28515625" style="209" customWidth="1"/>
    <col min="12291" max="12291" width="6" style="209" customWidth="1"/>
    <col min="12292" max="12292" width="10.28515625" style="209" customWidth="1"/>
    <col min="12293" max="12294" width="11" style="209" customWidth="1"/>
    <col min="12295" max="12296" width="10.42578125" style="209" customWidth="1"/>
    <col min="12297" max="12297" width="12.28515625" style="209" customWidth="1"/>
    <col min="12298" max="12298" width="14.42578125" style="209" customWidth="1"/>
    <col min="12299" max="12544" width="11.42578125" style="209"/>
    <col min="12545" max="12545" width="7.5703125" style="209" customWidth="1"/>
    <col min="12546" max="12546" width="20.28515625" style="209" customWidth="1"/>
    <col min="12547" max="12547" width="6" style="209" customWidth="1"/>
    <col min="12548" max="12548" width="10.28515625" style="209" customWidth="1"/>
    <col min="12549" max="12550" width="11" style="209" customWidth="1"/>
    <col min="12551" max="12552" width="10.42578125" style="209" customWidth="1"/>
    <col min="12553" max="12553" width="12.28515625" style="209" customWidth="1"/>
    <col min="12554" max="12554" width="14.42578125" style="209" customWidth="1"/>
    <col min="12555" max="12800" width="11.42578125" style="209"/>
    <col min="12801" max="12801" width="7.5703125" style="209" customWidth="1"/>
    <col min="12802" max="12802" width="20.28515625" style="209" customWidth="1"/>
    <col min="12803" max="12803" width="6" style="209" customWidth="1"/>
    <col min="12804" max="12804" width="10.28515625" style="209" customWidth="1"/>
    <col min="12805" max="12806" width="11" style="209" customWidth="1"/>
    <col min="12807" max="12808" width="10.42578125" style="209" customWidth="1"/>
    <col min="12809" max="12809" width="12.28515625" style="209" customWidth="1"/>
    <col min="12810" max="12810" width="14.42578125" style="209" customWidth="1"/>
    <col min="12811" max="13056" width="11.42578125" style="209"/>
    <col min="13057" max="13057" width="7.5703125" style="209" customWidth="1"/>
    <col min="13058" max="13058" width="20.28515625" style="209" customWidth="1"/>
    <col min="13059" max="13059" width="6" style="209" customWidth="1"/>
    <col min="13060" max="13060" width="10.28515625" style="209" customWidth="1"/>
    <col min="13061" max="13062" width="11" style="209" customWidth="1"/>
    <col min="13063" max="13064" width="10.42578125" style="209" customWidth="1"/>
    <col min="13065" max="13065" width="12.28515625" style="209" customWidth="1"/>
    <col min="13066" max="13066" width="14.42578125" style="209" customWidth="1"/>
    <col min="13067" max="13312" width="11.42578125" style="209"/>
    <col min="13313" max="13313" width="7.5703125" style="209" customWidth="1"/>
    <col min="13314" max="13314" width="20.28515625" style="209" customWidth="1"/>
    <col min="13315" max="13315" width="6" style="209" customWidth="1"/>
    <col min="13316" max="13316" width="10.28515625" style="209" customWidth="1"/>
    <col min="13317" max="13318" width="11" style="209" customWidth="1"/>
    <col min="13319" max="13320" width="10.42578125" style="209" customWidth="1"/>
    <col min="13321" max="13321" width="12.28515625" style="209" customWidth="1"/>
    <col min="13322" max="13322" width="14.42578125" style="209" customWidth="1"/>
    <col min="13323" max="13568" width="11.42578125" style="209"/>
    <col min="13569" max="13569" width="7.5703125" style="209" customWidth="1"/>
    <col min="13570" max="13570" width="20.28515625" style="209" customWidth="1"/>
    <col min="13571" max="13571" width="6" style="209" customWidth="1"/>
    <col min="13572" max="13572" width="10.28515625" style="209" customWidth="1"/>
    <col min="13573" max="13574" width="11" style="209" customWidth="1"/>
    <col min="13575" max="13576" width="10.42578125" style="209" customWidth="1"/>
    <col min="13577" max="13577" width="12.28515625" style="209" customWidth="1"/>
    <col min="13578" max="13578" width="14.42578125" style="209" customWidth="1"/>
    <col min="13579" max="13824" width="11.42578125" style="209"/>
    <col min="13825" max="13825" width="7.5703125" style="209" customWidth="1"/>
    <col min="13826" max="13826" width="20.28515625" style="209" customWidth="1"/>
    <col min="13827" max="13827" width="6" style="209" customWidth="1"/>
    <col min="13828" max="13828" width="10.28515625" style="209" customWidth="1"/>
    <col min="13829" max="13830" width="11" style="209" customWidth="1"/>
    <col min="13831" max="13832" width="10.42578125" style="209" customWidth="1"/>
    <col min="13833" max="13833" width="12.28515625" style="209" customWidth="1"/>
    <col min="13834" max="13834" width="14.42578125" style="209" customWidth="1"/>
    <col min="13835" max="14080" width="11.42578125" style="209"/>
    <col min="14081" max="14081" width="7.5703125" style="209" customWidth="1"/>
    <col min="14082" max="14082" width="20.28515625" style="209" customWidth="1"/>
    <col min="14083" max="14083" width="6" style="209" customWidth="1"/>
    <col min="14084" max="14084" width="10.28515625" style="209" customWidth="1"/>
    <col min="14085" max="14086" width="11" style="209" customWidth="1"/>
    <col min="14087" max="14088" width="10.42578125" style="209" customWidth="1"/>
    <col min="14089" max="14089" width="12.28515625" style="209" customWidth="1"/>
    <col min="14090" max="14090" width="14.42578125" style="209" customWidth="1"/>
    <col min="14091" max="14336" width="11.42578125" style="209"/>
    <col min="14337" max="14337" width="7.5703125" style="209" customWidth="1"/>
    <col min="14338" max="14338" width="20.28515625" style="209" customWidth="1"/>
    <col min="14339" max="14339" width="6" style="209" customWidth="1"/>
    <col min="14340" max="14340" width="10.28515625" style="209" customWidth="1"/>
    <col min="14341" max="14342" width="11" style="209" customWidth="1"/>
    <col min="14343" max="14344" width="10.42578125" style="209" customWidth="1"/>
    <col min="14345" max="14345" width="12.28515625" style="209" customWidth="1"/>
    <col min="14346" max="14346" width="14.42578125" style="209" customWidth="1"/>
    <col min="14347" max="14592" width="11.42578125" style="209"/>
    <col min="14593" max="14593" width="7.5703125" style="209" customWidth="1"/>
    <col min="14594" max="14594" width="20.28515625" style="209" customWidth="1"/>
    <col min="14595" max="14595" width="6" style="209" customWidth="1"/>
    <col min="14596" max="14596" width="10.28515625" style="209" customWidth="1"/>
    <col min="14597" max="14598" width="11" style="209" customWidth="1"/>
    <col min="14599" max="14600" width="10.42578125" style="209" customWidth="1"/>
    <col min="14601" max="14601" width="12.28515625" style="209" customWidth="1"/>
    <col min="14602" max="14602" width="14.42578125" style="209" customWidth="1"/>
    <col min="14603" max="14848" width="11.42578125" style="209"/>
    <col min="14849" max="14849" width="7.5703125" style="209" customWidth="1"/>
    <col min="14850" max="14850" width="20.28515625" style="209" customWidth="1"/>
    <col min="14851" max="14851" width="6" style="209" customWidth="1"/>
    <col min="14852" max="14852" width="10.28515625" style="209" customWidth="1"/>
    <col min="14853" max="14854" width="11" style="209" customWidth="1"/>
    <col min="14855" max="14856" width="10.42578125" style="209" customWidth="1"/>
    <col min="14857" max="14857" width="12.28515625" style="209" customWidth="1"/>
    <col min="14858" max="14858" width="14.42578125" style="209" customWidth="1"/>
    <col min="14859" max="15104" width="11.42578125" style="209"/>
    <col min="15105" max="15105" width="7.5703125" style="209" customWidth="1"/>
    <col min="15106" max="15106" width="20.28515625" style="209" customWidth="1"/>
    <col min="15107" max="15107" width="6" style="209" customWidth="1"/>
    <col min="15108" max="15108" width="10.28515625" style="209" customWidth="1"/>
    <col min="15109" max="15110" width="11" style="209" customWidth="1"/>
    <col min="15111" max="15112" width="10.42578125" style="209" customWidth="1"/>
    <col min="15113" max="15113" width="12.28515625" style="209" customWidth="1"/>
    <col min="15114" max="15114" width="14.42578125" style="209" customWidth="1"/>
    <col min="15115" max="15360" width="11.42578125" style="209"/>
    <col min="15361" max="15361" width="7.5703125" style="209" customWidth="1"/>
    <col min="15362" max="15362" width="20.28515625" style="209" customWidth="1"/>
    <col min="15363" max="15363" width="6" style="209" customWidth="1"/>
    <col min="15364" max="15364" width="10.28515625" style="209" customWidth="1"/>
    <col min="15365" max="15366" width="11" style="209" customWidth="1"/>
    <col min="15367" max="15368" width="10.42578125" style="209" customWidth="1"/>
    <col min="15369" max="15369" width="12.28515625" style="209" customWidth="1"/>
    <col min="15370" max="15370" width="14.42578125" style="209" customWidth="1"/>
    <col min="15371" max="15616" width="11.42578125" style="209"/>
    <col min="15617" max="15617" width="7.5703125" style="209" customWidth="1"/>
    <col min="15618" max="15618" width="20.28515625" style="209" customWidth="1"/>
    <col min="15619" max="15619" width="6" style="209" customWidth="1"/>
    <col min="15620" max="15620" width="10.28515625" style="209" customWidth="1"/>
    <col min="15621" max="15622" width="11" style="209" customWidth="1"/>
    <col min="15623" max="15624" width="10.42578125" style="209" customWidth="1"/>
    <col min="15625" max="15625" width="12.28515625" style="209" customWidth="1"/>
    <col min="15626" max="15626" width="14.42578125" style="209" customWidth="1"/>
    <col min="15627" max="15872" width="11.42578125" style="209"/>
    <col min="15873" max="15873" width="7.5703125" style="209" customWidth="1"/>
    <col min="15874" max="15874" width="20.28515625" style="209" customWidth="1"/>
    <col min="15875" max="15875" width="6" style="209" customWidth="1"/>
    <col min="15876" max="15876" width="10.28515625" style="209" customWidth="1"/>
    <col min="15877" max="15878" width="11" style="209" customWidth="1"/>
    <col min="15879" max="15880" width="10.42578125" style="209" customWidth="1"/>
    <col min="15881" max="15881" width="12.28515625" style="209" customWidth="1"/>
    <col min="15882" max="15882" width="14.42578125" style="209" customWidth="1"/>
    <col min="15883" max="16128" width="11.42578125" style="209"/>
    <col min="16129" max="16129" width="7.5703125" style="209" customWidth="1"/>
    <col min="16130" max="16130" width="20.28515625" style="209" customWidth="1"/>
    <col min="16131" max="16131" width="6" style="209" customWidth="1"/>
    <col min="16132" max="16132" width="10.28515625" style="209" customWidth="1"/>
    <col min="16133" max="16134" width="11" style="209" customWidth="1"/>
    <col min="16135" max="16136" width="10.42578125" style="209" customWidth="1"/>
    <col min="16137" max="16137" width="12.28515625" style="209" customWidth="1"/>
    <col min="16138" max="16138" width="14.42578125" style="209" customWidth="1"/>
    <col min="16139" max="16384" width="11.42578125" style="209"/>
  </cols>
  <sheetData>
    <row r="1" spans="1:11" x14ac:dyDescent="0.25">
      <c r="A1" s="385" t="s">
        <v>585</v>
      </c>
      <c r="F1" s="209" t="s">
        <v>608</v>
      </c>
    </row>
    <row r="2" spans="1:11" x14ac:dyDescent="0.25">
      <c r="A2" s="564" t="s">
        <v>609</v>
      </c>
      <c r="B2" s="564"/>
      <c r="C2" s="564"/>
      <c r="D2" s="564"/>
      <c r="E2" s="564"/>
      <c r="F2" s="564"/>
      <c r="G2" s="564"/>
      <c r="H2" s="564"/>
      <c r="I2" s="564"/>
    </row>
    <row r="3" spans="1:11" ht="60.75" customHeight="1" x14ac:dyDescent="0.25">
      <c r="A3" s="386" t="s">
        <v>588</v>
      </c>
      <c r="B3" s="386" t="s">
        <v>589</v>
      </c>
      <c r="C3" s="386" t="s">
        <v>590</v>
      </c>
      <c r="D3" s="386" t="s">
        <v>591</v>
      </c>
      <c r="E3" s="386" t="s">
        <v>592</v>
      </c>
      <c r="F3" s="386" t="s">
        <v>593</v>
      </c>
      <c r="G3" s="386" t="s">
        <v>594</v>
      </c>
      <c r="H3" s="386" t="s">
        <v>595</v>
      </c>
      <c r="I3" s="386" t="s">
        <v>596</v>
      </c>
    </row>
    <row r="4" spans="1:11" x14ac:dyDescent="0.25">
      <c r="A4" s="387" t="s">
        <v>610</v>
      </c>
      <c r="B4" s="390" t="s">
        <v>611</v>
      </c>
      <c r="C4" s="397" t="s">
        <v>612</v>
      </c>
      <c r="D4" s="397">
        <v>3312</v>
      </c>
      <c r="E4" s="397">
        <v>593518</v>
      </c>
      <c r="F4" s="397">
        <v>528038</v>
      </c>
      <c r="G4" s="397">
        <f>D4+E4-F4</f>
        <v>68792</v>
      </c>
      <c r="H4" s="397">
        <v>134.66666000000001</v>
      </c>
      <c r="I4" s="398">
        <f>G4*H4</f>
        <v>9263988.8747199997</v>
      </c>
      <c r="J4" s="222"/>
      <c r="K4" s="222"/>
    </row>
    <row r="5" spans="1:11" x14ac:dyDescent="0.25">
      <c r="A5" s="387" t="s">
        <v>613</v>
      </c>
      <c r="B5" s="390" t="s">
        <v>614</v>
      </c>
      <c r="C5" s="397" t="s">
        <v>612</v>
      </c>
      <c r="D5" s="397">
        <v>1473</v>
      </c>
      <c r="E5" s="397">
        <v>6589</v>
      </c>
      <c r="F5" s="397">
        <v>5873</v>
      </c>
      <c r="G5" s="397">
        <f t="shared" ref="G5:G68" si="0">D5+E5-F5</f>
        <v>2189</v>
      </c>
      <c r="H5" s="397">
        <v>189.90889999999999</v>
      </c>
      <c r="I5" s="398">
        <f t="shared" ref="I5:I68" si="1">G5*H5</f>
        <v>415710.5821</v>
      </c>
      <c r="J5" s="222"/>
      <c r="K5" s="222"/>
    </row>
    <row r="6" spans="1:11" x14ac:dyDescent="0.25">
      <c r="A6" s="387" t="s">
        <v>615</v>
      </c>
      <c r="B6" s="390" t="s">
        <v>616</v>
      </c>
      <c r="C6" s="397" t="s">
        <v>270</v>
      </c>
      <c r="D6" s="397">
        <v>0</v>
      </c>
      <c r="E6" s="397">
        <v>2</v>
      </c>
      <c r="F6" s="397">
        <v>2</v>
      </c>
      <c r="G6" s="397">
        <f t="shared" si="0"/>
        <v>0</v>
      </c>
      <c r="H6" s="397"/>
      <c r="I6" s="398">
        <f t="shared" si="1"/>
        <v>0</v>
      </c>
      <c r="J6" s="222"/>
      <c r="K6" s="222"/>
    </row>
    <row r="7" spans="1:11" x14ac:dyDescent="0.25">
      <c r="A7" s="387" t="s">
        <v>617</v>
      </c>
      <c r="B7" s="390" t="s">
        <v>618</v>
      </c>
      <c r="C7" s="397" t="s">
        <v>612</v>
      </c>
      <c r="D7" s="397">
        <v>0</v>
      </c>
      <c r="E7" s="397">
        <v>10504</v>
      </c>
      <c r="F7" s="397">
        <v>4958</v>
      </c>
      <c r="G7" s="397">
        <f t="shared" si="0"/>
        <v>5546</v>
      </c>
      <c r="H7" s="397">
        <v>435.39049999999997</v>
      </c>
      <c r="I7" s="398">
        <f t="shared" si="1"/>
        <v>2414675.713</v>
      </c>
      <c r="J7" s="222"/>
      <c r="K7" s="222"/>
    </row>
    <row r="8" spans="1:11" x14ac:dyDescent="0.25">
      <c r="A8" s="387" t="s">
        <v>619</v>
      </c>
      <c r="B8" s="390" t="s">
        <v>620</v>
      </c>
      <c r="C8" s="397" t="s">
        <v>612</v>
      </c>
      <c r="D8" s="397">
        <v>133</v>
      </c>
      <c r="E8" s="397">
        <v>2374</v>
      </c>
      <c r="F8" s="397">
        <v>1471</v>
      </c>
      <c r="G8" s="397">
        <f t="shared" si="0"/>
        <v>1036</v>
      </c>
      <c r="H8" s="397">
        <v>196.15559999999999</v>
      </c>
      <c r="I8" s="398">
        <f t="shared" si="1"/>
        <v>203217.2016</v>
      </c>
      <c r="J8" s="222"/>
      <c r="K8" s="222"/>
    </row>
    <row r="9" spans="1:11" x14ac:dyDescent="0.25">
      <c r="A9" s="387" t="s">
        <v>621</v>
      </c>
      <c r="B9" s="390" t="s">
        <v>622</v>
      </c>
      <c r="C9" s="397" t="s">
        <v>599</v>
      </c>
      <c r="D9" s="397">
        <v>1420</v>
      </c>
      <c r="E9" s="397">
        <v>0</v>
      </c>
      <c r="F9" s="397">
        <v>1420</v>
      </c>
      <c r="G9" s="397">
        <f t="shared" si="0"/>
        <v>0</v>
      </c>
      <c r="H9" s="397">
        <v>79</v>
      </c>
      <c r="I9" s="398">
        <f t="shared" si="1"/>
        <v>0</v>
      </c>
      <c r="J9" s="222"/>
      <c r="K9" s="222"/>
    </row>
    <row r="10" spans="1:11" x14ac:dyDescent="0.25">
      <c r="A10" s="387" t="s">
        <v>623</v>
      </c>
      <c r="B10" s="390" t="s">
        <v>624</v>
      </c>
      <c r="C10" s="397" t="s">
        <v>625</v>
      </c>
      <c r="D10" s="397">
        <v>133.54</v>
      </c>
      <c r="E10" s="397">
        <v>0</v>
      </c>
      <c r="F10" s="397">
        <v>133.54</v>
      </c>
      <c r="G10" s="397">
        <f t="shared" si="0"/>
        <v>0</v>
      </c>
      <c r="H10" s="397">
        <v>96</v>
      </c>
      <c r="I10" s="398">
        <f t="shared" si="1"/>
        <v>0</v>
      </c>
      <c r="J10" s="222"/>
      <c r="K10" s="222"/>
    </row>
    <row r="11" spans="1:11" x14ac:dyDescent="0.25">
      <c r="A11" s="387" t="s">
        <v>626</v>
      </c>
      <c r="B11" s="390" t="s">
        <v>627</v>
      </c>
      <c r="C11" s="397" t="s">
        <v>599</v>
      </c>
      <c r="D11" s="397">
        <v>0</v>
      </c>
      <c r="E11" s="397">
        <v>1270</v>
      </c>
      <c r="F11" s="397">
        <v>1270</v>
      </c>
      <c r="G11" s="397">
        <f t="shared" si="0"/>
        <v>0</v>
      </c>
      <c r="H11" s="397">
        <v>90</v>
      </c>
      <c r="I11" s="398">
        <f t="shared" si="1"/>
        <v>0</v>
      </c>
      <c r="J11" s="222"/>
      <c r="K11" s="222"/>
    </row>
    <row r="12" spans="1:11" x14ac:dyDescent="0.25">
      <c r="A12" s="387" t="s">
        <v>628</v>
      </c>
      <c r="B12" s="390" t="s">
        <v>629</v>
      </c>
      <c r="C12" s="397" t="s">
        <v>612</v>
      </c>
      <c r="D12" s="397">
        <v>453</v>
      </c>
      <c r="E12" s="397">
        <v>1380</v>
      </c>
      <c r="F12" s="397">
        <v>564</v>
      </c>
      <c r="G12" s="397">
        <f t="shared" si="0"/>
        <v>1269</v>
      </c>
      <c r="H12" s="397">
        <v>219.9</v>
      </c>
      <c r="I12" s="398">
        <f t="shared" si="1"/>
        <v>279053.10000000003</v>
      </c>
      <c r="J12" s="222"/>
      <c r="K12" s="222"/>
    </row>
    <row r="13" spans="1:11" x14ac:dyDescent="0.25">
      <c r="A13" s="387" t="s">
        <v>630</v>
      </c>
      <c r="B13" s="390" t="s">
        <v>631</v>
      </c>
      <c r="C13" s="397" t="s">
        <v>625</v>
      </c>
      <c r="D13" s="397">
        <v>102</v>
      </c>
      <c r="E13" s="397">
        <v>443</v>
      </c>
      <c r="F13" s="397">
        <v>383</v>
      </c>
      <c r="G13" s="397">
        <f t="shared" si="0"/>
        <v>162</v>
      </c>
      <c r="H13" s="397">
        <v>372.00510000000003</v>
      </c>
      <c r="I13" s="398">
        <f t="shared" si="1"/>
        <v>60264.826200000003</v>
      </c>
      <c r="J13" s="222"/>
      <c r="K13" s="222"/>
    </row>
    <row r="14" spans="1:11" x14ac:dyDescent="0.25">
      <c r="A14" s="387" t="s">
        <v>632</v>
      </c>
      <c r="B14" s="390" t="s">
        <v>633</v>
      </c>
      <c r="C14" s="397" t="s">
        <v>625</v>
      </c>
      <c r="D14" s="397">
        <v>0</v>
      </c>
      <c r="E14" s="397">
        <v>177</v>
      </c>
      <c r="F14" s="397">
        <v>177</v>
      </c>
      <c r="G14" s="397">
        <f t="shared" si="0"/>
        <v>0</v>
      </c>
      <c r="H14" s="397">
        <v>416.67</v>
      </c>
      <c r="I14" s="398">
        <f t="shared" si="1"/>
        <v>0</v>
      </c>
      <c r="J14" s="222"/>
      <c r="K14" s="222"/>
    </row>
    <row r="15" spans="1:11" x14ac:dyDescent="0.25">
      <c r="A15" s="387" t="s">
        <v>634</v>
      </c>
      <c r="B15" s="390" t="s">
        <v>635</v>
      </c>
      <c r="C15" s="397" t="s">
        <v>612</v>
      </c>
      <c r="D15" s="397">
        <v>0</v>
      </c>
      <c r="E15" s="397">
        <v>418</v>
      </c>
      <c r="F15" s="397">
        <v>0</v>
      </c>
      <c r="G15" s="397">
        <f t="shared" si="0"/>
        <v>418</v>
      </c>
      <c r="H15" s="397">
        <v>403.33300000000003</v>
      </c>
      <c r="I15" s="398">
        <f t="shared" si="1"/>
        <v>168593.19400000002</v>
      </c>
      <c r="J15" s="222"/>
      <c r="K15" s="222"/>
    </row>
    <row r="16" spans="1:11" x14ac:dyDescent="0.25">
      <c r="A16" s="387" t="s">
        <v>636</v>
      </c>
      <c r="B16" s="390" t="s">
        <v>637</v>
      </c>
      <c r="C16" s="397" t="s">
        <v>625</v>
      </c>
      <c r="D16" s="397">
        <v>0</v>
      </c>
      <c r="E16" s="397">
        <v>14</v>
      </c>
      <c r="F16" s="397">
        <v>0</v>
      </c>
      <c r="G16" s="397">
        <f t="shared" si="0"/>
        <v>14</v>
      </c>
      <c r="H16" s="397">
        <v>10985.7</v>
      </c>
      <c r="I16" s="398">
        <f t="shared" si="1"/>
        <v>153799.80000000002</v>
      </c>
      <c r="J16" s="222"/>
      <c r="K16" s="222"/>
    </row>
    <row r="17" spans="1:11" x14ac:dyDescent="0.25">
      <c r="A17" s="387" t="s">
        <v>638</v>
      </c>
      <c r="B17" s="390" t="s">
        <v>639</v>
      </c>
      <c r="C17" s="397" t="s">
        <v>625</v>
      </c>
      <c r="D17" s="397">
        <v>0</v>
      </c>
      <c r="E17" s="397">
        <v>27</v>
      </c>
      <c r="F17" s="397">
        <v>6</v>
      </c>
      <c r="G17" s="397">
        <f t="shared" si="0"/>
        <v>21</v>
      </c>
      <c r="H17" s="397">
        <v>10084.290000000001</v>
      </c>
      <c r="I17" s="398">
        <f t="shared" si="1"/>
        <v>211770.09000000003</v>
      </c>
      <c r="J17" s="222"/>
      <c r="K17" s="222"/>
    </row>
    <row r="18" spans="1:11" x14ac:dyDescent="0.25">
      <c r="A18" s="387" t="s">
        <v>640</v>
      </c>
      <c r="B18" s="390" t="s">
        <v>641</v>
      </c>
      <c r="C18" s="397" t="s">
        <v>625</v>
      </c>
      <c r="D18" s="397">
        <v>0</v>
      </c>
      <c r="E18" s="397">
        <v>7</v>
      </c>
      <c r="F18" s="397">
        <v>0</v>
      </c>
      <c r="G18" s="397">
        <f t="shared" si="0"/>
        <v>7</v>
      </c>
      <c r="H18" s="397">
        <v>16400</v>
      </c>
      <c r="I18" s="398">
        <f t="shared" si="1"/>
        <v>114800</v>
      </c>
      <c r="J18" s="222"/>
      <c r="K18" s="222"/>
    </row>
    <row r="19" spans="1:11" x14ac:dyDescent="0.25">
      <c r="A19" s="387" t="s">
        <v>642</v>
      </c>
      <c r="B19" s="390" t="s">
        <v>643</v>
      </c>
      <c r="C19" s="397" t="s">
        <v>612</v>
      </c>
      <c r="D19" s="397">
        <v>0</v>
      </c>
      <c r="E19" s="397">
        <v>208</v>
      </c>
      <c r="F19" s="397">
        <v>0</v>
      </c>
      <c r="G19" s="397">
        <f t="shared" si="0"/>
        <v>208</v>
      </c>
      <c r="H19" s="397">
        <v>360</v>
      </c>
      <c r="I19" s="398">
        <f t="shared" si="1"/>
        <v>74880</v>
      </c>
      <c r="J19" s="222"/>
      <c r="K19" s="222"/>
    </row>
    <row r="20" spans="1:11" x14ac:dyDescent="0.25">
      <c r="A20" s="387" t="s">
        <v>644</v>
      </c>
      <c r="B20" s="390" t="s">
        <v>645</v>
      </c>
      <c r="C20" s="397" t="s">
        <v>612</v>
      </c>
      <c r="D20" s="397">
        <v>0</v>
      </c>
      <c r="E20" s="397">
        <v>6670</v>
      </c>
      <c r="F20" s="397">
        <v>3931</v>
      </c>
      <c r="G20" s="397">
        <f t="shared" si="0"/>
        <v>2739</v>
      </c>
      <c r="H20" s="397">
        <v>255.94749999999999</v>
      </c>
      <c r="I20" s="398">
        <f t="shared" si="1"/>
        <v>701040.20250000001</v>
      </c>
      <c r="J20" s="222"/>
      <c r="K20" s="222"/>
    </row>
    <row r="21" spans="1:11" x14ac:dyDescent="0.25">
      <c r="A21" s="387" t="s">
        <v>646</v>
      </c>
      <c r="B21" s="390" t="s">
        <v>647</v>
      </c>
      <c r="C21" s="397" t="s">
        <v>612</v>
      </c>
      <c r="D21" s="397">
        <v>0</v>
      </c>
      <c r="E21" s="397">
        <v>96</v>
      </c>
      <c r="F21" s="397">
        <v>0</v>
      </c>
      <c r="G21" s="397">
        <f t="shared" si="0"/>
        <v>96</v>
      </c>
      <c r="H21" s="397">
        <v>714.79</v>
      </c>
      <c r="I21" s="398">
        <f t="shared" si="1"/>
        <v>68619.839999999997</v>
      </c>
      <c r="J21" s="222"/>
      <c r="K21" s="222"/>
    </row>
    <row r="22" spans="1:11" x14ac:dyDescent="0.25">
      <c r="A22" s="387" t="s">
        <v>648</v>
      </c>
      <c r="B22" s="390" t="s">
        <v>649</v>
      </c>
      <c r="C22" s="397" t="s">
        <v>612</v>
      </c>
      <c r="D22" s="397">
        <v>0</v>
      </c>
      <c r="E22" s="397">
        <v>944</v>
      </c>
      <c r="F22" s="397">
        <v>0</v>
      </c>
      <c r="G22" s="397">
        <f t="shared" si="0"/>
        <v>944</v>
      </c>
      <c r="H22" s="397">
        <v>178.75</v>
      </c>
      <c r="I22" s="398">
        <f t="shared" si="1"/>
        <v>168740</v>
      </c>
      <c r="J22" s="222"/>
      <c r="K22" s="222"/>
    </row>
    <row r="23" spans="1:11" x14ac:dyDescent="0.25">
      <c r="A23" s="387" t="s">
        <v>650</v>
      </c>
      <c r="B23" s="390" t="s">
        <v>627</v>
      </c>
      <c r="C23" s="397" t="s">
        <v>599</v>
      </c>
      <c r="D23" s="397">
        <v>3077.31</v>
      </c>
      <c r="E23" s="397">
        <v>0</v>
      </c>
      <c r="F23" s="397">
        <v>3077.31</v>
      </c>
      <c r="G23" s="397">
        <f t="shared" si="0"/>
        <v>0</v>
      </c>
      <c r="H23" s="397">
        <v>93</v>
      </c>
      <c r="I23" s="398">
        <f t="shared" si="1"/>
        <v>0</v>
      </c>
      <c r="J23" s="222"/>
      <c r="K23" s="222"/>
    </row>
    <row r="24" spans="1:11" x14ac:dyDescent="0.25">
      <c r="A24" s="387" t="s">
        <v>651</v>
      </c>
      <c r="B24" s="390" t="s">
        <v>652</v>
      </c>
      <c r="C24" s="397" t="s">
        <v>599</v>
      </c>
      <c r="D24" s="397">
        <v>800</v>
      </c>
      <c r="E24" s="397">
        <v>0</v>
      </c>
      <c r="F24" s="397">
        <v>800</v>
      </c>
      <c r="G24" s="397">
        <f t="shared" si="0"/>
        <v>0</v>
      </c>
      <c r="H24" s="397">
        <v>102</v>
      </c>
      <c r="I24" s="398">
        <f t="shared" si="1"/>
        <v>0</v>
      </c>
      <c r="J24" s="222"/>
      <c r="K24" s="222"/>
    </row>
    <row r="25" spans="1:11" x14ac:dyDescent="0.25">
      <c r="A25" s="387" t="s">
        <v>653</v>
      </c>
      <c r="B25" s="390" t="s">
        <v>654</v>
      </c>
      <c r="C25" s="397" t="s">
        <v>599</v>
      </c>
      <c r="D25" s="397">
        <v>1500</v>
      </c>
      <c r="E25" s="397">
        <v>0</v>
      </c>
      <c r="F25" s="397">
        <v>1500</v>
      </c>
      <c r="G25" s="397">
        <f t="shared" si="0"/>
        <v>0</v>
      </c>
      <c r="H25" s="397">
        <v>120</v>
      </c>
      <c r="I25" s="398">
        <f t="shared" si="1"/>
        <v>0</v>
      </c>
      <c r="J25" s="222"/>
      <c r="K25" s="222"/>
    </row>
    <row r="26" spans="1:11" x14ac:dyDescent="0.25">
      <c r="A26" s="387" t="s">
        <v>655</v>
      </c>
      <c r="B26" s="390" t="s">
        <v>627</v>
      </c>
      <c r="C26" s="397" t="s">
        <v>599</v>
      </c>
      <c r="D26" s="397">
        <v>230</v>
      </c>
      <c r="E26" s="397">
        <v>0</v>
      </c>
      <c r="F26" s="397">
        <v>230</v>
      </c>
      <c r="G26" s="397">
        <f t="shared" si="0"/>
        <v>0</v>
      </c>
      <c r="H26" s="397">
        <v>99</v>
      </c>
      <c r="I26" s="398">
        <f t="shared" si="1"/>
        <v>0</v>
      </c>
      <c r="J26" s="222"/>
      <c r="K26" s="222"/>
    </row>
    <row r="27" spans="1:11" x14ac:dyDescent="0.25">
      <c r="A27" s="387" t="s">
        <v>656</v>
      </c>
      <c r="B27" s="390" t="s">
        <v>657</v>
      </c>
      <c r="C27" s="397" t="s">
        <v>599</v>
      </c>
      <c r="D27" s="397">
        <v>2792</v>
      </c>
      <c r="E27" s="397">
        <v>0</v>
      </c>
      <c r="F27" s="397">
        <v>2792</v>
      </c>
      <c r="G27" s="397">
        <f t="shared" si="0"/>
        <v>0</v>
      </c>
      <c r="H27" s="397">
        <v>103.12</v>
      </c>
      <c r="I27" s="398">
        <f t="shared" si="1"/>
        <v>0</v>
      </c>
      <c r="J27" s="222"/>
      <c r="K27" s="222"/>
    </row>
    <row r="28" spans="1:11" x14ac:dyDescent="0.25">
      <c r="A28" s="387" t="s">
        <v>658</v>
      </c>
      <c r="B28" s="390" t="s">
        <v>659</v>
      </c>
      <c r="C28" s="397" t="s">
        <v>599</v>
      </c>
      <c r="D28" s="397">
        <v>2843</v>
      </c>
      <c r="E28" s="397">
        <v>0</v>
      </c>
      <c r="F28" s="397">
        <v>1350.28</v>
      </c>
      <c r="G28" s="397">
        <f t="shared" si="0"/>
        <v>1492.72</v>
      </c>
      <c r="H28" s="397">
        <v>128</v>
      </c>
      <c r="I28" s="398">
        <f t="shared" si="1"/>
        <v>191068.16</v>
      </c>
      <c r="J28" s="222"/>
      <c r="K28" s="222"/>
    </row>
    <row r="29" spans="1:11" x14ac:dyDescent="0.25">
      <c r="A29" s="387" t="s">
        <v>660</v>
      </c>
      <c r="B29" s="390" t="s">
        <v>661</v>
      </c>
      <c r="C29" s="397" t="s">
        <v>625</v>
      </c>
      <c r="D29" s="397">
        <v>0</v>
      </c>
      <c r="E29" s="397">
        <v>20</v>
      </c>
      <c r="F29" s="397">
        <v>20</v>
      </c>
      <c r="G29" s="397">
        <f t="shared" si="0"/>
        <v>0</v>
      </c>
      <c r="H29" s="397">
        <v>4010</v>
      </c>
      <c r="I29" s="398">
        <f t="shared" si="1"/>
        <v>0</v>
      </c>
      <c r="J29" s="222"/>
      <c r="K29" s="222"/>
    </row>
    <row r="30" spans="1:11" x14ac:dyDescent="0.25">
      <c r="A30" s="387" t="s">
        <v>662</v>
      </c>
      <c r="B30" s="390" t="s">
        <v>663</v>
      </c>
      <c r="C30" s="397" t="s">
        <v>612</v>
      </c>
      <c r="D30" s="397">
        <v>0</v>
      </c>
      <c r="E30" s="397">
        <v>840</v>
      </c>
      <c r="F30" s="397">
        <v>0</v>
      </c>
      <c r="G30" s="397">
        <f t="shared" si="0"/>
        <v>840</v>
      </c>
      <c r="H30" s="397">
        <v>374.762</v>
      </c>
      <c r="I30" s="398">
        <f t="shared" si="1"/>
        <v>314800.08</v>
      </c>
      <c r="J30" s="222"/>
      <c r="K30" s="222"/>
    </row>
    <row r="31" spans="1:11" x14ac:dyDescent="0.25">
      <c r="A31" s="387" t="s">
        <v>664</v>
      </c>
      <c r="B31" s="390" t="s">
        <v>665</v>
      </c>
      <c r="C31" s="397" t="s">
        <v>625</v>
      </c>
      <c r="D31" s="397">
        <v>11</v>
      </c>
      <c r="E31" s="397">
        <v>159</v>
      </c>
      <c r="F31" s="397">
        <v>49</v>
      </c>
      <c r="G31" s="397">
        <f t="shared" si="0"/>
        <v>121</v>
      </c>
      <c r="H31" s="397">
        <v>454.13</v>
      </c>
      <c r="I31" s="398">
        <f t="shared" si="1"/>
        <v>54949.729999999996</v>
      </c>
      <c r="J31" s="222"/>
      <c r="K31" s="222"/>
    </row>
    <row r="32" spans="1:11" x14ac:dyDescent="0.25">
      <c r="A32" s="387" t="s">
        <v>666</v>
      </c>
      <c r="B32" s="390" t="s">
        <v>667</v>
      </c>
      <c r="C32" s="397" t="s">
        <v>625</v>
      </c>
      <c r="D32" s="397">
        <v>78</v>
      </c>
      <c r="E32" s="397">
        <v>60</v>
      </c>
      <c r="F32" s="397">
        <v>138</v>
      </c>
      <c r="G32" s="397">
        <f t="shared" si="0"/>
        <v>0</v>
      </c>
      <c r="H32" s="397">
        <v>275</v>
      </c>
      <c r="I32" s="398">
        <f t="shared" si="1"/>
        <v>0</v>
      </c>
      <c r="J32" s="222"/>
      <c r="K32" s="222"/>
    </row>
    <row r="33" spans="1:11" x14ac:dyDescent="0.25">
      <c r="A33" s="387" t="s">
        <v>668</v>
      </c>
      <c r="B33" s="390" t="s">
        <v>669</v>
      </c>
      <c r="C33" s="397" t="s">
        <v>625</v>
      </c>
      <c r="D33" s="397">
        <v>1</v>
      </c>
      <c r="E33" s="397">
        <v>0</v>
      </c>
      <c r="F33" s="397">
        <v>1</v>
      </c>
      <c r="G33" s="397">
        <f t="shared" si="0"/>
        <v>0</v>
      </c>
      <c r="H33" s="397">
        <v>800</v>
      </c>
      <c r="I33" s="398">
        <f t="shared" si="1"/>
        <v>0</v>
      </c>
      <c r="J33" s="222"/>
      <c r="K33" s="222"/>
    </row>
    <row r="34" spans="1:11" x14ac:dyDescent="0.25">
      <c r="A34" s="387" t="s">
        <v>670</v>
      </c>
      <c r="B34" s="390" t="s">
        <v>671</v>
      </c>
      <c r="C34" s="397" t="s">
        <v>599</v>
      </c>
      <c r="D34" s="397">
        <v>750</v>
      </c>
      <c r="E34" s="397">
        <v>0</v>
      </c>
      <c r="F34" s="397">
        <v>750</v>
      </c>
      <c r="G34" s="397">
        <f t="shared" si="0"/>
        <v>0</v>
      </c>
      <c r="H34" s="397">
        <v>98</v>
      </c>
      <c r="I34" s="398">
        <f t="shared" si="1"/>
        <v>0</v>
      </c>
      <c r="J34" s="222"/>
      <c r="K34" s="222"/>
    </row>
    <row r="35" spans="1:11" x14ac:dyDescent="0.25">
      <c r="A35" s="387" t="s">
        <v>672</v>
      </c>
      <c r="B35" s="390" t="s">
        <v>673</v>
      </c>
      <c r="C35" s="397" t="s">
        <v>599</v>
      </c>
      <c r="D35" s="397">
        <v>1089.32</v>
      </c>
      <c r="E35" s="397">
        <v>0</v>
      </c>
      <c r="F35" s="397">
        <v>1089.32</v>
      </c>
      <c r="G35" s="397">
        <f t="shared" si="0"/>
        <v>0</v>
      </c>
      <c r="H35" s="397">
        <v>88</v>
      </c>
      <c r="I35" s="398">
        <f t="shared" si="1"/>
        <v>0</v>
      </c>
      <c r="J35" s="222"/>
      <c r="K35" s="222"/>
    </row>
    <row r="36" spans="1:11" x14ac:dyDescent="0.25">
      <c r="A36" s="387" t="s">
        <v>674</v>
      </c>
      <c r="B36" s="390" t="s">
        <v>675</v>
      </c>
      <c r="C36" s="397" t="s">
        <v>625</v>
      </c>
      <c r="D36" s="397">
        <v>0</v>
      </c>
      <c r="E36" s="397">
        <v>3</v>
      </c>
      <c r="F36" s="397">
        <v>0</v>
      </c>
      <c r="G36" s="397">
        <f t="shared" si="0"/>
        <v>3</v>
      </c>
      <c r="H36" s="397">
        <v>18500</v>
      </c>
      <c r="I36" s="398">
        <f t="shared" si="1"/>
        <v>55500</v>
      </c>
      <c r="J36" s="222"/>
      <c r="K36" s="222"/>
    </row>
    <row r="37" spans="1:11" x14ac:dyDescent="0.25">
      <c r="A37" s="387">
        <v>312053</v>
      </c>
      <c r="B37" s="390" t="s">
        <v>676</v>
      </c>
      <c r="C37" s="397" t="s">
        <v>625</v>
      </c>
      <c r="D37" s="397">
        <v>0</v>
      </c>
      <c r="E37" s="397">
        <v>5</v>
      </c>
      <c r="F37" s="397">
        <v>2</v>
      </c>
      <c r="G37" s="397">
        <f t="shared" si="0"/>
        <v>3</v>
      </c>
      <c r="H37" s="397">
        <v>8700</v>
      </c>
      <c r="I37" s="398">
        <f t="shared" si="1"/>
        <v>26100</v>
      </c>
      <c r="J37" s="222"/>
      <c r="K37" s="222"/>
    </row>
    <row r="38" spans="1:11" x14ac:dyDescent="0.25">
      <c r="A38" s="387" t="s">
        <v>677</v>
      </c>
      <c r="B38" s="390" t="s">
        <v>678</v>
      </c>
      <c r="C38" s="397" t="s">
        <v>625</v>
      </c>
      <c r="D38" s="397">
        <v>0</v>
      </c>
      <c r="E38" s="397">
        <v>4</v>
      </c>
      <c r="F38" s="397">
        <v>4</v>
      </c>
      <c r="G38" s="397">
        <f t="shared" si="0"/>
        <v>0</v>
      </c>
      <c r="H38" s="397">
        <v>5000</v>
      </c>
      <c r="I38" s="398">
        <f t="shared" si="1"/>
        <v>0</v>
      </c>
      <c r="J38" s="222"/>
      <c r="K38" s="222"/>
    </row>
    <row r="39" spans="1:11" x14ac:dyDescent="0.25">
      <c r="A39" s="387" t="s">
        <v>679</v>
      </c>
      <c r="B39" s="390" t="s">
        <v>680</v>
      </c>
      <c r="C39" s="397" t="s">
        <v>599</v>
      </c>
      <c r="D39" s="397">
        <v>4080</v>
      </c>
      <c r="E39" s="397">
        <v>0</v>
      </c>
      <c r="F39" s="397">
        <v>4080</v>
      </c>
      <c r="G39" s="397">
        <f t="shared" si="0"/>
        <v>0</v>
      </c>
      <c r="H39" s="397">
        <v>95.27</v>
      </c>
      <c r="I39" s="398">
        <f t="shared" si="1"/>
        <v>0</v>
      </c>
      <c r="J39" s="222"/>
      <c r="K39" s="222"/>
    </row>
    <row r="40" spans="1:11" x14ac:dyDescent="0.25">
      <c r="A40" s="387" t="s">
        <v>681</v>
      </c>
      <c r="B40" s="390" t="s">
        <v>682</v>
      </c>
      <c r="C40" s="397" t="s">
        <v>599</v>
      </c>
      <c r="D40" s="397">
        <v>950</v>
      </c>
      <c r="E40" s="397">
        <v>0</v>
      </c>
      <c r="F40" s="397">
        <v>950</v>
      </c>
      <c r="G40" s="397">
        <f t="shared" si="0"/>
        <v>0</v>
      </c>
      <c r="H40" s="397">
        <v>102</v>
      </c>
      <c r="I40" s="398">
        <f t="shared" si="1"/>
        <v>0</v>
      </c>
      <c r="J40" s="222"/>
      <c r="K40" s="222"/>
    </row>
    <row r="41" spans="1:11" x14ac:dyDescent="0.25">
      <c r="A41" s="387" t="s">
        <v>683</v>
      </c>
      <c r="B41" s="390" t="s">
        <v>684</v>
      </c>
      <c r="C41" s="397" t="s">
        <v>599</v>
      </c>
      <c r="D41" s="397">
        <v>85</v>
      </c>
      <c r="E41" s="397">
        <v>0</v>
      </c>
      <c r="F41" s="397">
        <v>0</v>
      </c>
      <c r="G41" s="397">
        <f t="shared" si="0"/>
        <v>85</v>
      </c>
      <c r="H41" s="397">
        <v>165</v>
      </c>
      <c r="I41" s="398">
        <f t="shared" si="1"/>
        <v>14025</v>
      </c>
      <c r="J41" s="222"/>
      <c r="K41" s="222"/>
    </row>
    <row r="42" spans="1:11" x14ac:dyDescent="0.25">
      <c r="A42" s="387" t="s">
        <v>685</v>
      </c>
      <c r="B42" s="390" t="s">
        <v>686</v>
      </c>
      <c r="C42" s="397" t="s">
        <v>599</v>
      </c>
      <c r="D42" s="397">
        <v>2600</v>
      </c>
      <c r="E42" s="397">
        <v>0</v>
      </c>
      <c r="F42" s="397">
        <v>2600</v>
      </c>
      <c r="G42" s="397">
        <f t="shared" si="0"/>
        <v>0</v>
      </c>
      <c r="H42" s="397">
        <v>90</v>
      </c>
      <c r="I42" s="398">
        <f t="shared" si="1"/>
        <v>0</v>
      </c>
      <c r="J42" s="222"/>
      <c r="K42" s="222"/>
    </row>
    <row r="43" spans="1:11" x14ac:dyDescent="0.25">
      <c r="A43" s="387" t="s">
        <v>687</v>
      </c>
      <c r="B43" s="390" t="s">
        <v>688</v>
      </c>
      <c r="C43" s="397" t="s">
        <v>599</v>
      </c>
      <c r="D43" s="397">
        <v>1270</v>
      </c>
      <c r="E43" s="397">
        <v>0</v>
      </c>
      <c r="F43" s="397">
        <v>1270</v>
      </c>
      <c r="G43" s="397">
        <f t="shared" si="0"/>
        <v>0</v>
      </c>
      <c r="H43" s="397">
        <v>93</v>
      </c>
      <c r="I43" s="398">
        <f t="shared" si="1"/>
        <v>0</v>
      </c>
      <c r="J43" s="222"/>
      <c r="K43" s="222"/>
    </row>
    <row r="44" spans="1:11" x14ac:dyDescent="0.25">
      <c r="A44" s="387" t="s">
        <v>689</v>
      </c>
      <c r="B44" s="390" t="s">
        <v>690</v>
      </c>
      <c r="C44" s="397" t="s">
        <v>599</v>
      </c>
      <c r="D44" s="397">
        <v>4060</v>
      </c>
      <c r="E44" s="397">
        <v>0</v>
      </c>
      <c r="F44" s="397">
        <v>4060</v>
      </c>
      <c r="G44" s="397">
        <f t="shared" si="0"/>
        <v>0</v>
      </c>
      <c r="H44" s="397">
        <v>119</v>
      </c>
      <c r="I44" s="398">
        <f t="shared" si="1"/>
        <v>0</v>
      </c>
      <c r="J44" s="222"/>
      <c r="K44" s="222"/>
    </row>
    <row r="45" spans="1:11" x14ac:dyDescent="0.25">
      <c r="A45" s="387" t="s">
        <v>691</v>
      </c>
      <c r="B45" s="390" t="s">
        <v>692</v>
      </c>
      <c r="C45" s="397" t="s">
        <v>625</v>
      </c>
      <c r="D45" s="397">
        <v>0</v>
      </c>
      <c r="E45" s="397">
        <v>12</v>
      </c>
      <c r="F45" s="397">
        <v>0</v>
      </c>
      <c r="G45" s="397">
        <f t="shared" si="0"/>
        <v>12</v>
      </c>
      <c r="H45" s="397">
        <v>7633.33</v>
      </c>
      <c r="I45" s="398">
        <f t="shared" si="1"/>
        <v>91599.959999999992</v>
      </c>
      <c r="J45" s="222"/>
      <c r="K45" s="222"/>
    </row>
    <row r="46" spans="1:11" x14ac:dyDescent="0.25">
      <c r="A46" s="387" t="s">
        <v>693</v>
      </c>
      <c r="B46" s="390" t="s">
        <v>694</v>
      </c>
      <c r="C46" s="397" t="s">
        <v>599</v>
      </c>
      <c r="D46" s="397">
        <v>2140</v>
      </c>
      <c r="E46" s="397">
        <v>0</v>
      </c>
      <c r="F46" s="397">
        <v>2140</v>
      </c>
      <c r="G46" s="397">
        <f t="shared" si="0"/>
        <v>0</v>
      </c>
      <c r="H46" s="397">
        <v>90</v>
      </c>
      <c r="I46" s="398">
        <f t="shared" si="1"/>
        <v>0</v>
      </c>
      <c r="J46" s="222"/>
      <c r="K46" s="222"/>
    </row>
    <row r="47" spans="1:11" x14ac:dyDescent="0.25">
      <c r="A47" s="387" t="s">
        <v>695</v>
      </c>
      <c r="B47" s="390" t="s">
        <v>696</v>
      </c>
      <c r="C47" s="397" t="s">
        <v>599</v>
      </c>
      <c r="D47" s="397">
        <v>1480</v>
      </c>
      <c r="E47" s="397">
        <v>0</v>
      </c>
      <c r="F47" s="397">
        <v>1480</v>
      </c>
      <c r="G47" s="397">
        <f t="shared" si="0"/>
        <v>0</v>
      </c>
      <c r="H47" s="397">
        <v>104</v>
      </c>
      <c r="I47" s="398">
        <f t="shared" si="1"/>
        <v>0</v>
      </c>
      <c r="J47" s="222"/>
      <c r="K47" s="222"/>
    </row>
    <row r="48" spans="1:11" x14ac:dyDescent="0.25">
      <c r="A48" s="387" t="s">
        <v>697</v>
      </c>
      <c r="B48" s="390" t="s">
        <v>698</v>
      </c>
      <c r="C48" s="397" t="s">
        <v>599</v>
      </c>
      <c r="D48" s="397">
        <v>1065</v>
      </c>
      <c r="E48" s="397">
        <v>0</v>
      </c>
      <c r="F48" s="397">
        <v>1065</v>
      </c>
      <c r="G48" s="397">
        <f t="shared" si="0"/>
        <v>0</v>
      </c>
      <c r="H48" s="397">
        <v>109</v>
      </c>
      <c r="I48" s="398">
        <f t="shared" si="1"/>
        <v>0</v>
      </c>
      <c r="J48" s="222"/>
      <c r="K48" s="222"/>
    </row>
    <row r="49" spans="1:11" x14ac:dyDescent="0.25">
      <c r="A49" s="387" t="s">
        <v>699</v>
      </c>
      <c r="B49" s="390" t="s">
        <v>700</v>
      </c>
      <c r="C49" s="397" t="s">
        <v>599</v>
      </c>
      <c r="D49" s="397">
        <v>1235</v>
      </c>
      <c r="E49" s="397">
        <v>0</v>
      </c>
      <c r="F49" s="397">
        <v>1235</v>
      </c>
      <c r="G49" s="397">
        <f t="shared" si="0"/>
        <v>0</v>
      </c>
      <c r="H49" s="397">
        <v>117</v>
      </c>
      <c r="I49" s="398">
        <f t="shared" si="1"/>
        <v>0</v>
      </c>
      <c r="J49" s="222"/>
      <c r="K49" s="222"/>
    </row>
    <row r="50" spans="1:11" x14ac:dyDescent="0.25">
      <c r="A50" s="387" t="s">
        <v>701</v>
      </c>
      <c r="B50" s="390" t="s">
        <v>702</v>
      </c>
      <c r="C50" s="397" t="s">
        <v>599</v>
      </c>
      <c r="D50" s="397">
        <v>700</v>
      </c>
      <c r="E50" s="397">
        <v>1680</v>
      </c>
      <c r="F50" s="397">
        <v>0</v>
      </c>
      <c r="G50" s="397">
        <f t="shared" si="0"/>
        <v>2380</v>
      </c>
      <c r="H50" s="397">
        <v>146</v>
      </c>
      <c r="I50" s="398">
        <f t="shared" si="1"/>
        <v>347480</v>
      </c>
      <c r="J50" s="222"/>
      <c r="K50" s="222"/>
    </row>
    <row r="51" spans="1:11" x14ac:dyDescent="0.25">
      <c r="A51" s="387" t="s">
        <v>703</v>
      </c>
      <c r="B51" s="390" t="s">
        <v>704</v>
      </c>
      <c r="C51" s="397" t="s">
        <v>599</v>
      </c>
      <c r="D51" s="397">
        <v>0</v>
      </c>
      <c r="E51" s="397">
        <v>3895</v>
      </c>
      <c r="F51" s="397">
        <v>0</v>
      </c>
      <c r="G51" s="397">
        <f t="shared" si="0"/>
        <v>3895</v>
      </c>
      <c r="H51" s="397">
        <v>134.46</v>
      </c>
      <c r="I51" s="398">
        <f t="shared" si="1"/>
        <v>523721.7</v>
      </c>
      <c r="J51" s="222"/>
      <c r="K51" s="222"/>
    </row>
    <row r="52" spans="1:11" x14ac:dyDescent="0.25">
      <c r="A52" s="387" t="s">
        <v>705</v>
      </c>
      <c r="B52" s="390" t="s">
        <v>706</v>
      </c>
      <c r="C52" s="397" t="s">
        <v>625</v>
      </c>
      <c r="D52" s="397">
        <v>0</v>
      </c>
      <c r="E52" s="397">
        <v>370</v>
      </c>
      <c r="F52" s="397">
        <v>16</v>
      </c>
      <c r="G52" s="397">
        <f t="shared" si="0"/>
        <v>354</v>
      </c>
      <c r="H52" s="397">
        <v>358.18</v>
      </c>
      <c r="I52" s="398">
        <f t="shared" si="1"/>
        <v>126795.72</v>
      </c>
      <c r="J52" s="222"/>
      <c r="K52" s="222"/>
    </row>
    <row r="53" spans="1:11" x14ac:dyDescent="0.25">
      <c r="A53" s="387" t="s">
        <v>707</v>
      </c>
      <c r="B53" s="390" t="s">
        <v>708</v>
      </c>
      <c r="C53" s="397" t="s">
        <v>625</v>
      </c>
      <c r="D53" s="397">
        <v>546</v>
      </c>
      <c r="E53" s="397">
        <v>276</v>
      </c>
      <c r="F53" s="397">
        <v>0</v>
      </c>
      <c r="G53" s="397">
        <f t="shared" si="0"/>
        <v>822</v>
      </c>
      <c r="H53" s="397">
        <v>89.59</v>
      </c>
      <c r="I53" s="398">
        <f t="shared" si="1"/>
        <v>73642.98</v>
      </c>
      <c r="J53" s="222"/>
      <c r="K53" s="222"/>
    </row>
    <row r="54" spans="1:11" x14ac:dyDescent="0.25">
      <c r="A54" s="387" t="s">
        <v>709</v>
      </c>
      <c r="B54" s="390" t="s">
        <v>710</v>
      </c>
      <c r="C54" s="397" t="s">
        <v>625</v>
      </c>
      <c r="D54" s="397">
        <v>60</v>
      </c>
      <c r="E54" s="397">
        <v>12</v>
      </c>
      <c r="F54" s="397">
        <v>0</v>
      </c>
      <c r="G54" s="397">
        <f t="shared" si="0"/>
        <v>72</v>
      </c>
      <c r="H54" s="397">
        <v>450.83</v>
      </c>
      <c r="I54" s="398">
        <f t="shared" si="1"/>
        <v>32459.759999999998</v>
      </c>
      <c r="J54" s="222"/>
      <c r="K54" s="222"/>
    </row>
    <row r="55" spans="1:11" x14ac:dyDescent="0.25">
      <c r="A55" s="387" t="s">
        <v>711</v>
      </c>
      <c r="B55" s="390" t="s">
        <v>712</v>
      </c>
      <c r="C55" s="397" t="s">
        <v>625</v>
      </c>
      <c r="D55" s="397">
        <v>10</v>
      </c>
      <c r="E55" s="397">
        <v>0</v>
      </c>
      <c r="F55" s="397">
        <v>10</v>
      </c>
      <c r="G55" s="397">
        <f t="shared" si="0"/>
        <v>0</v>
      </c>
      <c r="H55" s="397">
        <v>195</v>
      </c>
      <c r="I55" s="398">
        <f t="shared" si="1"/>
        <v>0</v>
      </c>
      <c r="J55" s="222"/>
      <c r="K55" s="222"/>
    </row>
    <row r="56" spans="1:11" x14ac:dyDescent="0.25">
      <c r="A56" s="387" t="s">
        <v>713</v>
      </c>
      <c r="B56" s="390" t="s">
        <v>714</v>
      </c>
      <c r="C56" s="397" t="s">
        <v>612</v>
      </c>
      <c r="D56" s="397">
        <v>0</v>
      </c>
      <c r="E56" s="397">
        <v>336</v>
      </c>
      <c r="F56" s="397">
        <v>0</v>
      </c>
      <c r="G56" s="397">
        <f t="shared" si="0"/>
        <v>336</v>
      </c>
      <c r="H56" s="397">
        <v>364.76</v>
      </c>
      <c r="I56" s="398">
        <f t="shared" si="1"/>
        <v>122559.36</v>
      </c>
      <c r="J56" s="222"/>
      <c r="K56" s="222"/>
    </row>
    <row r="57" spans="1:11" x14ac:dyDescent="0.25">
      <c r="A57" s="387" t="s">
        <v>715</v>
      </c>
      <c r="B57" s="390" t="s">
        <v>716</v>
      </c>
      <c r="C57" s="397" t="s">
        <v>612</v>
      </c>
      <c r="D57" s="397">
        <v>204</v>
      </c>
      <c r="E57" s="397">
        <v>0</v>
      </c>
      <c r="F57" s="397">
        <v>204</v>
      </c>
      <c r="G57" s="397">
        <f t="shared" si="0"/>
        <v>0</v>
      </c>
      <c r="H57" s="397">
        <v>230.15</v>
      </c>
      <c r="I57" s="398">
        <f t="shared" si="1"/>
        <v>0</v>
      </c>
      <c r="J57" s="222"/>
      <c r="K57" s="222"/>
    </row>
    <row r="58" spans="1:11" x14ac:dyDescent="0.25">
      <c r="A58" s="387" t="s">
        <v>717</v>
      </c>
      <c r="B58" s="390" t="s">
        <v>718</v>
      </c>
      <c r="C58" s="397" t="s">
        <v>625</v>
      </c>
      <c r="D58" s="397">
        <v>362</v>
      </c>
      <c r="E58" s="397">
        <v>114</v>
      </c>
      <c r="F58" s="397">
        <v>0</v>
      </c>
      <c r="G58" s="397">
        <f t="shared" si="0"/>
        <v>476</v>
      </c>
      <c r="H58" s="397">
        <v>34.936999999999998</v>
      </c>
      <c r="I58" s="398">
        <f t="shared" si="1"/>
        <v>16630.011999999999</v>
      </c>
      <c r="J58" s="222"/>
      <c r="K58" s="222"/>
    </row>
    <row r="59" spans="1:11" x14ac:dyDescent="0.25">
      <c r="A59" s="387" t="s">
        <v>719</v>
      </c>
      <c r="B59" s="390" t="s">
        <v>720</v>
      </c>
      <c r="C59" s="397" t="s">
        <v>625</v>
      </c>
      <c r="D59" s="397">
        <v>1455</v>
      </c>
      <c r="E59" s="397">
        <v>408</v>
      </c>
      <c r="F59" s="397">
        <v>0</v>
      </c>
      <c r="G59" s="397">
        <f t="shared" si="0"/>
        <v>1863</v>
      </c>
      <c r="H59" s="397">
        <v>100.82599999999999</v>
      </c>
      <c r="I59" s="398">
        <f t="shared" si="1"/>
        <v>187838.83799999999</v>
      </c>
      <c r="J59" s="222"/>
      <c r="K59" s="222"/>
    </row>
    <row r="60" spans="1:11" ht="12" customHeight="1" x14ac:dyDescent="0.25">
      <c r="A60" s="387" t="s">
        <v>721</v>
      </c>
      <c r="B60" s="390" t="s">
        <v>722</v>
      </c>
      <c r="C60" s="397" t="s">
        <v>625</v>
      </c>
      <c r="D60" s="397">
        <v>202</v>
      </c>
      <c r="E60" s="397">
        <v>306</v>
      </c>
      <c r="F60" s="397">
        <v>391</v>
      </c>
      <c r="G60" s="397">
        <f t="shared" si="0"/>
        <v>117</v>
      </c>
      <c r="H60" s="397">
        <v>153.74</v>
      </c>
      <c r="I60" s="398">
        <f t="shared" si="1"/>
        <v>17987.580000000002</v>
      </c>
      <c r="J60" s="222"/>
      <c r="K60" s="222"/>
    </row>
    <row r="61" spans="1:11" ht="12" customHeight="1" x14ac:dyDescent="0.25">
      <c r="A61" s="387" t="s">
        <v>723</v>
      </c>
      <c r="B61" s="390" t="s">
        <v>724</v>
      </c>
      <c r="C61" s="397" t="s">
        <v>625</v>
      </c>
      <c r="D61" s="397">
        <v>0</v>
      </c>
      <c r="E61" s="397">
        <v>172</v>
      </c>
      <c r="F61" s="397">
        <v>172</v>
      </c>
      <c r="G61" s="397">
        <f t="shared" si="0"/>
        <v>0</v>
      </c>
      <c r="H61" s="397">
        <v>185</v>
      </c>
      <c r="I61" s="398">
        <f t="shared" si="1"/>
        <v>0</v>
      </c>
      <c r="J61" s="222"/>
      <c r="K61" s="222"/>
    </row>
    <row r="62" spans="1:11" x14ac:dyDescent="0.25">
      <c r="A62" s="387" t="s">
        <v>725</v>
      </c>
      <c r="B62" s="390" t="s">
        <v>726</v>
      </c>
      <c r="C62" s="397" t="s">
        <v>625</v>
      </c>
      <c r="D62" s="397">
        <v>5</v>
      </c>
      <c r="E62" s="397">
        <v>0</v>
      </c>
      <c r="F62" s="397">
        <v>5</v>
      </c>
      <c r="G62" s="397">
        <f t="shared" si="0"/>
        <v>0</v>
      </c>
      <c r="H62" s="397">
        <v>105</v>
      </c>
      <c r="I62" s="398">
        <f t="shared" si="1"/>
        <v>0</v>
      </c>
      <c r="J62" s="222"/>
      <c r="K62" s="222"/>
    </row>
    <row r="63" spans="1:11" x14ac:dyDescent="0.25">
      <c r="A63" s="387" t="s">
        <v>727</v>
      </c>
      <c r="B63" s="390" t="s">
        <v>728</v>
      </c>
      <c r="C63" s="397" t="s">
        <v>729</v>
      </c>
      <c r="D63" s="397">
        <v>211</v>
      </c>
      <c r="E63" s="397">
        <v>182</v>
      </c>
      <c r="F63" s="397">
        <v>114</v>
      </c>
      <c r="G63" s="397">
        <f t="shared" si="0"/>
        <v>279</v>
      </c>
      <c r="H63" s="397">
        <v>25.18</v>
      </c>
      <c r="I63" s="398">
        <f t="shared" si="1"/>
        <v>7025.22</v>
      </c>
      <c r="J63" s="222"/>
      <c r="K63" s="222"/>
    </row>
    <row r="64" spans="1:11" x14ac:dyDescent="0.25">
      <c r="A64" s="387" t="s">
        <v>730</v>
      </c>
      <c r="B64" s="390" t="s">
        <v>731</v>
      </c>
      <c r="C64" s="397" t="s">
        <v>612</v>
      </c>
      <c r="D64" s="397">
        <v>0</v>
      </c>
      <c r="E64" s="397">
        <v>12</v>
      </c>
      <c r="F64" s="397">
        <v>0</v>
      </c>
      <c r="G64" s="397">
        <f t="shared" si="0"/>
        <v>12</v>
      </c>
      <c r="H64" s="397">
        <v>465</v>
      </c>
      <c r="I64" s="398">
        <f t="shared" si="1"/>
        <v>5580</v>
      </c>
      <c r="J64" s="222"/>
      <c r="K64" s="222"/>
    </row>
    <row r="65" spans="1:11" x14ac:dyDescent="0.25">
      <c r="A65" s="387" t="s">
        <v>732</v>
      </c>
      <c r="B65" s="390" t="s">
        <v>733</v>
      </c>
      <c r="C65" s="397" t="s">
        <v>625</v>
      </c>
      <c r="D65" s="397">
        <v>365</v>
      </c>
      <c r="E65" s="397">
        <v>252</v>
      </c>
      <c r="F65" s="397">
        <v>271</v>
      </c>
      <c r="G65" s="397">
        <f t="shared" si="0"/>
        <v>346</v>
      </c>
      <c r="H65" s="397">
        <v>45.19</v>
      </c>
      <c r="I65" s="398">
        <f t="shared" si="1"/>
        <v>15635.74</v>
      </c>
      <c r="J65" s="222"/>
      <c r="K65" s="222"/>
    </row>
    <row r="66" spans="1:11" x14ac:dyDescent="0.25">
      <c r="A66" s="387" t="s">
        <v>734</v>
      </c>
      <c r="B66" s="390" t="s">
        <v>735</v>
      </c>
      <c r="C66" s="397" t="s">
        <v>612</v>
      </c>
      <c r="D66" s="397">
        <v>0</v>
      </c>
      <c r="E66" s="397">
        <v>264</v>
      </c>
      <c r="F66" s="397">
        <v>0</v>
      </c>
      <c r="G66" s="397">
        <f t="shared" si="0"/>
        <v>264</v>
      </c>
      <c r="H66" s="397">
        <v>359.32</v>
      </c>
      <c r="I66" s="398">
        <f t="shared" si="1"/>
        <v>94860.479999999996</v>
      </c>
      <c r="J66" s="222"/>
      <c r="K66" s="222"/>
    </row>
    <row r="67" spans="1:11" x14ac:dyDescent="0.25">
      <c r="A67" s="387" t="s">
        <v>736</v>
      </c>
      <c r="B67" s="390" t="s">
        <v>737</v>
      </c>
      <c r="C67" s="397" t="s">
        <v>612</v>
      </c>
      <c r="D67" s="397">
        <v>6</v>
      </c>
      <c r="E67" s="397">
        <v>3</v>
      </c>
      <c r="F67" s="397">
        <v>6</v>
      </c>
      <c r="G67" s="397">
        <f t="shared" si="0"/>
        <v>3</v>
      </c>
      <c r="H67" s="397">
        <v>376.66</v>
      </c>
      <c r="I67" s="398">
        <f t="shared" si="1"/>
        <v>1129.98</v>
      </c>
      <c r="J67" s="222"/>
      <c r="K67" s="222"/>
    </row>
    <row r="68" spans="1:11" x14ac:dyDescent="0.25">
      <c r="A68" s="387" t="s">
        <v>738</v>
      </c>
      <c r="B68" s="390" t="s">
        <v>739</v>
      </c>
      <c r="C68" s="397" t="s">
        <v>625</v>
      </c>
      <c r="D68" s="397">
        <v>36</v>
      </c>
      <c r="E68" s="397">
        <v>144</v>
      </c>
      <c r="F68" s="397">
        <v>60</v>
      </c>
      <c r="G68" s="397">
        <f t="shared" si="0"/>
        <v>120</v>
      </c>
      <c r="H68" s="397">
        <v>30</v>
      </c>
      <c r="I68" s="398">
        <f t="shared" si="1"/>
        <v>3600</v>
      </c>
      <c r="J68" s="222"/>
      <c r="K68" s="222"/>
    </row>
    <row r="69" spans="1:11" x14ac:dyDescent="0.25">
      <c r="A69" s="387" t="s">
        <v>740</v>
      </c>
      <c r="B69" s="390" t="s">
        <v>741</v>
      </c>
      <c r="C69" s="397" t="s">
        <v>625</v>
      </c>
      <c r="D69" s="397">
        <v>285</v>
      </c>
      <c r="E69" s="397">
        <v>104</v>
      </c>
      <c r="F69" s="397">
        <v>343</v>
      </c>
      <c r="G69" s="397">
        <f t="shared" ref="G69:G132" si="2">D69+E69-F69</f>
        <v>46</v>
      </c>
      <c r="H69" s="397">
        <v>168.48</v>
      </c>
      <c r="I69" s="398">
        <f t="shared" ref="I69:I132" si="3">G69*H69</f>
        <v>7750.08</v>
      </c>
      <c r="J69" s="222"/>
      <c r="K69" s="222"/>
    </row>
    <row r="70" spans="1:11" x14ac:dyDescent="0.25">
      <c r="A70" s="387" t="s">
        <v>742</v>
      </c>
      <c r="B70" s="390" t="s">
        <v>743</v>
      </c>
      <c r="C70" s="397" t="s">
        <v>625</v>
      </c>
      <c r="D70" s="397">
        <v>0</v>
      </c>
      <c r="E70" s="397">
        <v>28</v>
      </c>
      <c r="F70" s="397">
        <v>0</v>
      </c>
      <c r="G70" s="397">
        <f t="shared" si="2"/>
        <v>28</v>
      </c>
      <c r="H70" s="397">
        <v>145</v>
      </c>
      <c r="I70" s="398">
        <f t="shared" si="3"/>
        <v>4060</v>
      </c>
      <c r="J70" s="222"/>
      <c r="K70" s="222"/>
    </row>
    <row r="71" spans="1:11" x14ac:dyDescent="0.25">
      <c r="A71" s="387" t="s">
        <v>744</v>
      </c>
      <c r="B71" s="390" t="s">
        <v>745</v>
      </c>
      <c r="C71" s="397" t="s">
        <v>625</v>
      </c>
      <c r="D71" s="397">
        <v>33</v>
      </c>
      <c r="E71" s="397">
        <v>138</v>
      </c>
      <c r="F71" s="397">
        <v>95</v>
      </c>
      <c r="G71" s="397">
        <f t="shared" si="2"/>
        <v>76</v>
      </c>
      <c r="H71" s="397">
        <v>372.83</v>
      </c>
      <c r="I71" s="398">
        <f t="shared" si="3"/>
        <v>28335.079999999998</v>
      </c>
      <c r="J71" s="222"/>
      <c r="K71" s="222"/>
    </row>
    <row r="72" spans="1:11" x14ac:dyDescent="0.25">
      <c r="A72" s="387" t="s">
        <v>746</v>
      </c>
      <c r="B72" s="390" t="s">
        <v>747</v>
      </c>
      <c r="C72" s="397" t="s">
        <v>625</v>
      </c>
      <c r="D72" s="397">
        <v>10</v>
      </c>
      <c r="E72" s="397">
        <v>0</v>
      </c>
      <c r="F72" s="397">
        <v>0</v>
      </c>
      <c r="G72" s="397">
        <f t="shared" si="2"/>
        <v>10</v>
      </c>
      <c r="H72" s="397">
        <v>275</v>
      </c>
      <c r="I72" s="398">
        <f t="shared" si="3"/>
        <v>2750</v>
      </c>
      <c r="J72" s="222"/>
      <c r="K72" s="222"/>
    </row>
    <row r="73" spans="1:11" x14ac:dyDescent="0.25">
      <c r="A73" s="387" t="s">
        <v>748</v>
      </c>
      <c r="B73" s="390" t="s">
        <v>749</v>
      </c>
      <c r="C73" s="397" t="s">
        <v>625</v>
      </c>
      <c r="D73" s="397">
        <v>15</v>
      </c>
      <c r="E73" s="397">
        <v>0</v>
      </c>
      <c r="F73" s="397">
        <v>15</v>
      </c>
      <c r="G73" s="397">
        <f t="shared" si="2"/>
        <v>0</v>
      </c>
      <c r="H73" s="397">
        <v>260.33</v>
      </c>
      <c r="I73" s="398">
        <f t="shared" si="3"/>
        <v>0</v>
      </c>
      <c r="J73" s="222"/>
      <c r="K73" s="222"/>
    </row>
    <row r="74" spans="1:11" x14ac:dyDescent="0.25">
      <c r="A74" s="387" t="s">
        <v>750</v>
      </c>
      <c r="B74" s="390" t="s">
        <v>751</v>
      </c>
      <c r="C74" s="397" t="s">
        <v>625</v>
      </c>
      <c r="D74" s="397">
        <v>11</v>
      </c>
      <c r="E74" s="397">
        <v>9</v>
      </c>
      <c r="F74" s="397">
        <v>20</v>
      </c>
      <c r="G74" s="397">
        <f t="shared" si="2"/>
        <v>0</v>
      </c>
      <c r="H74" s="397">
        <v>697</v>
      </c>
      <c r="I74" s="398">
        <f t="shared" si="3"/>
        <v>0</v>
      </c>
      <c r="J74" s="222"/>
      <c r="K74" s="222"/>
    </row>
    <row r="75" spans="1:11" x14ac:dyDescent="0.25">
      <c r="A75" s="387" t="s">
        <v>752</v>
      </c>
      <c r="B75" s="390" t="s">
        <v>753</v>
      </c>
      <c r="C75" s="397" t="s">
        <v>625</v>
      </c>
      <c r="D75" s="397">
        <v>2</v>
      </c>
      <c r="E75" s="397">
        <v>5</v>
      </c>
      <c r="F75" s="397">
        <v>0</v>
      </c>
      <c r="G75" s="397">
        <f t="shared" si="2"/>
        <v>7</v>
      </c>
      <c r="H75" s="397">
        <v>227.14</v>
      </c>
      <c r="I75" s="398">
        <f t="shared" si="3"/>
        <v>1589.98</v>
      </c>
      <c r="J75" s="222"/>
      <c r="K75" s="222"/>
    </row>
    <row r="76" spans="1:11" x14ac:dyDescent="0.25">
      <c r="A76" s="387" t="s">
        <v>754</v>
      </c>
      <c r="B76" s="390" t="s">
        <v>755</v>
      </c>
      <c r="C76" s="397" t="s">
        <v>625</v>
      </c>
      <c r="D76" s="397">
        <v>2</v>
      </c>
      <c r="E76" s="397">
        <v>5</v>
      </c>
      <c r="F76" s="397">
        <v>2</v>
      </c>
      <c r="G76" s="397">
        <f t="shared" si="2"/>
        <v>5</v>
      </c>
      <c r="H76" s="397">
        <v>232.14</v>
      </c>
      <c r="I76" s="398">
        <f t="shared" si="3"/>
        <v>1160.6999999999998</v>
      </c>
      <c r="J76" s="222"/>
      <c r="K76" s="222"/>
    </row>
    <row r="77" spans="1:11" x14ac:dyDescent="0.25">
      <c r="A77" s="387" t="s">
        <v>756</v>
      </c>
      <c r="B77" s="390" t="s">
        <v>757</v>
      </c>
      <c r="C77" s="397" t="s">
        <v>612</v>
      </c>
      <c r="D77" s="397">
        <v>0</v>
      </c>
      <c r="E77" s="397">
        <v>100</v>
      </c>
      <c r="F77" s="397">
        <v>0</v>
      </c>
      <c r="G77" s="397">
        <f t="shared" si="2"/>
        <v>100</v>
      </c>
      <c r="H77" s="397">
        <v>376.8</v>
      </c>
      <c r="I77" s="398">
        <f t="shared" si="3"/>
        <v>37680</v>
      </c>
      <c r="J77" s="222"/>
      <c r="K77" s="222"/>
    </row>
    <row r="78" spans="1:11" x14ac:dyDescent="0.25">
      <c r="A78" s="387" t="s">
        <v>758</v>
      </c>
      <c r="B78" s="390" t="s">
        <v>759</v>
      </c>
      <c r="C78" s="397" t="s">
        <v>625</v>
      </c>
      <c r="D78" s="397">
        <v>287</v>
      </c>
      <c r="E78" s="397">
        <v>42</v>
      </c>
      <c r="F78" s="397">
        <v>305</v>
      </c>
      <c r="G78" s="397">
        <f t="shared" si="2"/>
        <v>24</v>
      </c>
      <c r="H78" s="397">
        <v>131.69999999999999</v>
      </c>
      <c r="I78" s="398">
        <f t="shared" si="3"/>
        <v>3160.7999999999997</v>
      </c>
      <c r="J78" s="222"/>
      <c r="K78" s="222"/>
    </row>
    <row r="79" spans="1:11" x14ac:dyDescent="0.25">
      <c r="A79" s="387" t="s">
        <v>760</v>
      </c>
      <c r="B79" s="390" t="s">
        <v>761</v>
      </c>
      <c r="C79" s="397" t="s">
        <v>625</v>
      </c>
      <c r="D79" s="397">
        <v>0</v>
      </c>
      <c r="E79" s="397">
        <v>12</v>
      </c>
      <c r="F79" s="397">
        <v>0</v>
      </c>
      <c r="G79" s="397">
        <f t="shared" si="2"/>
        <v>12</v>
      </c>
      <c r="H79" s="397">
        <v>255</v>
      </c>
      <c r="I79" s="398">
        <f t="shared" si="3"/>
        <v>3060</v>
      </c>
      <c r="J79" s="222"/>
      <c r="K79" s="222"/>
    </row>
    <row r="80" spans="1:11" x14ac:dyDescent="0.25">
      <c r="A80" s="387" t="s">
        <v>762</v>
      </c>
      <c r="B80" s="390" t="s">
        <v>763</v>
      </c>
      <c r="C80" s="397" t="s">
        <v>625</v>
      </c>
      <c r="D80" s="397">
        <v>0</v>
      </c>
      <c r="E80" s="397">
        <v>12</v>
      </c>
      <c r="F80" s="397">
        <v>0</v>
      </c>
      <c r="G80" s="397">
        <f t="shared" si="2"/>
        <v>12</v>
      </c>
      <c r="H80" s="397">
        <v>150</v>
      </c>
      <c r="I80" s="398">
        <f t="shared" si="3"/>
        <v>1800</v>
      </c>
      <c r="J80" s="222"/>
      <c r="K80" s="222"/>
    </row>
    <row r="81" spans="1:11" x14ac:dyDescent="0.25">
      <c r="A81" s="387" t="s">
        <v>764</v>
      </c>
      <c r="B81" s="390" t="s">
        <v>765</v>
      </c>
      <c r="C81" s="397" t="s">
        <v>612</v>
      </c>
      <c r="D81" s="397">
        <v>24</v>
      </c>
      <c r="E81" s="397">
        <v>0</v>
      </c>
      <c r="F81" s="397">
        <v>0</v>
      </c>
      <c r="G81" s="397">
        <f t="shared" si="2"/>
        <v>24</v>
      </c>
      <c r="H81" s="397">
        <v>170</v>
      </c>
      <c r="I81" s="398">
        <f t="shared" si="3"/>
        <v>4080</v>
      </c>
      <c r="J81" s="222"/>
      <c r="K81" s="222"/>
    </row>
    <row r="82" spans="1:11" x14ac:dyDescent="0.25">
      <c r="A82" s="387" t="s">
        <v>766</v>
      </c>
      <c r="B82" s="390" t="s">
        <v>767</v>
      </c>
      <c r="C82" s="397" t="s">
        <v>625</v>
      </c>
      <c r="D82" s="397">
        <v>10</v>
      </c>
      <c r="E82" s="397">
        <v>0</v>
      </c>
      <c r="F82" s="397">
        <v>0</v>
      </c>
      <c r="G82" s="397">
        <f t="shared" si="2"/>
        <v>10</v>
      </c>
      <c r="H82" s="397">
        <v>200</v>
      </c>
      <c r="I82" s="398">
        <f t="shared" si="3"/>
        <v>2000</v>
      </c>
      <c r="J82" s="222"/>
      <c r="K82" s="222"/>
    </row>
    <row r="83" spans="1:11" x14ac:dyDescent="0.25">
      <c r="A83" s="387" t="s">
        <v>768</v>
      </c>
      <c r="B83" s="390" t="s">
        <v>769</v>
      </c>
      <c r="C83" s="397" t="s">
        <v>625</v>
      </c>
      <c r="D83" s="397">
        <v>4</v>
      </c>
      <c r="E83" s="397">
        <v>0</v>
      </c>
      <c r="F83" s="397">
        <v>4</v>
      </c>
      <c r="G83" s="397">
        <f t="shared" si="2"/>
        <v>0</v>
      </c>
      <c r="H83" s="397">
        <v>155</v>
      </c>
      <c r="I83" s="398">
        <f t="shared" si="3"/>
        <v>0</v>
      </c>
      <c r="J83" s="222"/>
      <c r="K83" s="222"/>
    </row>
    <row r="84" spans="1:11" x14ac:dyDescent="0.25">
      <c r="A84" s="387" t="s">
        <v>770</v>
      </c>
      <c r="B84" s="390" t="s">
        <v>771</v>
      </c>
      <c r="C84" s="397" t="s">
        <v>625</v>
      </c>
      <c r="D84" s="397">
        <v>4</v>
      </c>
      <c r="E84" s="397">
        <v>0</v>
      </c>
      <c r="F84" s="397">
        <v>4</v>
      </c>
      <c r="G84" s="397">
        <f t="shared" si="2"/>
        <v>0</v>
      </c>
      <c r="H84" s="397">
        <v>135</v>
      </c>
      <c r="I84" s="398">
        <f t="shared" si="3"/>
        <v>0</v>
      </c>
      <c r="J84" s="222"/>
      <c r="K84" s="222"/>
    </row>
    <row r="85" spans="1:11" x14ac:dyDescent="0.25">
      <c r="A85" s="387" t="s">
        <v>772</v>
      </c>
      <c r="B85" s="390" t="s">
        <v>773</v>
      </c>
      <c r="C85" s="397" t="s">
        <v>625</v>
      </c>
      <c r="D85" s="397">
        <v>4</v>
      </c>
      <c r="E85" s="397">
        <v>0</v>
      </c>
      <c r="F85" s="397">
        <v>1</v>
      </c>
      <c r="G85" s="397">
        <f t="shared" si="2"/>
        <v>3</v>
      </c>
      <c r="H85" s="397">
        <v>130</v>
      </c>
      <c r="I85" s="398">
        <f t="shared" si="3"/>
        <v>390</v>
      </c>
      <c r="J85" s="222"/>
      <c r="K85" s="222"/>
    </row>
    <row r="86" spans="1:11" x14ac:dyDescent="0.25">
      <c r="A86" s="387" t="s">
        <v>774</v>
      </c>
      <c r="B86" s="390" t="s">
        <v>775</v>
      </c>
      <c r="C86" s="397" t="s">
        <v>625</v>
      </c>
      <c r="D86" s="397">
        <v>4</v>
      </c>
      <c r="E86" s="397">
        <v>0</v>
      </c>
      <c r="F86" s="397">
        <v>4</v>
      </c>
      <c r="G86" s="397">
        <f t="shared" si="2"/>
        <v>0</v>
      </c>
      <c r="H86" s="397">
        <v>145</v>
      </c>
      <c r="I86" s="398">
        <f t="shared" si="3"/>
        <v>0</v>
      </c>
      <c r="J86" s="222"/>
      <c r="K86" s="222"/>
    </row>
    <row r="87" spans="1:11" x14ac:dyDescent="0.25">
      <c r="A87" s="387" t="s">
        <v>776</v>
      </c>
      <c r="B87" s="390" t="s">
        <v>777</v>
      </c>
      <c r="C87" s="397" t="s">
        <v>625</v>
      </c>
      <c r="D87" s="397">
        <v>4</v>
      </c>
      <c r="E87" s="397">
        <v>0</v>
      </c>
      <c r="F87" s="397">
        <v>4</v>
      </c>
      <c r="G87" s="397">
        <f t="shared" si="2"/>
        <v>0</v>
      </c>
      <c r="H87" s="397">
        <v>145</v>
      </c>
      <c r="I87" s="398">
        <f t="shared" si="3"/>
        <v>0</v>
      </c>
      <c r="J87" s="222"/>
      <c r="K87" s="222"/>
    </row>
    <row r="88" spans="1:11" x14ac:dyDescent="0.25">
      <c r="A88" s="387" t="s">
        <v>778</v>
      </c>
      <c r="B88" s="390" t="s">
        <v>779</v>
      </c>
      <c r="C88" s="397" t="s">
        <v>625</v>
      </c>
      <c r="D88" s="397">
        <v>1</v>
      </c>
      <c r="E88" s="397">
        <v>1</v>
      </c>
      <c r="F88" s="397">
        <v>1</v>
      </c>
      <c r="G88" s="397">
        <f t="shared" si="2"/>
        <v>1</v>
      </c>
      <c r="H88" s="397">
        <v>285</v>
      </c>
      <c r="I88" s="398">
        <f t="shared" si="3"/>
        <v>285</v>
      </c>
      <c r="J88" s="222"/>
      <c r="K88" s="222"/>
    </row>
    <row r="89" spans="1:11" x14ac:dyDescent="0.25">
      <c r="A89" s="387" t="s">
        <v>780</v>
      </c>
      <c r="B89" s="390" t="s">
        <v>781</v>
      </c>
      <c r="C89" s="397" t="s">
        <v>625</v>
      </c>
      <c r="D89" s="397">
        <v>1</v>
      </c>
      <c r="E89" s="397">
        <v>0</v>
      </c>
      <c r="F89" s="397">
        <v>1</v>
      </c>
      <c r="G89" s="397">
        <f t="shared" si="2"/>
        <v>0</v>
      </c>
      <c r="H89" s="397">
        <v>155</v>
      </c>
      <c r="I89" s="398">
        <f t="shared" si="3"/>
        <v>0</v>
      </c>
      <c r="J89" s="222"/>
      <c r="K89" s="222"/>
    </row>
    <row r="90" spans="1:11" x14ac:dyDescent="0.25">
      <c r="A90" s="387" t="s">
        <v>782</v>
      </c>
      <c r="B90" s="390" t="s">
        <v>783</v>
      </c>
      <c r="C90" s="397" t="s">
        <v>625</v>
      </c>
      <c r="D90" s="397">
        <v>1</v>
      </c>
      <c r="E90" s="397">
        <v>4</v>
      </c>
      <c r="F90" s="397">
        <v>1</v>
      </c>
      <c r="G90" s="397">
        <f t="shared" si="2"/>
        <v>4</v>
      </c>
      <c r="H90" s="397">
        <v>336</v>
      </c>
      <c r="I90" s="398">
        <f t="shared" si="3"/>
        <v>1344</v>
      </c>
      <c r="J90" s="222"/>
      <c r="K90" s="222"/>
    </row>
    <row r="91" spans="1:11" x14ac:dyDescent="0.25">
      <c r="A91" s="387" t="s">
        <v>784</v>
      </c>
      <c r="B91" s="390" t="s">
        <v>785</v>
      </c>
      <c r="C91" s="397" t="s">
        <v>625</v>
      </c>
      <c r="D91" s="397">
        <v>6</v>
      </c>
      <c r="E91" s="397">
        <v>0</v>
      </c>
      <c r="F91" s="397">
        <v>6</v>
      </c>
      <c r="G91" s="397">
        <f t="shared" si="2"/>
        <v>0</v>
      </c>
      <c r="H91" s="397">
        <v>225</v>
      </c>
      <c r="I91" s="398">
        <f t="shared" si="3"/>
        <v>0</v>
      </c>
      <c r="J91" s="222"/>
      <c r="K91" s="222"/>
    </row>
    <row r="92" spans="1:11" x14ac:dyDescent="0.25">
      <c r="A92" s="387" t="s">
        <v>786</v>
      </c>
      <c r="B92" s="390" t="s">
        <v>787</v>
      </c>
      <c r="C92" s="397" t="s">
        <v>625</v>
      </c>
      <c r="D92" s="397">
        <v>21</v>
      </c>
      <c r="E92" s="397">
        <v>0</v>
      </c>
      <c r="F92" s="397">
        <v>21</v>
      </c>
      <c r="G92" s="397">
        <f t="shared" si="2"/>
        <v>0</v>
      </c>
      <c r="H92" s="397">
        <v>190</v>
      </c>
      <c r="I92" s="398">
        <f t="shared" si="3"/>
        <v>0</v>
      </c>
      <c r="J92" s="222"/>
      <c r="K92" s="222"/>
    </row>
    <row r="93" spans="1:11" x14ac:dyDescent="0.25">
      <c r="A93" s="387">
        <v>312133</v>
      </c>
      <c r="B93" s="390" t="s">
        <v>788</v>
      </c>
      <c r="C93" s="397" t="s">
        <v>625</v>
      </c>
      <c r="D93" s="397">
        <v>0</v>
      </c>
      <c r="E93" s="397">
        <v>155</v>
      </c>
      <c r="F93" s="397">
        <v>155</v>
      </c>
      <c r="G93" s="397">
        <f t="shared" si="2"/>
        <v>0</v>
      </c>
      <c r="H93" s="397">
        <v>275</v>
      </c>
      <c r="I93" s="398">
        <f t="shared" si="3"/>
        <v>0</v>
      </c>
      <c r="J93" s="222"/>
      <c r="K93" s="222"/>
    </row>
    <row r="94" spans="1:11" x14ac:dyDescent="0.25">
      <c r="A94" s="387" t="s">
        <v>789</v>
      </c>
      <c r="B94" s="390" t="s">
        <v>790</v>
      </c>
      <c r="C94" s="397" t="s">
        <v>625</v>
      </c>
      <c r="D94" s="397">
        <v>6</v>
      </c>
      <c r="E94" s="397">
        <v>0</v>
      </c>
      <c r="F94" s="397">
        <v>6</v>
      </c>
      <c r="G94" s="397">
        <f t="shared" si="2"/>
        <v>0</v>
      </c>
      <c r="H94" s="397">
        <v>245</v>
      </c>
      <c r="I94" s="398">
        <f t="shared" si="3"/>
        <v>0</v>
      </c>
      <c r="J94" s="222"/>
      <c r="K94" s="222"/>
    </row>
    <row r="95" spans="1:11" x14ac:dyDescent="0.25">
      <c r="A95" s="387" t="s">
        <v>791</v>
      </c>
      <c r="B95" s="390" t="s">
        <v>792</v>
      </c>
      <c r="C95" s="397" t="s">
        <v>793</v>
      </c>
      <c r="D95" s="397">
        <v>164</v>
      </c>
      <c r="E95" s="397">
        <v>0</v>
      </c>
      <c r="F95" s="397">
        <v>0</v>
      </c>
      <c r="G95" s="397">
        <f t="shared" si="2"/>
        <v>164</v>
      </c>
      <c r="H95" s="397">
        <v>364.02300000000002</v>
      </c>
      <c r="I95" s="398">
        <f t="shared" si="3"/>
        <v>59699.772000000004</v>
      </c>
      <c r="J95" s="222"/>
      <c r="K95" s="222"/>
    </row>
    <row r="96" spans="1:11" x14ac:dyDescent="0.25">
      <c r="A96" s="387">
        <v>312138</v>
      </c>
      <c r="B96" s="390" t="s">
        <v>761</v>
      </c>
      <c r="C96" s="397" t="s">
        <v>625</v>
      </c>
      <c r="D96" s="397">
        <v>0</v>
      </c>
      <c r="E96" s="397">
        <v>38</v>
      </c>
      <c r="F96" s="397">
        <v>26</v>
      </c>
      <c r="G96" s="397">
        <f t="shared" si="2"/>
        <v>12</v>
      </c>
      <c r="H96" s="397">
        <v>175</v>
      </c>
      <c r="I96" s="398">
        <f t="shared" si="3"/>
        <v>2100</v>
      </c>
      <c r="J96" s="222"/>
      <c r="K96" s="222"/>
    </row>
    <row r="97" spans="1:11" x14ac:dyDescent="0.25">
      <c r="A97" s="387" t="s">
        <v>794</v>
      </c>
      <c r="B97" s="390" t="s">
        <v>795</v>
      </c>
      <c r="C97" s="397" t="s">
        <v>625</v>
      </c>
      <c r="D97" s="397">
        <v>1</v>
      </c>
      <c r="E97" s="397">
        <v>0</v>
      </c>
      <c r="F97" s="397">
        <v>0</v>
      </c>
      <c r="G97" s="397">
        <f t="shared" si="2"/>
        <v>1</v>
      </c>
      <c r="H97" s="397">
        <v>2700</v>
      </c>
      <c r="I97" s="398">
        <f t="shared" si="3"/>
        <v>2700</v>
      </c>
      <c r="J97" s="222"/>
      <c r="K97" s="222"/>
    </row>
    <row r="98" spans="1:11" x14ac:dyDescent="0.25">
      <c r="A98" s="387" t="s">
        <v>796</v>
      </c>
      <c r="B98" s="390" t="s">
        <v>797</v>
      </c>
      <c r="C98" s="397" t="s">
        <v>625</v>
      </c>
      <c r="D98" s="397">
        <v>2</v>
      </c>
      <c r="E98" s="397">
        <v>0</v>
      </c>
      <c r="F98" s="397">
        <v>2</v>
      </c>
      <c r="G98" s="397">
        <f t="shared" si="2"/>
        <v>0</v>
      </c>
      <c r="H98" s="397">
        <v>655</v>
      </c>
      <c r="I98" s="398">
        <f t="shared" si="3"/>
        <v>0</v>
      </c>
      <c r="J98" s="222"/>
      <c r="K98" s="222"/>
    </row>
    <row r="99" spans="1:11" x14ac:dyDescent="0.25">
      <c r="A99" s="387">
        <v>312148</v>
      </c>
      <c r="B99" s="390" t="s">
        <v>798</v>
      </c>
      <c r="C99" s="397" t="s">
        <v>625</v>
      </c>
      <c r="D99" s="397">
        <v>0</v>
      </c>
      <c r="E99" s="397">
        <v>8</v>
      </c>
      <c r="F99" s="397">
        <v>8</v>
      </c>
      <c r="G99" s="397">
        <f t="shared" si="2"/>
        <v>0</v>
      </c>
      <c r="H99" s="397">
        <v>290</v>
      </c>
      <c r="I99" s="398">
        <f t="shared" si="3"/>
        <v>0</v>
      </c>
      <c r="J99" s="222"/>
      <c r="K99" s="222"/>
    </row>
    <row r="100" spans="1:11" x14ac:dyDescent="0.25">
      <c r="A100" s="387" t="s">
        <v>799</v>
      </c>
      <c r="B100" s="390" t="s">
        <v>800</v>
      </c>
      <c r="C100" s="397" t="s">
        <v>625</v>
      </c>
      <c r="D100" s="397">
        <v>2</v>
      </c>
      <c r="E100" s="397">
        <v>0</v>
      </c>
      <c r="F100" s="397">
        <v>0</v>
      </c>
      <c r="G100" s="397">
        <f t="shared" si="2"/>
        <v>2</v>
      </c>
      <c r="H100" s="397">
        <v>60</v>
      </c>
      <c r="I100" s="398">
        <f t="shared" si="3"/>
        <v>120</v>
      </c>
      <c r="J100" s="222"/>
      <c r="K100" s="222"/>
    </row>
    <row r="101" spans="1:11" x14ac:dyDescent="0.25">
      <c r="A101" s="387" t="s">
        <v>801</v>
      </c>
      <c r="B101" s="390" t="s">
        <v>802</v>
      </c>
      <c r="C101" s="397" t="s">
        <v>625</v>
      </c>
      <c r="D101" s="397">
        <v>0</v>
      </c>
      <c r="E101" s="397">
        <v>65</v>
      </c>
      <c r="F101" s="397">
        <v>59</v>
      </c>
      <c r="G101" s="397">
        <f t="shared" si="2"/>
        <v>6</v>
      </c>
      <c r="H101" s="397">
        <v>312.39</v>
      </c>
      <c r="I101" s="398">
        <f t="shared" si="3"/>
        <v>1874.34</v>
      </c>
      <c r="J101" s="222"/>
      <c r="K101" s="222"/>
    </row>
    <row r="102" spans="1:11" x14ac:dyDescent="0.25">
      <c r="A102" s="387" t="s">
        <v>803</v>
      </c>
      <c r="B102" s="390" t="s">
        <v>804</v>
      </c>
      <c r="C102" s="397" t="s">
        <v>625</v>
      </c>
      <c r="D102" s="397">
        <v>93</v>
      </c>
      <c r="E102" s="397">
        <v>42</v>
      </c>
      <c r="F102" s="397">
        <v>90</v>
      </c>
      <c r="G102" s="397">
        <f t="shared" si="2"/>
        <v>45</v>
      </c>
      <c r="H102" s="397">
        <v>113.44</v>
      </c>
      <c r="I102" s="398">
        <f t="shared" si="3"/>
        <v>5104.8</v>
      </c>
      <c r="J102" s="222"/>
      <c r="K102" s="222"/>
    </row>
    <row r="103" spans="1:11" x14ac:dyDescent="0.25">
      <c r="A103" s="387" t="s">
        <v>805</v>
      </c>
      <c r="B103" s="390" t="s">
        <v>806</v>
      </c>
      <c r="C103" s="397" t="s">
        <v>625</v>
      </c>
      <c r="D103" s="397">
        <v>4</v>
      </c>
      <c r="E103" s="397">
        <v>3</v>
      </c>
      <c r="F103" s="397">
        <v>4</v>
      </c>
      <c r="G103" s="397">
        <f t="shared" si="2"/>
        <v>3</v>
      </c>
      <c r="H103" s="397">
        <v>392.85</v>
      </c>
      <c r="I103" s="398">
        <f t="shared" si="3"/>
        <v>1178.5500000000002</v>
      </c>
      <c r="J103" s="222"/>
      <c r="K103" s="222"/>
    </row>
    <row r="104" spans="1:11" x14ac:dyDescent="0.25">
      <c r="A104" s="387" t="s">
        <v>807</v>
      </c>
      <c r="B104" s="390" t="s">
        <v>808</v>
      </c>
      <c r="C104" s="397" t="s">
        <v>625</v>
      </c>
      <c r="D104" s="397">
        <v>5</v>
      </c>
      <c r="E104" s="397">
        <v>0</v>
      </c>
      <c r="F104" s="397">
        <v>3</v>
      </c>
      <c r="G104" s="397">
        <f t="shared" si="2"/>
        <v>2</v>
      </c>
      <c r="H104" s="397">
        <v>359</v>
      </c>
      <c r="I104" s="398">
        <f t="shared" si="3"/>
        <v>718</v>
      </c>
      <c r="J104" s="222"/>
      <c r="K104" s="222"/>
    </row>
    <row r="105" spans="1:11" x14ac:dyDescent="0.25">
      <c r="A105" s="387" t="s">
        <v>809</v>
      </c>
      <c r="B105" s="390" t="s">
        <v>810</v>
      </c>
      <c r="C105" s="397" t="s">
        <v>625</v>
      </c>
      <c r="D105" s="397">
        <v>2</v>
      </c>
      <c r="E105" s="397">
        <v>0</v>
      </c>
      <c r="F105" s="397">
        <v>0</v>
      </c>
      <c r="G105" s="397">
        <f t="shared" si="2"/>
        <v>2</v>
      </c>
      <c r="H105" s="397">
        <v>100</v>
      </c>
      <c r="I105" s="398">
        <f t="shared" si="3"/>
        <v>200</v>
      </c>
      <c r="J105" s="222"/>
      <c r="K105" s="222"/>
    </row>
    <row r="106" spans="1:11" x14ac:dyDescent="0.25">
      <c r="A106" s="387" t="s">
        <v>811</v>
      </c>
      <c r="B106" s="390" t="s">
        <v>812</v>
      </c>
      <c r="C106" s="397" t="s">
        <v>625</v>
      </c>
      <c r="D106" s="397">
        <v>4</v>
      </c>
      <c r="E106" s="397">
        <v>0</v>
      </c>
      <c r="F106" s="397">
        <v>4</v>
      </c>
      <c r="G106" s="397">
        <f t="shared" si="2"/>
        <v>0</v>
      </c>
      <c r="H106" s="397">
        <v>378.59</v>
      </c>
      <c r="I106" s="398">
        <f t="shared" si="3"/>
        <v>0</v>
      </c>
      <c r="J106" s="222"/>
      <c r="K106" s="222"/>
    </row>
    <row r="107" spans="1:11" x14ac:dyDescent="0.25">
      <c r="A107" s="387" t="s">
        <v>813</v>
      </c>
      <c r="B107" s="390" t="s">
        <v>814</v>
      </c>
      <c r="C107" s="397" t="s">
        <v>599</v>
      </c>
      <c r="D107" s="397">
        <v>25</v>
      </c>
      <c r="E107" s="397">
        <v>0</v>
      </c>
      <c r="F107" s="397">
        <v>25</v>
      </c>
      <c r="G107" s="397">
        <f t="shared" si="2"/>
        <v>0</v>
      </c>
      <c r="H107" s="397">
        <v>181.06</v>
      </c>
      <c r="I107" s="398">
        <f t="shared" si="3"/>
        <v>0</v>
      </c>
      <c r="J107" s="222"/>
      <c r="K107" s="222"/>
    </row>
    <row r="108" spans="1:11" x14ac:dyDescent="0.25">
      <c r="A108" s="387" t="s">
        <v>815</v>
      </c>
      <c r="B108" s="390" t="s">
        <v>816</v>
      </c>
      <c r="C108" s="397" t="s">
        <v>625</v>
      </c>
      <c r="D108" s="397">
        <v>2</v>
      </c>
      <c r="E108" s="397">
        <v>0</v>
      </c>
      <c r="F108" s="397">
        <v>2</v>
      </c>
      <c r="G108" s="397">
        <f t="shared" si="2"/>
        <v>0</v>
      </c>
      <c r="H108" s="397">
        <v>1036.6600000000001</v>
      </c>
      <c r="I108" s="398">
        <f t="shared" si="3"/>
        <v>0</v>
      </c>
      <c r="J108" s="222"/>
      <c r="K108" s="222"/>
    </row>
    <row r="109" spans="1:11" x14ac:dyDescent="0.25">
      <c r="A109" s="387" t="s">
        <v>817</v>
      </c>
      <c r="B109" s="390" t="s">
        <v>818</v>
      </c>
      <c r="C109" s="397" t="s">
        <v>625</v>
      </c>
      <c r="D109" s="397">
        <v>8</v>
      </c>
      <c r="E109" s="397">
        <v>0</v>
      </c>
      <c r="F109" s="397">
        <v>8</v>
      </c>
      <c r="G109" s="397">
        <f t="shared" si="2"/>
        <v>0</v>
      </c>
      <c r="H109" s="397">
        <v>952.61</v>
      </c>
      <c r="I109" s="398">
        <f t="shared" si="3"/>
        <v>0</v>
      </c>
      <c r="J109" s="222"/>
      <c r="K109" s="222"/>
    </row>
    <row r="110" spans="1:11" x14ac:dyDescent="0.25">
      <c r="A110" s="387" t="s">
        <v>819</v>
      </c>
      <c r="B110" s="390" t="s">
        <v>820</v>
      </c>
      <c r="C110" s="397" t="s">
        <v>625</v>
      </c>
      <c r="D110" s="397">
        <v>7</v>
      </c>
      <c r="E110" s="397">
        <v>0</v>
      </c>
      <c r="F110" s="397">
        <v>7</v>
      </c>
      <c r="G110" s="397">
        <f t="shared" si="2"/>
        <v>0</v>
      </c>
      <c r="H110" s="397">
        <v>230</v>
      </c>
      <c r="I110" s="398">
        <f t="shared" si="3"/>
        <v>0</v>
      </c>
      <c r="J110" s="222"/>
      <c r="K110" s="222"/>
    </row>
    <row r="111" spans="1:11" x14ac:dyDescent="0.25">
      <c r="A111" s="387" t="s">
        <v>821</v>
      </c>
      <c r="B111" s="390" t="s">
        <v>822</v>
      </c>
      <c r="C111" s="397" t="s">
        <v>625</v>
      </c>
      <c r="D111" s="397">
        <v>1</v>
      </c>
      <c r="E111" s="397">
        <v>0</v>
      </c>
      <c r="F111" s="397">
        <v>1</v>
      </c>
      <c r="G111" s="397">
        <f t="shared" si="2"/>
        <v>0</v>
      </c>
      <c r="H111" s="397">
        <v>6641.66</v>
      </c>
      <c r="I111" s="398">
        <f t="shared" si="3"/>
        <v>0</v>
      </c>
      <c r="J111" s="222"/>
      <c r="K111" s="222"/>
    </row>
    <row r="112" spans="1:11" x14ac:dyDescent="0.25">
      <c r="A112" s="387" t="s">
        <v>823</v>
      </c>
      <c r="B112" s="390" t="s">
        <v>824</v>
      </c>
      <c r="C112" s="397" t="s">
        <v>625</v>
      </c>
      <c r="D112" s="397">
        <v>5</v>
      </c>
      <c r="E112" s="397">
        <v>0</v>
      </c>
      <c r="F112" s="397">
        <v>5</v>
      </c>
      <c r="G112" s="397">
        <f t="shared" si="2"/>
        <v>0</v>
      </c>
      <c r="H112" s="397">
        <v>580</v>
      </c>
      <c r="I112" s="398">
        <f t="shared" si="3"/>
        <v>0</v>
      </c>
      <c r="J112" s="222"/>
      <c r="K112" s="222"/>
    </row>
    <row r="113" spans="1:11" x14ac:dyDescent="0.25">
      <c r="A113" s="387" t="s">
        <v>825</v>
      </c>
      <c r="B113" s="390" t="s">
        <v>826</v>
      </c>
      <c r="C113" s="397" t="s">
        <v>625</v>
      </c>
      <c r="D113" s="397">
        <v>6</v>
      </c>
      <c r="E113" s="397">
        <v>0</v>
      </c>
      <c r="F113" s="397">
        <v>6</v>
      </c>
      <c r="G113" s="397">
        <f t="shared" si="2"/>
        <v>0</v>
      </c>
      <c r="H113" s="397">
        <v>267.14999999999998</v>
      </c>
      <c r="I113" s="398">
        <f t="shared" si="3"/>
        <v>0</v>
      </c>
      <c r="J113" s="222"/>
      <c r="K113" s="222"/>
    </row>
    <row r="114" spans="1:11" x14ac:dyDescent="0.25">
      <c r="A114" s="387" t="s">
        <v>827</v>
      </c>
      <c r="B114" s="390" t="s">
        <v>828</v>
      </c>
      <c r="C114" s="397" t="s">
        <v>625</v>
      </c>
      <c r="D114" s="397">
        <v>51</v>
      </c>
      <c r="E114" s="397">
        <v>0</v>
      </c>
      <c r="F114" s="397">
        <v>51</v>
      </c>
      <c r="G114" s="397">
        <f t="shared" si="2"/>
        <v>0</v>
      </c>
      <c r="H114" s="397">
        <v>126.78</v>
      </c>
      <c r="I114" s="398">
        <f t="shared" si="3"/>
        <v>0</v>
      </c>
      <c r="J114" s="222"/>
      <c r="K114" s="222"/>
    </row>
    <row r="115" spans="1:11" x14ac:dyDescent="0.25">
      <c r="A115" s="387" t="s">
        <v>829</v>
      </c>
      <c r="B115" s="390" t="s">
        <v>830</v>
      </c>
      <c r="C115" s="397" t="s">
        <v>625</v>
      </c>
      <c r="D115" s="397">
        <v>1</v>
      </c>
      <c r="E115" s="397">
        <v>0</v>
      </c>
      <c r="F115" s="397">
        <v>1</v>
      </c>
      <c r="G115" s="397">
        <f t="shared" si="2"/>
        <v>0</v>
      </c>
      <c r="H115" s="397">
        <v>10411.66</v>
      </c>
      <c r="I115" s="398">
        <f t="shared" si="3"/>
        <v>0</v>
      </c>
      <c r="J115" s="222"/>
      <c r="K115" s="222"/>
    </row>
    <row r="116" spans="1:11" x14ac:dyDescent="0.25">
      <c r="A116" s="387" t="s">
        <v>831</v>
      </c>
      <c r="B116" s="390" t="s">
        <v>832</v>
      </c>
      <c r="C116" s="397" t="s">
        <v>625</v>
      </c>
      <c r="D116" s="397">
        <v>310</v>
      </c>
      <c r="E116" s="397">
        <v>0</v>
      </c>
      <c r="F116" s="397">
        <v>310</v>
      </c>
      <c r="G116" s="397">
        <f t="shared" si="2"/>
        <v>0</v>
      </c>
      <c r="H116" s="397">
        <v>130.59</v>
      </c>
      <c r="I116" s="398">
        <f t="shared" si="3"/>
        <v>0</v>
      </c>
      <c r="J116" s="222"/>
      <c r="K116" s="222"/>
    </row>
    <row r="117" spans="1:11" x14ac:dyDescent="0.25">
      <c r="A117" s="387" t="s">
        <v>833</v>
      </c>
      <c r="B117" s="390" t="s">
        <v>834</v>
      </c>
      <c r="C117" s="397" t="s">
        <v>625</v>
      </c>
      <c r="D117" s="397">
        <v>8</v>
      </c>
      <c r="E117" s="397">
        <v>0</v>
      </c>
      <c r="F117" s="397">
        <v>8</v>
      </c>
      <c r="G117" s="397">
        <f t="shared" si="2"/>
        <v>0</v>
      </c>
      <c r="H117" s="397">
        <v>202.22</v>
      </c>
      <c r="I117" s="398">
        <f t="shared" si="3"/>
        <v>0</v>
      </c>
      <c r="J117" s="222"/>
      <c r="K117" s="222"/>
    </row>
    <row r="118" spans="1:11" x14ac:dyDescent="0.25">
      <c r="A118" s="387" t="s">
        <v>835</v>
      </c>
      <c r="B118" s="390" t="s">
        <v>836</v>
      </c>
      <c r="C118" s="397" t="s">
        <v>625</v>
      </c>
      <c r="D118" s="397">
        <v>9</v>
      </c>
      <c r="E118" s="397">
        <v>0</v>
      </c>
      <c r="F118" s="397">
        <v>9</v>
      </c>
      <c r="G118" s="397">
        <f t="shared" si="2"/>
        <v>0</v>
      </c>
      <c r="H118" s="397">
        <v>128.57</v>
      </c>
      <c r="I118" s="398">
        <f t="shared" si="3"/>
        <v>0</v>
      </c>
      <c r="J118" s="222"/>
      <c r="K118" s="222"/>
    </row>
    <row r="119" spans="1:11" x14ac:dyDescent="0.25">
      <c r="A119" s="387" t="s">
        <v>837</v>
      </c>
      <c r="B119" s="390" t="s">
        <v>838</v>
      </c>
      <c r="C119" s="397" t="s">
        <v>625</v>
      </c>
      <c r="D119" s="397">
        <v>5</v>
      </c>
      <c r="E119" s="397">
        <v>0</v>
      </c>
      <c r="F119" s="397">
        <v>5</v>
      </c>
      <c r="G119" s="397">
        <f t="shared" si="2"/>
        <v>0</v>
      </c>
      <c r="H119" s="397">
        <v>261.98</v>
      </c>
      <c r="I119" s="398">
        <f t="shared" si="3"/>
        <v>0</v>
      </c>
      <c r="J119" s="222"/>
      <c r="K119" s="222"/>
    </row>
    <row r="120" spans="1:11" x14ac:dyDescent="0.25">
      <c r="A120" s="387" t="s">
        <v>839</v>
      </c>
      <c r="B120" s="390" t="s">
        <v>840</v>
      </c>
      <c r="C120" s="397" t="s">
        <v>625</v>
      </c>
      <c r="D120" s="397">
        <v>355</v>
      </c>
      <c r="E120" s="397">
        <v>0</v>
      </c>
      <c r="F120" s="397">
        <v>355</v>
      </c>
      <c r="G120" s="397">
        <f t="shared" si="2"/>
        <v>0</v>
      </c>
      <c r="H120" s="397">
        <v>15.61</v>
      </c>
      <c r="I120" s="398">
        <f t="shared" si="3"/>
        <v>0</v>
      </c>
      <c r="J120" s="222"/>
      <c r="K120" s="222"/>
    </row>
    <row r="121" spans="1:11" x14ac:dyDescent="0.25">
      <c r="A121" s="387" t="s">
        <v>841</v>
      </c>
      <c r="B121" s="390" t="s">
        <v>842</v>
      </c>
      <c r="C121" s="397" t="s">
        <v>625</v>
      </c>
      <c r="D121" s="397">
        <v>2</v>
      </c>
      <c r="E121" s="397">
        <v>0</v>
      </c>
      <c r="F121" s="397">
        <v>2</v>
      </c>
      <c r="G121" s="397">
        <f t="shared" si="2"/>
        <v>0</v>
      </c>
      <c r="H121" s="397">
        <v>310</v>
      </c>
      <c r="I121" s="398">
        <f t="shared" si="3"/>
        <v>0</v>
      </c>
      <c r="J121" s="222"/>
      <c r="K121" s="222"/>
    </row>
    <row r="122" spans="1:11" x14ac:dyDescent="0.25">
      <c r="A122" s="387" t="s">
        <v>843</v>
      </c>
      <c r="B122" s="390" t="s">
        <v>844</v>
      </c>
      <c r="C122" s="397" t="s">
        <v>599</v>
      </c>
      <c r="D122" s="397">
        <v>35</v>
      </c>
      <c r="E122" s="397">
        <v>0</v>
      </c>
      <c r="F122" s="397">
        <v>35</v>
      </c>
      <c r="G122" s="397">
        <f t="shared" si="2"/>
        <v>0</v>
      </c>
      <c r="H122" s="397">
        <v>164.87</v>
      </c>
      <c r="I122" s="398">
        <f t="shared" si="3"/>
        <v>0</v>
      </c>
      <c r="J122" s="222"/>
      <c r="K122" s="222"/>
    </row>
    <row r="123" spans="1:11" x14ac:dyDescent="0.25">
      <c r="A123" s="387" t="s">
        <v>845</v>
      </c>
      <c r="B123" s="390" t="s">
        <v>846</v>
      </c>
      <c r="C123" s="397" t="s">
        <v>625</v>
      </c>
      <c r="D123" s="397">
        <v>2</v>
      </c>
      <c r="E123" s="397">
        <v>0</v>
      </c>
      <c r="F123" s="397">
        <v>2</v>
      </c>
      <c r="G123" s="397">
        <f t="shared" si="2"/>
        <v>0</v>
      </c>
      <c r="H123" s="397">
        <v>805</v>
      </c>
      <c r="I123" s="398">
        <f t="shared" si="3"/>
        <v>0</v>
      </c>
      <c r="J123" s="222"/>
      <c r="K123" s="222"/>
    </row>
    <row r="124" spans="1:11" x14ac:dyDescent="0.25">
      <c r="A124" s="387" t="s">
        <v>847</v>
      </c>
      <c r="B124" s="390" t="s">
        <v>848</v>
      </c>
      <c r="C124" s="397" t="s">
        <v>625</v>
      </c>
      <c r="D124" s="397">
        <v>130</v>
      </c>
      <c r="E124" s="397">
        <v>0</v>
      </c>
      <c r="F124" s="397">
        <v>130</v>
      </c>
      <c r="G124" s="397">
        <f t="shared" si="2"/>
        <v>0</v>
      </c>
      <c r="H124" s="397">
        <v>110</v>
      </c>
      <c r="I124" s="398">
        <f t="shared" si="3"/>
        <v>0</v>
      </c>
      <c r="J124" s="222"/>
      <c r="K124" s="222"/>
    </row>
    <row r="125" spans="1:11" x14ac:dyDescent="0.25">
      <c r="A125" s="387" t="s">
        <v>849</v>
      </c>
      <c r="B125" s="390" t="s">
        <v>850</v>
      </c>
      <c r="C125" s="397" t="s">
        <v>625</v>
      </c>
      <c r="D125" s="397">
        <v>4</v>
      </c>
      <c r="E125" s="397"/>
      <c r="F125" s="397">
        <v>4</v>
      </c>
      <c r="G125" s="397">
        <f t="shared" si="2"/>
        <v>0</v>
      </c>
      <c r="H125" s="397">
        <v>387.5</v>
      </c>
      <c r="I125" s="398">
        <f t="shared" si="3"/>
        <v>0</v>
      </c>
      <c r="J125" s="222"/>
      <c r="K125" s="222"/>
    </row>
    <row r="126" spans="1:11" x14ac:dyDescent="0.25">
      <c r="A126" s="387" t="s">
        <v>851</v>
      </c>
      <c r="B126" s="390" t="s">
        <v>852</v>
      </c>
      <c r="C126" s="397" t="s">
        <v>625</v>
      </c>
      <c r="D126" s="397">
        <v>8</v>
      </c>
      <c r="E126" s="397"/>
      <c r="F126" s="397">
        <v>8</v>
      </c>
      <c r="G126" s="397">
        <f t="shared" si="2"/>
        <v>0</v>
      </c>
      <c r="H126" s="397">
        <v>286.75</v>
      </c>
      <c r="I126" s="398">
        <f t="shared" si="3"/>
        <v>0</v>
      </c>
      <c r="J126" s="222"/>
      <c r="K126" s="222"/>
    </row>
    <row r="127" spans="1:11" x14ac:dyDescent="0.25">
      <c r="A127" s="387" t="s">
        <v>853</v>
      </c>
      <c r="B127" s="390" t="s">
        <v>854</v>
      </c>
      <c r="C127" s="397" t="s">
        <v>625</v>
      </c>
      <c r="D127" s="397">
        <v>30</v>
      </c>
      <c r="E127" s="397">
        <v>0</v>
      </c>
      <c r="F127" s="397">
        <v>30</v>
      </c>
      <c r="G127" s="397">
        <f t="shared" si="2"/>
        <v>0</v>
      </c>
      <c r="H127" s="397">
        <v>95.34</v>
      </c>
      <c r="I127" s="398">
        <f t="shared" si="3"/>
        <v>0</v>
      </c>
      <c r="J127" s="222"/>
      <c r="K127" s="222"/>
    </row>
    <row r="128" spans="1:11" x14ac:dyDescent="0.25">
      <c r="A128" s="387" t="s">
        <v>855</v>
      </c>
      <c r="B128" s="390" t="s">
        <v>856</v>
      </c>
      <c r="C128" s="397" t="s">
        <v>625</v>
      </c>
      <c r="D128" s="397">
        <v>2</v>
      </c>
      <c r="E128" s="397">
        <v>11</v>
      </c>
      <c r="F128" s="397">
        <v>12</v>
      </c>
      <c r="G128" s="397">
        <f t="shared" si="2"/>
        <v>1</v>
      </c>
      <c r="H128" s="397">
        <v>11000</v>
      </c>
      <c r="I128" s="398">
        <f t="shared" si="3"/>
        <v>11000</v>
      </c>
      <c r="J128" s="222"/>
      <c r="K128" s="222"/>
    </row>
    <row r="129" spans="1:11" x14ac:dyDescent="0.25">
      <c r="A129" s="387" t="s">
        <v>857</v>
      </c>
      <c r="B129" s="390" t="s">
        <v>858</v>
      </c>
      <c r="C129" s="397" t="s">
        <v>625</v>
      </c>
      <c r="D129" s="397">
        <v>14</v>
      </c>
      <c r="E129" s="397">
        <v>0</v>
      </c>
      <c r="F129" s="397">
        <v>14</v>
      </c>
      <c r="G129" s="397">
        <f t="shared" si="2"/>
        <v>0</v>
      </c>
      <c r="H129" s="397">
        <v>269.75</v>
      </c>
      <c r="I129" s="398">
        <f t="shared" si="3"/>
        <v>0</v>
      </c>
      <c r="J129" s="222"/>
      <c r="K129" s="222"/>
    </row>
    <row r="130" spans="1:11" x14ac:dyDescent="0.25">
      <c r="A130" s="387" t="s">
        <v>859</v>
      </c>
      <c r="B130" s="390" t="s">
        <v>860</v>
      </c>
      <c r="C130" s="397" t="s">
        <v>625</v>
      </c>
      <c r="D130" s="397">
        <v>5</v>
      </c>
      <c r="E130" s="397"/>
      <c r="F130" s="397">
        <v>5</v>
      </c>
      <c r="G130" s="397">
        <f t="shared" si="2"/>
        <v>0</v>
      </c>
      <c r="H130" s="397">
        <v>1054.5899999999999</v>
      </c>
      <c r="I130" s="398">
        <f t="shared" si="3"/>
        <v>0</v>
      </c>
      <c r="J130" s="222"/>
      <c r="K130" s="222"/>
    </row>
    <row r="131" spans="1:11" x14ac:dyDescent="0.25">
      <c r="A131" s="387" t="s">
        <v>861</v>
      </c>
      <c r="B131" s="390" t="s">
        <v>862</v>
      </c>
      <c r="C131" s="397" t="s">
        <v>625</v>
      </c>
      <c r="D131" s="397">
        <v>0</v>
      </c>
      <c r="E131" s="397">
        <v>30</v>
      </c>
      <c r="F131" s="397">
        <v>6</v>
      </c>
      <c r="G131" s="397">
        <f t="shared" si="2"/>
        <v>24</v>
      </c>
      <c r="H131" s="397">
        <v>80</v>
      </c>
      <c r="I131" s="398">
        <f t="shared" si="3"/>
        <v>1920</v>
      </c>
      <c r="J131" s="222"/>
      <c r="K131" s="222"/>
    </row>
    <row r="132" spans="1:11" x14ac:dyDescent="0.25">
      <c r="A132" s="387" t="s">
        <v>863</v>
      </c>
      <c r="B132" s="390" t="s">
        <v>864</v>
      </c>
      <c r="C132" s="397" t="s">
        <v>625</v>
      </c>
      <c r="D132" s="397">
        <v>5</v>
      </c>
      <c r="E132" s="397">
        <v>0</v>
      </c>
      <c r="F132" s="397">
        <v>0</v>
      </c>
      <c r="G132" s="397">
        <f t="shared" si="2"/>
        <v>5</v>
      </c>
      <c r="H132" s="397">
        <v>728</v>
      </c>
      <c r="I132" s="398">
        <f t="shared" si="3"/>
        <v>3640</v>
      </c>
      <c r="J132" s="222"/>
      <c r="K132" s="222"/>
    </row>
    <row r="133" spans="1:11" x14ac:dyDescent="0.25">
      <c r="A133" s="387" t="s">
        <v>865</v>
      </c>
      <c r="B133" s="390" t="s">
        <v>866</v>
      </c>
      <c r="C133" s="397" t="s">
        <v>625</v>
      </c>
      <c r="D133" s="397">
        <v>1</v>
      </c>
      <c r="E133" s="397">
        <v>0</v>
      </c>
      <c r="F133" s="397">
        <v>0</v>
      </c>
      <c r="G133" s="397">
        <f t="shared" ref="G133:G196" si="4">D133+E133-F133</f>
        <v>1</v>
      </c>
      <c r="H133" s="397">
        <v>420</v>
      </c>
      <c r="I133" s="398">
        <f t="shared" ref="I133:I196" si="5">G133*H133</f>
        <v>420</v>
      </c>
      <c r="J133" s="222"/>
      <c r="K133" s="222"/>
    </row>
    <row r="134" spans="1:11" x14ac:dyDescent="0.25">
      <c r="A134" s="387" t="s">
        <v>867</v>
      </c>
      <c r="B134" s="390" t="s">
        <v>868</v>
      </c>
      <c r="C134" s="397" t="s">
        <v>625</v>
      </c>
      <c r="D134" s="397">
        <v>12</v>
      </c>
      <c r="E134" s="397">
        <v>0</v>
      </c>
      <c r="F134" s="397">
        <v>4</v>
      </c>
      <c r="G134" s="397">
        <f t="shared" si="4"/>
        <v>8</v>
      </c>
      <c r="H134" s="397">
        <v>113.3</v>
      </c>
      <c r="I134" s="398">
        <f t="shared" si="5"/>
        <v>906.4</v>
      </c>
      <c r="J134" s="222"/>
      <c r="K134" s="222"/>
    </row>
    <row r="135" spans="1:11" x14ac:dyDescent="0.25">
      <c r="A135" s="387" t="s">
        <v>869</v>
      </c>
      <c r="B135" s="390" t="s">
        <v>870</v>
      </c>
      <c r="C135" s="397" t="s">
        <v>625</v>
      </c>
      <c r="D135" s="397">
        <v>10</v>
      </c>
      <c r="E135" s="397">
        <v>0</v>
      </c>
      <c r="F135" s="397">
        <v>0</v>
      </c>
      <c r="G135" s="397">
        <f t="shared" si="4"/>
        <v>10</v>
      </c>
      <c r="H135" s="397">
        <v>225</v>
      </c>
      <c r="I135" s="398">
        <f t="shared" si="5"/>
        <v>2250</v>
      </c>
      <c r="J135" s="222"/>
      <c r="K135" s="222"/>
    </row>
    <row r="136" spans="1:11" x14ac:dyDescent="0.25">
      <c r="A136" s="387" t="s">
        <v>871</v>
      </c>
      <c r="B136" s="390" t="s">
        <v>872</v>
      </c>
      <c r="C136" s="397" t="s">
        <v>625</v>
      </c>
      <c r="D136" s="397">
        <v>8</v>
      </c>
      <c r="E136" s="397">
        <v>0</v>
      </c>
      <c r="F136" s="397">
        <v>8</v>
      </c>
      <c r="G136" s="397">
        <f t="shared" si="4"/>
        <v>0</v>
      </c>
      <c r="H136" s="397">
        <v>60</v>
      </c>
      <c r="I136" s="398">
        <f t="shared" si="5"/>
        <v>0</v>
      </c>
      <c r="J136" s="222"/>
      <c r="K136" s="222"/>
    </row>
    <row r="137" spans="1:11" x14ac:dyDescent="0.25">
      <c r="A137" s="387">
        <v>312190</v>
      </c>
      <c r="B137" s="390" t="s">
        <v>873</v>
      </c>
      <c r="C137" s="397" t="s">
        <v>793</v>
      </c>
      <c r="D137" s="397">
        <v>0</v>
      </c>
      <c r="E137" s="397">
        <v>12</v>
      </c>
      <c r="F137" s="397">
        <v>0</v>
      </c>
      <c r="G137" s="397">
        <f t="shared" si="4"/>
        <v>12</v>
      </c>
      <c r="H137" s="397">
        <v>385</v>
      </c>
      <c r="I137" s="398">
        <f t="shared" si="5"/>
        <v>4620</v>
      </c>
      <c r="J137" s="222"/>
      <c r="K137" s="222"/>
    </row>
    <row r="138" spans="1:11" x14ac:dyDescent="0.25">
      <c r="A138" s="387" t="s">
        <v>874</v>
      </c>
      <c r="B138" s="390" t="s">
        <v>875</v>
      </c>
      <c r="C138" s="397" t="s">
        <v>625</v>
      </c>
      <c r="D138" s="397">
        <v>1</v>
      </c>
      <c r="E138" s="397">
        <v>0</v>
      </c>
      <c r="F138" s="397">
        <v>0</v>
      </c>
      <c r="G138" s="397">
        <f t="shared" si="4"/>
        <v>1</v>
      </c>
      <c r="H138" s="397">
        <v>6079.26</v>
      </c>
      <c r="I138" s="398">
        <f t="shared" si="5"/>
        <v>6079.26</v>
      </c>
      <c r="J138" s="222"/>
      <c r="K138" s="222"/>
    </row>
    <row r="139" spans="1:11" x14ac:dyDescent="0.25">
      <c r="A139" s="387" t="s">
        <v>876</v>
      </c>
      <c r="B139" s="390" t="s">
        <v>877</v>
      </c>
      <c r="C139" s="397" t="s">
        <v>625</v>
      </c>
      <c r="D139" s="397">
        <v>3</v>
      </c>
      <c r="E139" s="397">
        <v>0</v>
      </c>
      <c r="F139" s="397">
        <v>0</v>
      </c>
      <c r="G139" s="397">
        <f t="shared" si="4"/>
        <v>3</v>
      </c>
      <c r="H139" s="397">
        <v>5890</v>
      </c>
      <c r="I139" s="398">
        <f t="shared" si="5"/>
        <v>17670</v>
      </c>
      <c r="J139" s="222"/>
      <c r="K139" s="222"/>
    </row>
    <row r="140" spans="1:11" x14ac:dyDescent="0.25">
      <c r="A140" s="387" t="s">
        <v>878</v>
      </c>
      <c r="B140" s="390" t="s">
        <v>879</v>
      </c>
      <c r="C140" s="397" t="s">
        <v>625</v>
      </c>
      <c r="D140" s="397">
        <v>2</v>
      </c>
      <c r="E140" s="397">
        <v>0</v>
      </c>
      <c r="F140" s="397">
        <v>0</v>
      </c>
      <c r="G140" s="397">
        <f t="shared" si="4"/>
        <v>2</v>
      </c>
      <c r="H140" s="397">
        <v>470</v>
      </c>
      <c r="I140" s="398">
        <f t="shared" si="5"/>
        <v>940</v>
      </c>
      <c r="J140" s="222"/>
      <c r="K140" s="222"/>
    </row>
    <row r="141" spans="1:11" x14ac:dyDescent="0.25">
      <c r="A141" s="387" t="s">
        <v>880</v>
      </c>
      <c r="B141" s="390" t="s">
        <v>881</v>
      </c>
      <c r="C141" s="397" t="s">
        <v>625</v>
      </c>
      <c r="D141" s="397">
        <v>2</v>
      </c>
      <c r="E141" s="397">
        <v>0</v>
      </c>
      <c r="F141" s="397">
        <v>0</v>
      </c>
      <c r="G141" s="397">
        <f t="shared" si="4"/>
        <v>2</v>
      </c>
      <c r="H141" s="397">
        <v>440</v>
      </c>
      <c r="I141" s="398">
        <f t="shared" si="5"/>
        <v>880</v>
      </c>
      <c r="J141" s="222"/>
      <c r="K141" s="222"/>
    </row>
    <row r="142" spans="1:11" x14ac:dyDescent="0.25">
      <c r="A142" s="387" t="s">
        <v>882</v>
      </c>
      <c r="B142" s="390" t="s">
        <v>883</v>
      </c>
      <c r="C142" s="397" t="s">
        <v>625</v>
      </c>
      <c r="D142" s="397">
        <v>1</v>
      </c>
      <c r="E142" s="397">
        <v>0</v>
      </c>
      <c r="F142" s="397">
        <v>0</v>
      </c>
      <c r="G142" s="397">
        <f t="shared" si="4"/>
        <v>1</v>
      </c>
      <c r="H142" s="397">
        <v>590</v>
      </c>
      <c r="I142" s="398">
        <f t="shared" si="5"/>
        <v>590</v>
      </c>
      <c r="J142" s="222"/>
      <c r="K142" s="222"/>
    </row>
    <row r="143" spans="1:11" x14ac:dyDescent="0.25">
      <c r="A143" s="387" t="s">
        <v>884</v>
      </c>
      <c r="B143" s="390" t="s">
        <v>885</v>
      </c>
      <c r="C143" s="397" t="s">
        <v>625</v>
      </c>
      <c r="D143" s="397">
        <v>1</v>
      </c>
      <c r="E143" s="397">
        <v>0</v>
      </c>
      <c r="F143" s="397">
        <v>0</v>
      </c>
      <c r="G143" s="397">
        <f t="shared" si="4"/>
        <v>1</v>
      </c>
      <c r="H143" s="397">
        <v>605</v>
      </c>
      <c r="I143" s="398">
        <f t="shared" si="5"/>
        <v>605</v>
      </c>
      <c r="J143" s="222"/>
      <c r="K143" s="222"/>
    </row>
    <row r="144" spans="1:11" x14ac:dyDescent="0.25">
      <c r="A144" s="387" t="s">
        <v>886</v>
      </c>
      <c r="B144" s="390" t="s">
        <v>887</v>
      </c>
      <c r="C144" s="397" t="s">
        <v>625</v>
      </c>
      <c r="D144" s="397">
        <v>5</v>
      </c>
      <c r="E144" s="397">
        <v>0</v>
      </c>
      <c r="F144" s="397">
        <v>0</v>
      </c>
      <c r="G144" s="397">
        <f t="shared" si="4"/>
        <v>5</v>
      </c>
      <c r="H144" s="397">
        <v>95</v>
      </c>
      <c r="I144" s="398">
        <f t="shared" si="5"/>
        <v>475</v>
      </c>
      <c r="J144" s="222"/>
      <c r="K144" s="222"/>
    </row>
    <row r="145" spans="1:11" x14ac:dyDescent="0.25">
      <c r="A145" s="387" t="s">
        <v>888</v>
      </c>
      <c r="B145" s="390" t="s">
        <v>889</v>
      </c>
      <c r="C145" s="397" t="s">
        <v>625</v>
      </c>
      <c r="D145" s="397">
        <v>5</v>
      </c>
      <c r="E145" s="397">
        <v>0</v>
      </c>
      <c r="F145" s="397">
        <v>0</v>
      </c>
      <c r="G145" s="397">
        <f t="shared" si="4"/>
        <v>5</v>
      </c>
      <c r="H145" s="397">
        <v>90</v>
      </c>
      <c r="I145" s="398">
        <f t="shared" si="5"/>
        <v>450</v>
      </c>
      <c r="J145" s="222"/>
      <c r="K145" s="222"/>
    </row>
    <row r="146" spans="1:11" x14ac:dyDescent="0.25">
      <c r="A146" s="387" t="s">
        <v>890</v>
      </c>
      <c r="B146" s="390" t="s">
        <v>891</v>
      </c>
      <c r="C146" s="397" t="s">
        <v>625</v>
      </c>
      <c r="D146" s="397">
        <v>1</v>
      </c>
      <c r="E146" s="397">
        <v>0</v>
      </c>
      <c r="F146" s="397">
        <v>0</v>
      </c>
      <c r="G146" s="397">
        <f t="shared" si="4"/>
        <v>1</v>
      </c>
      <c r="H146" s="397">
        <v>120</v>
      </c>
      <c r="I146" s="398">
        <f t="shared" si="5"/>
        <v>120</v>
      </c>
      <c r="J146" s="222"/>
      <c r="K146" s="222"/>
    </row>
    <row r="147" spans="1:11" x14ac:dyDescent="0.25">
      <c r="A147" s="387" t="s">
        <v>892</v>
      </c>
      <c r="B147" s="390" t="s">
        <v>893</v>
      </c>
      <c r="C147" s="397" t="s">
        <v>625</v>
      </c>
      <c r="D147" s="397">
        <v>5</v>
      </c>
      <c r="E147" s="397">
        <v>0</v>
      </c>
      <c r="F147" s="397">
        <v>0</v>
      </c>
      <c r="G147" s="397">
        <f t="shared" si="4"/>
        <v>5</v>
      </c>
      <c r="H147" s="397">
        <v>190</v>
      </c>
      <c r="I147" s="398">
        <f t="shared" si="5"/>
        <v>950</v>
      </c>
      <c r="J147" s="222"/>
      <c r="K147" s="222"/>
    </row>
    <row r="148" spans="1:11" x14ac:dyDescent="0.25">
      <c r="A148" s="387" t="s">
        <v>894</v>
      </c>
      <c r="B148" s="390" t="s">
        <v>895</v>
      </c>
      <c r="C148" s="397" t="s">
        <v>625</v>
      </c>
      <c r="D148" s="397">
        <v>2</v>
      </c>
      <c r="E148" s="397">
        <v>0</v>
      </c>
      <c r="F148" s="397">
        <v>0</v>
      </c>
      <c r="G148" s="397">
        <f t="shared" si="4"/>
        <v>2</v>
      </c>
      <c r="H148" s="397">
        <v>160</v>
      </c>
      <c r="I148" s="398">
        <f t="shared" si="5"/>
        <v>320</v>
      </c>
      <c r="J148" s="222"/>
      <c r="K148" s="222"/>
    </row>
    <row r="149" spans="1:11" x14ac:dyDescent="0.25">
      <c r="A149" s="387" t="s">
        <v>896</v>
      </c>
      <c r="B149" s="390" t="s">
        <v>897</v>
      </c>
      <c r="C149" s="397" t="s">
        <v>625</v>
      </c>
      <c r="D149" s="397">
        <v>5</v>
      </c>
      <c r="E149" s="397">
        <v>0</v>
      </c>
      <c r="F149" s="397">
        <v>3</v>
      </c>
      <c r="G149" s="397">
        <f t="shared" si="4"/>
        <v>2</v>
      </c>
      <c r="H149" s="397">
        <v>60</v>
      </c>
      <c r="I149" s="398">
        <f t="shared" si="5"/>
        <v>120</v>
      </c>
      <c r="J149" s="222"/>
      <c r="K149" s="222"/>
    </row>
    <row r="150" spans="1:11" x14ac:dyDescent="0.25">
      <c r="A150" s="387" t="s">
        <v>898</v>
      </c>
      <c r="B150" s="390" t="s">
        <v>899</v>
      </c>
      <c r="C150" s="397" t="s">
        <v>625</v>
      </c>
      <c r="D150" s="397">
        <v>7</v>
      </c>
      <c r="E150" s="397">
        <v>0</v>
      </c>
      <c r="F150" s="397">
        <v>7</v>
      </c>
      <c r="G150" s="397">
        <f t="shared" si="4"/>
        <v>0</v>
      </c>
      <c r="H150" s="397">
        <v>205</v>
      </c>
      <c r="I150" s="398">
        <f t="shared" si="5"/>
        <v>0</v>
      </c>
      <c r="J150" s="222"/>
      <c r="K150" s="222"/>
    </row>
    <row r="151" spans="1:11" x14ac:dyDescent="0.25">
      <c r="A151" s="387" t="s">
        <v>900</v>
      </c>
      <c r="B151" s="390" t="s">
        <v>901</v>
      </c>
      <c r="C151" s="397" t="s">
        <v>625</v>
      </c>
      <c r="D151" s="397">
        <v>3</v>
      </c>
      <c r="E151" s="397">
        <v>0</v>
      </c>
      <c r="F151" s="397">
        <v>3</v>
      </c>
      <c r="G151" s="397">
        <f t="shared" si="4"/>
        <v>0</v>
      </c>
      <c r="H151" s="397">
        <v>280</v>
      </c>
      <c r="I151" s="398">
        <f t="shared" si="5"/>
        <v>0</v>
      </c>
      <c r="J151" s="222"/>
      <c r="K151" s="222"/>
    </row>
    <row r="152" spans="1:11" x14ac:dyDescent="0.25">
      <c r="A152" s="387" t="s">
        <v>902</v>
      </c>
      <c r="B152" s="390" t="s">
        <v>903</v>
      </c>
      <c r="C152" s="397" t="s">
        <v>625</v>
      </c>
      <c r="D152" s="397">
        <v>5</v>
      </c>
      <c r="E152" s="397">
        <v>0</v>
      </c>
      <c r="F152" s="397">
        <v>5</v>
      </c>
      <c r="G152" s="397">
        <f t="shared" si="4"/>
        <v>0</v>
      </c>
      <c r="H152" s="397">
        <v>280</v>
      </c>
      <c r="I152" s="398">
        <f t="shared" si="5"/>
        <v>0</v>
      </c>
      <c r="J152" s="222"/>
      <c r="K152" s="222"/>
    </row>
    <row r="153" spans="1:11" x14ac:dyDescent="0.25">
      <c r="A153" s="387" t="s">
        <v>904</v>
      </c>
      <c r="B153" s="390" t="s">
        <v>755</v>
      </c>
      <c r="C153" s="397" t="s">
        <v>625</v>
      </c>
      <c r="D153" s="397">
        <v>5</v>
      </c>
      <c r="E153" s="397">
        <v>0</v>
      </c>
      <c r="F153" s="397">
        <v>5</v>
      </c>
      <c r="G153" s="397">
        <f t="shared" si="4"/>
        <v>0</v>
      </c>
      <c r="H153" s="397">
        <v>231</v>
      </c>
      <c r="I153" s="398">
        <f t="shared" si="5"/>
        <v>0</v>
      </c>
      <c r="J153" s="222"/>
      <c r="K153" s="222"/>
    </row>
    <row r="154" spans="1:11" x14ac:dyDescent="0.25">
      <c r="A154" s="387" t="s">
        <v>905</v>
      </c>
      <c r="B154" s="390" t="s">
        <v>906</v>
      </c>
      <c r="C154" s="397" t="s">
        <v>625</v>
      </c>
      <c r="D154" s="397">
        <v>5</v>
      </c>
      <c r="E154" s="397">
        <v>0</v>
      </c>
      <c r="F154" s="397">
        <v>5</v>
      </c>
      <c r="G154" s="397">
        <f t="shared" si="4"/>
        <v>0</v>
      </c>
      <c r="H154" s="397">
        <v>280</v>
      </c>
      <c r="I154" s="398">
        <f t="shared" si="5"/>
        <v>0</v>
      </c>
      <c r="J154" s="222"/>
      <c r="K154" s="222"/>
    </row>
    <row r="155" spans="1:11" x14ac:dyDescent="0.25">
      <c r="A155" s="387" t="s">
        <v>907</v>
      </c>
      <c r="B155" s="390" t="s">
        <v>908</v>
      </c>
      <c r="C155" s="397" t="s">
        <v>625</v>
      </c>
      <c r="D155" s="397">
        <v>5</v>
      </c>
      <c r="E155" s="397">
        <v>0</v>
      </c>
      <c r="F155" s="397">
        <v>5</v>
      </c>
      <c r="G155" s="397">
        <f t="shared" si="4"/>
        <v>0</v>
      </c>
      <c r="H155" s="397">
        <v>285</v>
      </c>
      <c r="I155" s="398">
        <f t="shared" si="5"/>
        <v>0</v>
      </c>
      <c r="J155" s="222"/>
      <c r="K155" s="222"/>
    </row>
    <row r="156" spans="1:11" x14ac:dyDescent="0.25">
      <c r="A156" s="387" t="s">
        <v>909</v>
      </c>
      <c r="B156" s="390" t="s">
        <v>910</v>
      </c>
      <c r="C156" s="397" t="s">
        <v>625</v>
      </c>
      <c r="D156" s="397">
        <v>47</v>
      </c>
      <c r="E156" s="397">
        <v>18</v>
      </c>
      <c r="F156" s="397">
        <v>0</v>
      </c>
      <c r="G156" s="397">
        <f t="shared" si="4"/>
        <v>65</v>
      </c>
      <c r="H156" s="397">
        <v>157.69</v>
      </c>
      <c r="I156" s="398">
        <f t="shared" si="5"/>
        <v>10249.85</v>
      </c>
      <c r="J156" s="222"/>
      <c r="K156" s="222"/>
    </row>
    <row r="157" spans="1:11" x14ac:dyDescent="0.25">
      <c r="A157" s="387" t="s">
        <v>911</v>
      </c>
      <c r="B157" s="390" t="s">
        <v>912</v>
      </c>
      <c r="C157" s="397" t="s">
        <v>913</v>
      </c>
      <c r="D157" s="397">
        <v>20</v>
      </c>
      <c r="E157" s="397">
        <v>0</v>
      </c>
      <c r="F157" s="397">
        <v>0</v>
      </c>
      <c r="G157" s="397">
        <f t="shared" si="4"/>
        <v>20</v>
      </c>
      <c r="H157" s="397">
        <v>94.5</v>
      </c>
      <c r="I157" s="398">
        <f t="shared" si="5"/>
        <v>1890</v>
      </c>
      <c r="J157" s="222"/>
      <c r="K157" s="222"/>
    </row>
    <row r="158" spans="1:11" x14ac:dyDescent="0.25">
      <c r="A158" s="387" t="s">
        <v>914</v>
      </c>
      <c r="B158" s="390" t="s">
        <v>915</v>
      </c>
      <c r="C158" s="397" t="s">
        <v>625</v>
      </c>
      <c r="D158" s="397">
        <v>1</v>
      </c>
      <c r="E158" s="397">
        <v>0</v>
      </c>
      <c r="F158" s="397">
        <v>1</v>
      </c>
      <c r="G158" s="397">
        <f t="shared" si="4"/>
        <v>0</v>
      </c>
      <c r="H158" s="397">
        <v>590</v>
      </c>
      <c r="I158" s="398">
        <f t="shared" si="5"/>
        <v>0</v>
      </c>
      <c r="J158" s="222"/>
      <c r="K158" s="222"/>
    </row>
    <row r="159" spans="1:11" x14ac:dyDescent="0.25">
      <c r="A159" s="387" t="s">
        <v>916</v>
      </c>
      <c r="B159" s="390" t="s">
        <v>917</v>
      </c>
      <c r="C159" s="397" t="s">
        <v>918</v>
      </c>
      <c r="D159" s="397">
        <v>77</v>
      </c>
      <c r="E159" s="397">
        <v>0</v>
      </c>
      <c r="F159" s="397">
        <v>77</v>
      </c>
      <c r="G159" s="397">
        <f t="shared" si="4"/>
        <v>0</v>
      </c>
      <c r="H159" s="397">
        <v>155</v>
      </c>
      <c r="I159" s="398">
        <f t="shared" si="5"/>
        <v>0</v>
      </c>
      <c r="J159" s="222"/>
      <c r="K159" s="222"/>
    </row>
    <row r="160" spans="1:11" x14ac:dyDescent="0.25">
      <c r="A160" s="387">
        <v>312224</v>
      </c>
      <c r="B160" s="390" t="s">
        <v>919</v>
      </c>
      <c r="C160" s="397" t="s">
        <v>793</v>
      </c>
      <c r="D160" s="397">
        <v>0</v>
      </c>
      <c r="E160" s="397">
        <v>2</v>
      </c>
      <c r="F160" s="397">
        <v>0</v>
      </c>
      <c r="G160" s="397">
        <f t="shared" si="4"/>
        <v>2</v>
      </c>
      <c r="H160" s="397">
        <v>120</v>
      </c>
      <c r="I160" s="398">
        <f t="shared" si="5"/>
        <v>240</v>
      </c>
      <c r="J160" s="222"/>
      <c r="K160" s="222"/>
    </row>
    <row r="161" spans="1:11" x14ac:dyDescent="0.25">
      <c r="A161" s="387" t="s">
        <v>920</v>
      </c>
      <c r="B161" s="390" t="s">
        <v>921</v>
      </c>
      <c r="C161" s="397" t="s">
        <v>625</v>
      </c>
      <c r="D161" s="397">
        <v>10</v>
      </c>
      <c r="E161" s="397">
        <v>0</v>
      </c>
      <c r="F161" s="397">
        <v>10</v>
      </c>
      <c r="G161" s="397">
        <f t="shared" si="4"/>
        <v>0</v>
      </c>
      <c r="H161" s="397">
        <v>260</v>
      </c>
      <c r="I161" s="398">
        <f t="shared" si="5"/>
        <v>0</v>
      </c>
      <c r="J161" s="222"/>
      <c r="K161" s="222"/>
    </row>
    <row r="162" spans="1:11" x14ac:dyDescent="0.25">
      <c r="A162" s="387" t="s">
        <v>922</v>
      </c>
      <c r="B162" s="390" t="s">
        <v>923</v>
      </c>
      <c r="C162" s="397" t="s">
        <v>625</v>
      </c>
      <c r="D162" s="397">
        <v>5</v>
      </c>
      <c r="E162" s="397">
        <v>0</v>
      </c>
      <c r="F162" s="397">
        <v>5</v>
      </c>
      <c r="G162" s="397">
        <f t="shared" si="4"/>
        <v>0</v>
      </c>
      <c r="H162" s="397">
        <v>345</v>
      </c>
      <c r="I162" s="398">
        <f t="shared" si="5"/>
        <v>0</v>
      </c>
      <c r="J162" s="222"/>
      <c r="K162" s="222"/>
    </row>
    <row r="163" spans="1:11" x14ac:dyDescent="0.25">
      <c r="A163" s="387" t="s">
        <v>924</v>
      </c>
      <c r="B163" s="390" t="s">
        <v>925</v>
      </c>
      <c r="C163" s="397" t="s">
        <v>625</v>
      </c>
      <c r="D163" s="397">
        <v>3</v>
      </c>
      <c r="E163" s="397">
        <v>0</v>
      </c>
      <c r="F163" s="397">
        <v>3</v>
      </c>
      <c r="G163" s="397">
        <f t="shared" si="4"/>
        <v>0</v>
      </c>
      <c r="H163" s="397">
        <v>305</v>
      </c>
      <c r="I163" s="398">
        <f t="shared" si="5"/>
        <v>0</v>
      </c>
      <c r="J163" s="222"/>
      <c r="K163" s="222"/>
    </row>
    <row r="164" spans="1:11" x14ac:dyDescent="0.25">
      <c r="A164" s="387" t="s">
        <v>926</v>
      </c>
      <c r="B164" s="390" t="s">
        <v>927</v>
      </c>
      <c r="C164" s="397" t="s">
        <v>625</v>
      </c>
      <c r="D164" s="397">
        <v>2</v>
      </c>
      <c r="E164" s="397">
        <v>0</v>
      </c>
      <c r="F164" s="397">
        <v>2</v>
      </c>
      <c r="G164" s="397">
        <f t="shared" si="4"/>
        <v>0</v>
      </c>
      <c r="H164" s="397">
        <v>265</v>
      </c>
      <c r="I164" s="398">
        <f t="shared" si="5"/>
        <v>0</v>
      </c>
      <c r="J164" s="222"/>
      <c r="K164" s="222"/>
    </row>
    <row r="165" spans="1:11" x14ac:dyDescent="0.25">
      <c r="A165" s="387" t="s">
        <v>928</v>
      </c>
      <c r="B165" s="390" t="s">
        <v>929</v>
      </c>
      <c r="C165" s="397" t="s">
        <v>793</v>
      </c>
      <c r="D165" s="397">
        <v>0</v>
      </c>
      <c r="E165" s="397">
        <v>56</v>
      </c>
      <c r="F165" s="397">
        <v>0</v>
      </c>
      <c r="G165" s="397">
        <f t="shared" si="4"/>
        <v>56</v>
      </c>
      <c r="H165" s="397">
        <v>305</v>
      </c>
      <c r="I165" s="398">
        <f t="shared" si="5"/>
        <v>17080</v>
      </c>
      <c r="J165" s="222"/>
      <c r="K165" s="222"/>
    </row>
    <row r="166" spans="1:11" x14ac:dyDescent="0.25">
      <c r="A166" s="387" t="s">
        <v>930</v>
      </c>
      <c r="B166" s="390" t="s">
        <v>931</v>
      </c>
      <c r="C166" s="397" t="s">
        <v>625</v>
      </c>
      <c r="D166" s="397">
        <v>4</v>
      </c>
      <c r="E166" s="397">
        <v>0</v>
      </c>
      <c r="F166" s="397">
        <v>0</v>
      </c>
      <c r="G166" s="397">
        <f t="shared" si="4"/>
        <v>4</v>
      </c>
      <c r="H166" s="397">
        <v>3245</v>
      </c>
      <c r="I166" s="398">
        <f t="shared" si="5"/>
        <v>12980</v>
      </c>
      <c r="J166" s="222"/>
      <c r="K166" s="222"/>
    </row>
    <row r="167" spans="1:11" x14ac:dyDescent="0.25">
      <c r="A167" s="387" t="s">
        <v>932</v>
      </c>
      <c r="B167" s="390" t="s">
        <v>933</v>
      </c>
      <c r="C167" s="397" t="s">
        <v>625</v>
      </c>
      <c r="D167" s="397">
        <v>5</v>
      </c>
      <c r="E167" s="397">
        <v>0</v>
      </c>
      <c r="F167" s="397">
        <v>0</v>
      </c>
      <c r="G167" s="397">
        <f t="shared" si="4"/>
        <v>5</v>
      </c>
      <c r="H167" s="397">
        <v>245</v>
      </c>
      <c r="I167" s="398">
        <f t="shared" si="5"/>
        <v>1225</v>
      </c>
      <c r="J167" s="222"/>
      <c r="K167" s="222"/>
    </row>
    <row r="168" spans="1:11" x14ac:dyDescent="0.25">
      <c r="A168" s="387" t="s">
        <v>934</v>
      </c>
      <c r="B168" s="390" t="s">
        <v>935</v>
      </c>
      <c r="C168" s="397" t="s">
        <v>625</v>
      </c>
      <c r="D168" s="397">
        <v>12</v>
      </c>
      <c r="E168" s="397">
        <v>0</v>
      </c>
      <c r="F168" s="397">
        <v>0</v>
      </c>
      <c r="G168" s="397">
        <f t="shared" si="4"/>
        <v>12</v>
      </c>
      <c r="H168" s="397">
        <v>100</v>
      </c>
      <c r="I168" s="398">
        <f t="shared" si="5"/>
        <v>1200</v>
      </c>
      <c r="J168" s="222"/>
      <c r="K168" s="222"/>
    </row>
    <row r="169" spans="1:11" x14ac:dyDescent="0.25">
      <c r="A169" s="387" t="s">
        <v>936</v>
      </c>
      <c r="B169" s="390" t="s">
        <v>937</v>
      </c>
      <c r="C169" s="397" t="s">
        <v>625</v>
      </c>
      <c r="D169" s="397">
        <v>0</v>
      </c>
      <c r="E169" s="397">
        <v>80</v>
      </c>
      <c r="F169" s="397">
        <v>0</v>
      </c>
      <c r="G169" s="397">
        <f t="shared" si="4"/>
        <v>80</v>
      </c>
      <c r="H169" s="397">
        <v>140</v>
      </c>
      <c r="I169" s="398">
        <f t="shared" si="5"/>
        <v>11200</v>
      </c>
      <c r="J169" s="222"/>
      <c r="K169" s="222"/>
    </row>
    <row r="170" spans="1:11" x14ac:dyDescent="0.25">
      <c r="A170" s="387" t="s">
        <v>938</v>
      </c>
      <c r="B170" s="390" t="s">
        <v>939</v>
      </c>
      <c r="C170" s="397" t="s">
        <v>599</v>
      </c>
      <c r="D170" s="397">
        <v>37643</v>
      </c>
      <c r="E170" s="397">
        <v>2214</v>
      </c>
      <c r="F170" s="397">
        <v>10907</v>
      </c>
      <c r="G170" s="397">
        <f t="shared" si="4"/>
        <v>28950</v>
      </c>
      <c r="H170" s="397">
        <v>140.4777</v>
      </c>
      <c r="I170" s="398">
        <f t="shared" si="5"/>
        <v>4066829.415</v>
      </c>
      <c r="J170" s="222"/>
      <c r="K170" s="222"/>
    </row>
    <row r="171" spans="1:11" x14ac:dyDescent="0.25">
      <c r="A171" s="387" t="s">
        <v>940</v>
      </c>
      <c r="B171" s="390" t="s">
        <v>941</v>
      </c>
      <c r="C171" s="397" t="s">
        <v>612</v>
      </c>
      <c r="D171" s="397">
        <v>49</v>
      </c>
      <c r="E171" s="397">
        <v>20</v>
      </c>
      <c r="F171" s="397">
        <v>24</v>
      </c>
      <c r="G171" s="397">
        <f t="shared" si="4"/>
        <v>45</v>
      </c>
      <c r="H171" s="397">
        <v>389.55</v>
      </c>
      <c r="I171" s="398">
        <f t="shared" si="5"/>
        <v>17529.75</v>
      </c>
      <c r="J171" s="222"/>
      <c r="K171" s="222"/>
    </row>
    <row r="172" spans="1:11" x14ac:dyDescent="0.25">
      <c r="A172" s="387" t="s">
        <v>942</v>
      </c>
      <c r="B172" s="390" t="s">
        <v>943</v>
      </c>
      <c r="C172" s="397" t="s">
        <v>612</v>
      </c>
      <c r="D172" s="397">
        <v>268</v>
      </c>
      <c r="E172" s="397">
        <v>0</v>
      </c>
      <c r="F172" s="397">
        <v>0</v>
      </c>
      <c r="G172" s="397">
        <f t="shared" si="4"/>
        <v>268</v>
      </c>
      <c r="H172" s="397">
        <v>338.28500000000003</v>
      </c>
      <c r="I172" s="398">
        <f t="shared" si="5"/>
        <v>90660.38</v>
      </c>
      <c r="J172" s="222"/>
      <c r="K172" s="222"/>
    </row>
    <row r="173" spans="1:11" x14ac:dyDescent="0.25">
      <c r="A173" s="387" t="s">
        <v>944</v>
      </c>
      <c r="B173" s="390" t="s">
        <v>945</v>
      </c>
      <c r="C173" s="397" t="s">
        <v>612</v>
      </c>
      <c r="D173" s="397">
        <v>84</v>
      </c>
      <c r="E173" s="397">
        <v>200</v>
      </c>
      <c r="F173" s="397">
        <v>0</v>
      </c>
      <c r="G173" s="397">
        <f t="shared" si="4"/>
        <v>284</v>
      </c>
      <c r="H173" s="397">
        <v>432.959</v>
      </c>
      <c r="I173" s="398">
        <f t="shared" si="5"/>
        <v>122960.356</v>
      </c>
      <c r="J173" s="222"/>
      <c r="K173" s="222"/>
    </row>
    <row r="174" spans="1:11" x14ac:dyDescent="0.25">
      <c r="A174" s="387" t="s">
        <v>946</v>
      </c>
      <c r="B174" s="390" t="s">
        <v>947</v>
      </c>
      <c r="C174" s="397" t="s">
        <v>612</v>
      </c>
      <c r="D174" s="397"/>
      <c r="E174" s="397">
        <v>24</v>
      </c>
      <c r="F174" s="397">
        <v>0</v>
      </c>
      <c r="G174" s="397">
        <f t="shared" si="4"/>
        <v>24</v>
      </c>
      <c r="H174" s="397">
        <v>360</v>
      </c>
      <c r="I174" s="398">
        <f t="shared" si="5"/>
        <v>8640</v>
      </c>
      <c r="J174" s="222"/>
      <c r="K174" s="222"/>
    </row>
    <row r="175" spans="1:11" x14ac:dyDescent="0.25">
      <c r="A175" s="387" t="s">
        <v>948</v>
      </c>
      <c r="B175" s="390" t="s">
        <v>949</v>
      </c>
      <c r="C175" s="397" t="s">
        <v>599</v>
      </c>
      <c r="D175" s="397"/>
      <c r="E175" s="397">
        <v>1980</v>
      </c>
      <c r="F175" s="397">
        <v>0</v>
      </c>
      <c r="G175" s="397">
        <f t="shared" si="4"/>
        <v>1980</v>
      </c>
      <c r="H175" s="397">
        <v>141</v>
      </c>
      <c r="I175" s="398">
        <f t="shared" si="5"/>
        <v>279180</v>
      </c>
      <c r="J175" s="222"/>
      <c r="K175" s="222"/>
    </row>
    <row r="176" spans="1:11" x14ac:dyDescent="0.25">
      <c r="A176" s="387" t="s">
        <v>950</v>
      </c>
      <c r="B176" s="390" t="s">
        <v>951</v>
      </c>
      <c r="C176" s="397" t="s">
        <v>599</v>
      </c>
      <c r="D176" s="397"/>
      <c r="E176" s="397">
        <v>1050.8599999999999</v>
      </c>
      <c r="F176" s="397">
        <v>1050.8599999999999</v>
      </c>
      <c r="G176" s="397">
        <f t="shared" si="4"/>
        <v>0</v>
      </c>
      <c r="H176" s="397">
        <v>81</v>
      </c>
      <c r="I176" s="398">
        <f t="shared" si="5"/>
        <v>0</v>
      </c>
      <c r="J176" s="222"/>
      <c r="K176" s="222"/>
    </row>
    <row r="177" spans="1:11" x14ac:dyDescent="0.25">
      <c r="A177" s="387" t="s">
        <v>952</v>
      </c>
      <c r="B177" s="390" t="s">
        <v>953</v>
      </c>
      <c r="C177" s="397" t="s">
        <v>625</v>
      </c>
      <c r="D177" s="397"/>
      <c r="E177" s="397">
        <v>40</v>
      </c>
      <c r="F177" s="397">
        <v>0</v>
      </c>
      <c r="G177" s="397">
        <f t="shared" si="4"/>
        <v>40</v>
      </c>
      <c r="H177" s="397">
        <v>425</v>
      </c>
      <c r="I177" s="398">
        <f t="shared" si="5"/>
        <v>17000</v>
      </c>
      <c r="J177" s="222"/>
      <c r="K177" s="222"/>
    </row>
    <row r="178" spans="1:11" x14ac:dyDescent="0.25">
      <c r="A178" s="387" t="s">
        <v>954</v>
      </c>
      <c r="B178" s="390" t="s">
        <v>955</v>
      </c>
      <c r="C178" s="397" t="s">
        <v>625</v>
      </c>
      <c r="D178" s="397"/>
      <c r="E178" s="397">
        <v>5</v>
      </c>
      <c r="F178" s="397">
        <v>0</v>
      </c>
      <c r="G178" s="397">
        <f t="shared" si="4"/>
        <v>5</v>
      </c>
      <c r="H178" s="397">
        <v>245</v>
      </c>
      <c r="I178" s="398">
        <f t="shared" si="5"/>
        <v>1225</v>
      </c>
      <c r="J178" s="222"/>
      <c r="K178" s="222"/>
    </row>
    <row r="179" spans="1:11" x14ac:dyDescent="0.25">
      <c r="A179" s="387" t="s">
        <v>956</v>
      </c>
      <c r="B179" s="390" t="s">
        <v>957</v>
      </c>
      <c r="C179" s="397" t="s">
        <v>625</v>
      </c>
      <c r="D179" s="397"/>
      <c r="E179" s="397">
        <v>5</v>
      </c>
      <c r="F179" s="397">
        <v>0</v>
      </c>
      <c r="G179" s="397">
        <f t="shared" si="4"/>
        <v>5</v>
      </c>
      <c r="H179" s="397">
        <v>290</v>
      </c>
      <c r="I179" s="398">
        <f t="shared" si="5"/>
        <v>1450</v>
      </c>
      <c r="J179" s="222"/>
      <c r="K179" s="222"/>
    </row>
    <row r="180" spans="1:11" x14ac:dyDescent="0.25">
      <c r="A180" s="387" t="s">
        <v>958</v>
      </c>
      <c r="B180" s="390" t="s">
        <v>959</v>
      </c>
      <c r="C180" s="397" t="s">
        <v>625</v>
      </c>
      <c r="D180" s="397"/>
      <c r="E180" s="397">
        <v>4</v>
      </c>
      <c r="F180" s="397">
        <v>0</v>
      </c>
      <c r="G180" s="397">
        <f t="shared" si="4"/>
        <v>4</v>
      </c>
      <c r="H180" s="397">
        <v>185</v>
      </c>
      <c r="I180" s="398">
        <f t="shared" si="5"/>
        <v>740</v>
      </c>
      <c r="J180" s="222"/>
      <c r="K180" s="222"/>
    </row>
    <row r="181" spans="1:11" x14ac:dyDescent="0.25">
      <c r="A181" s="387" t="s">
        <v>960</v>
      </c>
      <c r="B181" s="390" t="s">
        <v>961</v>
      </c>
      <c r="C181" s="397" t="s">
        <v>612</v>
      </c>
      <c r="D181" s="397"/>
      <c r="E181" s="397">
        <v>64</v>
      </c>
      <c r="F181" s="397">
        <v>0</v>
      </c>
      <c r="G181" s="397">
        <f t="shared" si="4"/>
        <v>64</v>
      </c>
      <c r="H181" s="397">
        <v>711.56</v>
      </c>
      <c r="I181" s="398">
        <f t="shared" si="5"/>
        <v>45539.839999999997</v>
      </c>
      <c r="J181" s="222"/>
      <c r="K181" s="222"/>
    </row>
    <row r="182" spans="1:11" x14ac:dyDescent="0.25">
      <c r="A182" s="387" t="s">
        <v>962</v>
      </c>
      <c r="B182" s="390" t="s">
        <v>963</v>
      </c>
      <c r="C182" s="397" t="s">
        <v>625</v>
      </c>
      <c r="D182" s="397"/>
      <c r="E182" s="397">
        <v>36</v>
      </c>
      <c r="F182" s="397">
        <v>0</v>
      </c>
      <c r="G182" s="397">
        <f t="shared" si="4"/>
        <v>36</v>
      </c>
      <c r="H182" s="397">
        <v>705</v>
      </c>
      <c r="I182" s="398">
        <f t="shared" si="5"/>
        <v>25380</v>
      </c>
      <c r="J182" s="222"/>
      <c r="K182" s="222"/>
    </row>
    <row r="183" spans="1:11" x14ac:dyDescent="0.25">
      <c r="A183" s="387" t="s">
        <v>964</v>
      </c>
      <c r="B183" s="390" t="s">
        <v>965</v>
      </c>
      <c r="C183" s="397" t="s">
        <v>599</v>
      </c>
      <c r="D183" s="397"/>
      <c r="E183" s="397">
        <v>4330</v>
      </c>
      <c r="F183" s="397">
        <v>4330</v>
      </c>
      <c r="G183" s="397">
        <f t="shared" si="4"/>
        <v>0</v>
      </c>
      <c r="H183" s="397">
        <v>103.23</v>
      </c>
      <c r="I183" s="398">
        <f t="shared" si="5"/>
        <v>0</v>
      </c>
      <c r="J183" s="222"/>
      <c r="K183" s="222"/>
    </row>
    <row r="184" spans="1:11" x14ac:dyDescent="0.25">
      <c r="A184" s="387" t="s">
        <v>966</v>
      </c>
      <c r="B184" s="390" t="s">
        <v>967</v>
      </c>
      <c r="C184" s="397" t="s">
        <v>625</v>
      </c>
      <c r="D184" s="397"/>
      <c r="E184" s="397">
        <v>1</v>
      </c>
      <c r="F184" s="397">
        <v>1</v>
      </c>
      <c r="G184" s="397">
        <f t="shared" si="4"/>
        <v>0</v>
      </c>
      <c r="H184" s="397">
        <v>2170</v>
      </c>
      <c r="I184" s="398">
        <f t="shared" si="5"/>
        <v>0</v>
      </c>
      <c r="J184" s="222"/>
      <c r="K184" s="222"/>
    </row>
    <row r="185" spans="1:11" x14ac:dyDescent="0.25">
      <c r="A185" s="387" t="s">
        <v>968</v>
      </c>
      <c r="B185" s="390" t="s">
        <v>969</v>
      </c>
      <c r="C185" s="397" t="s">
        <v>625</v>
      </c>
      <c r="D185" s="397"/>
      <c r="E185" s="397">
        <v>17</v>
      </c>
      <c r="F185" s="397">
        <v>15</v>
      </c>
      <c r="G185" s="397">
        <f t="shared" si="4"/>
        <v>2</v>
      </c>
      <c r="H185" s="397">
        <v>7900</v>
      </c>
      <c r="I185" s="398">
        <f t="shared" si="5"/>
        <v>15800</v>
      </c>
      <c r="J185" s="222"/>
      <c r="K185" s="222"/>
    </row>
    <row r="186" spans="1:11" x14ac:dyDescent="0.25">
      <c r="A186" s="387" t="s">
        <v>970</v>
      </c>
      <c r="B186" s="390" t="s">
        <v>971</v>
      </c>
      <c r="C186" s="397" t="s">
        <v>612</v>
      </c>
      <c r="D186" s="397"/>
      <c r="E186" s="397">
        <v>40</v>
      </c>
      <c r="F186" s="397">
        <v>40</v>
      </c>
      <c r="G186" s="397">
        <f t="shared" si="4"/>
        <v>0</v>
      </c>
      <c r="H186" s="397">
        <v>400</v>
      </c>
      <c r="I186" s="398">
        <f t="shared" si="5"/>
        <v>0</v>
      </c>
      <c r="J186" s="222"/>
      <c r="K186" s="222"/>
    </row>
    <row r="187" spans="1:11" x14ac:dyDescent="0.25">
      <c r="A187" s="387" t="s">
        <v>972</v>
      </c>
      <c r="B187" s="390" t="s">
        <v>973</v>
      </c>
      <c r="C187" s="397" t="s">
        <v>625</v>
      </c>
      <c r="D187" s="397"/>
      <c r="E187" s="397">
        <v>10</v>
      </c>
      <c r="F187" s="397">
        <v>10</v>
      </c>
      <c r="G187" s="397">
        <f t="shared" si="4"/>
        <v>0</v>
      </c>
      <c r="H187" s="397">
        <v>35</v>
      </c>
      <c r="I187" s="398">
        <f t="shared" si="5"/>
        <v>0</v>
      </c>
      <c r="J187" s="222"/>
      <c r="K187" s="222"/>
    </row>
    <row r="188" spans="1:11" x14ac:dyDescent="0.25">
      <c r="A188" s="387" t="s">
        <v>974</v>
      </c>
      <c r="B188" s="390" t="s">
        <v>975</v>
      </c>
      <c r="C188" s="397" t="s">
        <v>625</v>
      </c>
      <c r="D188" s="397"/>
      <c r="E188" s="397">
        <v>5</v>
      </c>
      <c r="F188" s="397">
        <v>5</v>
      </c>
      <c r="G188" s="397">
        <f t="shared" si="4"/>
        <v>0</v>
      </c>
      <c r="H188" s="397">
        <v>4333.33</v>
      </c>
      <c r="I188" s="398">
        <f t="shared" si="5"/>
        <v>0</v>
      </c>
      <c r="J188" s="222"/>
      <c r="K188" s="222"/>
    </row>
    <row r="189" spans="1:11" x14ac:dyDescent="0.25">
      <c r="A189" s="387" t="s">
        <v>976</v>
      </c>
      <c r="B189" s="390" t="s">
        <v>977</v>
      </c>
      <c r="C189" s="397" t="s">
        <v>625</v>
      </c>
      <c r="D189" s="397"/>
      <c r="E189" s="397">
        <v>4</v>
      </c>
      <c r="F189" s="397">
        <v>4</v>
      </c>
      <c r="G189" s="397">
        <f t="shared" si="4"/>
        <v>0</v>
      </c>
      <c r="H189" s="397">
        <v>6333.33</v>
      </c>
      <c r="I189" s="398">
        <f t="shared" si="5"/>
        <v>0</v>
      </c>
      <c r="J189" s="222"/>
      <c r="K189" s="222"/>
    </row>
    <row r="190" spans="1:11" x14ac:dyDescent="0.25">
      <c r="A190" s="387" t="s">
        <v>978</v>
      </c>
      <c r="B190" s="390" t="s">
        <v>979</v>
      </c>
      <c r="C190" s="397" t="s">
        <v>625</v>
      </c>
      <c r="D190" s="397"/>
      <c r="E190" s="397">
        <v>4</v>
      </c>
      <c r="F190" s="397">
        <v>3</v>
      </c>
      <c r="G190" s="397">
        <f t="shared" si="4"/>
        <v>1</v>
      </c>
      <c r="H190" s="397">
        <v>7083.34</v>
      </c>
      <c r="I190" s="398">
        <f t="shared" si="5"/>
        <v>7083.34</v>
      </c>
      <c r="J190" s="222"/>
      <c r="K190" s="222"/>
    </row>
    <row r="191" spans="1:11" x14ac:dyDescent="0.25">
      <c r="A191" s="387" t="s">
        <v>980</v>
      </c>
      <c r="B191" s="390" t="s">
        <v>981</v>
      </c>
      <c r="C191" s="397" t="s">
        <v>625</v>
      </c>
      <c r="D191" s="397"/>
      <c r="E191" s="397">
        <v>40</v>
      </c>
      <c r="F191" s="397">
        <v>20</v>
      </c>
      <c r="G191" s="397">
        <f t="shared" si="4"/>
        <v>20</v>
      </c>
      <c r="H191" s="397">
        <v>18870</v>
      </c>
      <c r="I191" s="398">
        <f t="shared" si="5"/>
        <v>377400</v>
      </c>
      <c r="J191" s="222"/>
      <c r="K191" s="222"/>
    </row>
    <row r="192" spans="1:11" x14ac:dyDescent="0.25">
      <c r="A192" s="387" t="s">
        <v>982</v>
      </c>
      <c r="B192" s="390" t="s">
        <v>983</v>
      </c>
      <c r="C192" s="397" t="s">
        <v>625</v>
      </c>
      <c r="D192" s="397"/>
      <c r="E192" s="397">
        <v>36</v>
      </c>
      <c r="F192" s="397">
        <v>18</v>
      </c>
      <c r="G192" s="397">
        <f t="shared" si="4"/>
        <v>18</v>
      </c>
      <c r="H192" s="397">
        <v>4611.1099999999997</v>
      </c>
      <c r="I192" s="398">
        <f t="shared" si="5"/>
        <v>82999.98</v>
      </c>
      <c r="J192" s="222"/>
      <c r="K192" s="222"/>
    </row>
    <row r="193" spans="1:11" x14ac:dyDescent="0.25">
      <c r="A193" s="387" t="s">
        <v>984</v>
      </c>
      <c r="B193" s="390" t="s">
        <v>985</v>
      </c>
      <c r="C193" s="397" t="s">
        <v>625</v>
      </c>
      <c r="D193" s="397"/>
      <c r="E193" s="397">
        <v>54</v>
      </c>
      <c r="F193" s="397">
        <v>40</v>
      </c>
      <c r="G193" s="397">
        <f t="shared" si="4"/>
        <v>14</v>
      </c>
      <c r="H193" s="397">
        <v>7500</v>
      </c>
      <c r="I193" s="398">
        <f t="shared" si="5"/>
        <v>105000</v>
      </c>
      <c r="J193" s="222"/>
      <c r="K193" s="222"/>
    </row>
    <row r="194" spans="1:11" x14ac:dyDescent="0.25">
      <c r="A194" s="387" t="s">
        <v>986</v>
      </c>
      <c r="B194" s="390" t="s">
        <v>987</v>
      </c>
      <c r="C194" s="397" t="s">
        <v>625</v>
      </c>
      <c r="D194" s="397"/>
      <c r="E194" s="397">
        <v>52</v>
      </c>
      <c r="F194" s="397">
        <v>18</v>
      </c>
      <c r="G194" s="397">
        <f t="shared" si="4"/>
        <v>34</v>
      </c>
      <c r="H194" s="397">
        <v>4850</v>
      </c>
      <c r="I194" s="398">
        <f t="shared" si="5"/>
        <v>164900</v>
      </c>
      <c r="J194" s="222"/>
      <c r="K194" s="222"/>
    </row>
    <row r="195" spans="1:11" x14ac:dyDescent="0.25">
      <c r="A195" s="387" t="s">
        <v>988</v>
      </c>
      <c r="B195" s="390" t="s">
        <v>989</v>
      </c>
      <c r="C195" s="397" t="s">
        <v>625</v>
      </c>
      <c r="D195" s="397"/>
      <c r="E195" s="397">
        <v>20</v>
      </c>
      <c r="F195" s="397">
        <v>20</v>
      </c>
      <c r="G195" s="397">
        <f t="shared" si="4"/>
        <v>0</v>
      </c>
      <c r="H195" s="397">
        <v>6480</v>
      </c>
      <c r="I195" s="398">
        <f t="shared" si="5"/>
        <v>0</v>
      </c>
      <c r="J195" s="222"/>
      <c r="K195" s="222"/>
    </row>
    <row r="196" spans="1:11" x14ac:dyDescent="0.25">
      <c r="A196" s="387" t="s">
        <v>990</v>
      </c>
      <c r="B196" s="390" t="s">
        <v>991</v>
      </c>
      <c r="C196" s="397" t="s">
        <v>625</v>
      </c>
      <c r="D196" s="397"/>
      <c r="E196" s="397">
        <v>4</v>
      </c>
      <c r="F196" s="397">
        <v>4</v>
      </c>
      <c r="G196" s="397">
        <f t="shared" si="4"/>
        <v>0</v>
      </c>
      <c r="H196" s="397">
        <v>9750</v>
      </c>
      <c r="I196" s="398">
        <f t="shared" si="5"/>
        <v>0</v>
      </c>
      <c r="J196" s="222"/>
      <c r="K196" s="222"/>
    </row>
    <row r="197" spans="1:11" x14ac:dyDescent="0.25">
      <c r="A197" s="387" t="s">
        <v>992</v>
      </c>
      <c r="B197" s="390" t="s">
        <v>993</v>
      </c>
      <c r="C197" s="397" t="s">
        <v>625</v>
      </c>
      <c r="D197" s="397"/>
      <c r="E197" s="397">
        <v>1</v>
      </c>
      <c r="F197" s="397">
        <v>0</v>
      </c>
      <c r="G197" s="397">
        <f t="shared" ref="G197:G236" si="6">D197+E197-F197</f>
        <v>1</v>
      </c>
      <c r="H197" s="397">
        <v>22000</v>
      </c>
      <c r="I197" s="398">
        <f t="shared" ref="I197:I238" si="7">G197*H197</f>
        <v>22000</v>
      </c>
      <c r="J197" s="222"/>
      <c r="K197" s="222"/>
    </row>
    <row r="198" spans="1:11" x14ac:dyDescent="0.25">
      <c r="A198" s="387" t="s">
        <v>994</v>
      </c>
      <c r="B198" s="390" t="s">
        <v>995</v>
      </c>
      <c r="C198" s="397" t="s">
        <v>625</v>
      </c>
      <c r="D198" s="397"/>
      <c r="E198" s="397">
        <v>1</v>
      </c>
      <c r="F198" s="397">
        <v>0</v>
      </c>
      <c r="G198" s="397">
        <f t="shared" si="6"/>
        <v>1</v>
      </c>
      <c r="H198" s="397">
        <v>71000</v>
      </c>
      <c r="I198" s="398">
        <f t="shared" si="7"/>
        <v>71000</v>
      </c>
      <c r="J198" s="222"/>
      <c r="K198" s="222"/>
    </row>
    <row r="199" spans="1:11" x14ac:dyDescent="0.25">
      <c r="A199" s="387" t="s">
        <v>996</v>
      </c>
      <c r="B199" s="390" t="s">
        <v>997</v>
      </c>
      <c r="C199" s="397" t="s">
        <v>625</v>
      </c>
      <c r="D199" s="397"/>
      <c r="E199" s="397">
        <v>4</v>
      </c>
      <c r="F199" s="397">
        <v>0</v>
      </c>
      <c r="G199" s="397">
        <f t="shared" si="6"/>
        <v>4</v>
      </c>
      <c r="H199" s="397">
        <v>17250</v>
      </c>
      <c r="I199" s="398">
        <f t="shared" si="7"/>
        <v>69000</v>
      </c>
      <c r="J199" s="222"/>
      <c r="K199" s="222"/>
    </row>
    <row r="200" spans="1:11" x14ac:dyDescent="0.25">
      <c r="A200" s="387" t="s">
        <v>998</v>
      </c>
      <c r="B200" s="390" t="s">
        <v>999</v>
      </c>
      <c r="C200" s="397" t="s">
        <v>625</v>
      </c>
      <c r="D200" s="397"/>
      <c r="E200" s="397">
        <v>50</v>
      </c>
      <c r="F200" s="397">
        <v>0</v>
      </c>
      <c r="G200" s="397">
        <f t="shared" si="6"/>
        <v>50</v>
      </c>
      <c r="H200" s="397">
        <v>700</v>
      </c>
      <c r="I200" s="398">
        <f t="shared" si="7"/>
        <v>35000</v>
      </c>
      <c r="J200" s="222"/>
      <c r="K200" s="222"/>
    </row>
    <row r="201" spans="1:11" x14ac:dyDescent="0.25">
      <c r="A201" s="387" t="s">
        <v>1000</v>
      </c>
      <c r="B201" s="390" t="s">
        <v>1001</v>
      </c>
      <c r="C201" s="397" t="s">
        <v>599</v>
      </c>
      <c r="D201" s="397"/>
      <c r="E201" s="397">
        <v>2012</v>
      </c>
      <c r="F201" s="397">
        <v>2012</v>
      </c>
      <c r="G201" s="397">
        <f t="shared" si="6"/>
        <v>0</v>
      </c>
      <c r="H201" s="397">
        <v>120</v>
      </c>
      <c r="I201" s="398">
        <f t="shared" si="7"/>
        <v>0</v>
      </c>
      <c r="J201" s="222"/>
      <c r="K201" s="222"/>
    </row>
    <row r="202" spans="1:11" x14ac:dyDescent="0.25">
      <c r="A202" s="387" t="s">
        <v>1002</v>
      </c>
      <c r="B202" s="390" t="s">
        <v>1003</v>
      </c>
      <c r="C202" s="397" t="s">
        <v>625</v>
      </c>
      <c r="D202" s="397"/>
      <c r="E202" s="397">
        <v>1</v>
      </c>
      <c r="F202" s="397">
        <v>0</v>
      </c>
      <c r="G202" s="397">
        <f t="shared" si="6"/>
        <v>1</v>
      </c>
      <c r="H202" s="397">
        <v>20500</v>
      </c>
      <c r="I202" s="398">
        <f t="shared" si="7"/>
        <v>20500</v>
      </c>
      <c r="J202" s="222"/>
      <c r="K202" s="222"/>
    </row>
    <row r="203" spans="1:11" x14ac:dyDescent="0.25">
      <c r="A203" s="387" t="s">
        <v>1004</v>
      </c>
      <c r="B203" s="390" t="s">
        <v>1005</v>
      </c>
      <c r="C203" s="397" t="s">
        <v>625</v>
      </c>
      <c r="D203" s="397"/>
      <c r="E203" s="397">
        <v>2</v>
      </c>
      <c r="F203" s="397">
        <v>0</v>
      </c>
      <c r="G203" s="397">
        <f t="shared" si="6"/>
        <v>2</v>
      </c>
      <c r="H203" s="397">
        <v>17300</v>
      </c>
      <c r="I203" s="398">
        <f t="shared" si="7"/>
        <v>34600</v>
      </c>
      <c r="J203" s="222"/>
      <c r="K203" s="222"/>
    </row>
    <row r="204" spans="1:11" x14ac:dyDescent="0.25">
      <c r="A204" s="387" t="s">
        <v>1006</v>
      </c>
      <c r="B204" s="390" t="s">
        <v>1007</v>
      </c>
      <c r="C204" s="397" t="s">
        <v>625</v>
      </c>
      <c r="D204" s="397"/>
      <c r="E204" s="397">
        <v>1</v>
      </c>
      <c r="F204" s="397">
        <v>0</v>
      </c>
      <c r="G204" s="397">
        <f t="shared" si="6"/>
        <v>1</v>
      </c>
      <c r="H204" s="397">
        <v>18900</v>
      </c>
      <c r="I204" s="398">
        <f t="shared" si="7"/>
        <v>18900</v>
      </c>
      <c r="J204" s="222"/>
      <c r="K204" s="222"/>
    </row>
    <row r="205" spans="1:11" x14ac:dyDescent="0.25">
      <c r="A205" s="387" t="s">
        <v>1008</v>
      </c>
      <c r="B205" s="390" t="s">
        <v>1009</v>
      </c>
      <c r="C205" s="397" t="s">
        <v>625</v>
      </c>
      <c r="D205" s="397"/>
      <c r="E205" s="397">
        <v>4</v>
      </c>
      <c r="F205" s="397">
        <v>0</v>
      </c>
      <c r="G205" s="397">
        <f t="shared" si="6"/>
        <v>4</v>
      </c>
      <c r="H205" s="397">
        <v>23675</v>
      </c>
      <c r="I205" s="398">
        <f t="shared" si="7"/>
        <v>94700</v>
      </c>
      <c r="J205" s="222"/>
      <c r="K205" s="222"/>
    </row>
    <row r="206" spans="1:11" x14ac:dyDescent="0.25">
      <c r="A206" s="387" t="s">
        <v>1010</v>
      </c>
      <c r="B206" s="390" t="s">
        <v>1011</v>
      </c>
      <c r="C206" s="397" t="s">
        <v>625</v>
      </c>
      <c r="D206" s="397"/>
      <c r="E206" s="397">
        <v>2</v>
      </c>
      <c r="F206" s="397">
        <v>0</v>
      </c>
      <c r="G206" s="397">
        <f t="shared" si="6"/>
        <v>2</v>
      </c>
      <c r="H206" s="397">
        <v>5300</v>
      </c>
      <c r="I206" s="398">
        <f t="shared" si="7"/>
        <v>10600</v>
      </c>
      <c r="J206" s="222"/>
      <c r="K206" s="222"/>
    </row>
    <row r="207" spans="1:11" x14ac:dyDescent="0.25">
      <c r="A207" s="387" t="s">
        <v>1012</v>
      </c>
      <c r="B207" s="390" t="s">
        <v>1013</v>
      </c>
      <c r="C207" s="397" t="s">
        <v>625</v>
      </c>
      <c r="D207" s="397"/>
      <c r="E207" s="397">
        <v>2</v>
      </c>
      <c r="F207" s="397">
        <v>0</v>
      </c>
      <c r="G207" s="397">
        <f t="shared" si="6"/>
        <v>2</v>
      </c>
      <c r="H207" s="397">
        <v>3100</v>
      </c>
      <c r="I207" s="398">
        <f t="shared" si="7"/>
        <v>6200</v>
      </c>
      <c r="J207" s="222"/>
      <c r="K207" s="222"/>
    </row>
    <row r="208" spans="1:11" x14ac:dyDescent="0.25">
      <c r="A208" s="387" t="s">
        <v>1014</v>
      </c>
      <c r="B208" s="390" t="s">
        <v>1015</v>
      </c>
      <c r="C208" s="397" t="s">
        <v>625</v>
      </c>
      <c r="D208" s="397"/>
      <c r="E208" s="397">
        <v>2</v>
      </c>
      <c r="F208" s="397">
        <v>0</v>
      </c>
      <c r="G208" s="397">
        <f t="shared" si="6"/>
        <v>2</v>
      </c>
      <c r="H208" s="397">
        <v>2900</v>
      </c>
      <c r="I208" s="398">
        <f t="shared" si="7"/>
        <v>5800</v>
      </c>
      <c r="J208" s="222"/>
      <c r="K208" s="222"/>
    </row>
    <row r="209" spans="1:11" x14ac:dyDescent="0.25">
      <c r="A209" s="387" t="s">
        <v>1016</v>
      </c>
      <c r="B209" s="390" t="s">
        <v>1017</v>
      </c>
      <c r="C209" s="397" t="s">
        <v>625</v>
      </c>
      <c r="D209" s="397"/>
      <c r="E209" s="397">
        <v>2</v>
      </c>
      <c r="F209" s="397">
        <v>0</v>
      </c>
      <c r="G209" s="397">
        <f t="shared" si="6"/>
        <v>2</v>
      </c>
      <c r="H209" s="397">
        <v>2000</v>
      </c>
      <c r="I209" s="398">
        <f t="shared" si="7"/>
        <v>4000</v>
      </c>
      <c r="J209" s="222"/>
      <c r="K209" s="222"/>
    </row>
    <row r="210" spans="1:11" x14ac:dyDescent="0.25">
      <c r="A210" s="387" t="s">
        <v>1018</v>
      </c>
      <c r="B210" s="390" t="s">
        <v>1019</v>
      </c>
      <c r="C210" s="397" t="s">
        <v>625</v>
      </c>
      <c r="D210" s="397"/>
      <c r="E210" s="397">
        <v>4</v>
      </c>
      <c r="F210" s="397">
        <v>0</v>
      </c>
      <c r="G210" s="397">
        <f t="shared" si="6"/>
        <v>4</v>
      </c>
      <c r="H210" s="397">
        <v>1900</v>
      </c>
      <c r="I210" s="398">
        <f t="shared" si="7"/>
        <v>7600</v>
      </c>
      <c r="J210" s="222"/>
      <c r="K210" s="222"/>
    </row>
    <row r="211" spans="1:11" x14ac:dyDescent="0.25">
      <c r="A211" s="387" t="s">
        <v>1020</v>
      </c>
      <c r="B211" s="390" t="s">
        <v>1021</v>
      </c>
      <c r="C211" s="397" t="s">
        <v>599</v>
      </c>
      <c r="D211" s="397"/>
      <c r="E211" s="397">
        <v>1500</v>
      </c>
      <c r="F211" s="397">
        <v>1500</v>
      </c>
      <c r="G211" s="397">
        <f t="shared" si="6"/>
        <v>0</v>
      </c>
      <c r="H211" s="397">
        <v>89</v>
      </c>
      <c r="I211" s="398">
        <f t="shared" si="7"/>
        <v>0</v>
      </c>
      <c r="J211" s="222"/>
      <c r="K211" s="222"/>
    </row>
    <row r="212" spans="1:11" x14ac:dyDescent="0.25">
      <c r="A212" s="387" t="s">
        <v>1022</v>
      </c>
      <c r="B212" s="390" t="s">
        <v>1023</v>
      </c>
      <c r="C212" s="397" t="s">
        <v>599</v>
      </c>
      <c r="D212" s="397"/>
      <c r="E212" s="397">
        <v>1200</v>
      </c>
      <c r="F212" s="397">
        <v>1200</v>
      </c>
      <c r="G212" s="397">
        <f t="shared" si="6"/>
        <v>0</v>
      </c>
      <c r="H212" s="397">
        <v>93</v>
      </c>
      <c r="I212" s="398">
        <f t="shared" si="7"/>
        <v>0</v>
      </c>
      <c r="J212" s="222"/>
      <c r="K212" s="222"/>
    </row>
    <row r="213" spans="1:11" x14ac:dyDescent="0.25">
      <c r="A213" s="387" t="s">
        <v>1024</v>
      </c>
      <c r="B213" s="390" t="s">
        <v>1025</v>
      </c>
      <c r="C213" s="397" t="s">
        <v>625</v>
      </c>
      <c r="D213" s="397"/>
      <c r="E213" s="397">
        <v>2</v>
      </c>
      <c r="F213" s="397">
        <v>0</v>
      </c>
      <c r="G213" s="397">
        <f t="shared" si="6"/>
        <v>2</v>
      </c>
      <c r="H213" s="397">
        <v>22000</v>
      </c>
      <c r="I213" s="398">
        <f t="shared" si="7"/>
        <v>44000</v>
      </c>
      <c r="J213" s="222"/>
      <c r="K213" s="222"/>
    </row>
    <row r="214" spans="1:11" x14ac:dyDescent="0.25">
      <c r="A214" s="387" t="s">
        <v>1026</v>
      </c>
      <c r="B214" s="390" t="s">
        <v>1027</v>
      </c>
      <c r="C214" s="397" t="s">
        <v>1028</v>
      </c>
      <c r="D214" s="397"/>
      <c r="E214" s="397">
        <v>500</v>
      </c>
      <c r="F214" s="397">
        <v>0</v>
      </c>
      <c r="G214" s="397">
        <f t="shared" si="6"/>
        <v>500</v>
      </c>
      <c r="H214" s="397">
        <v>45</v>
      </c>
      <c r="I214" s="398">
        <f t="shared" si="7"/>
        <v>22500</v>
      </c>
      <c r="J214" s="222"/>
      <c r="K214" s="222"/>
    </row>
    <row r="215" spans="1:11" x14ac:dyDescent="0.25">
      <c r="A215" s="387" t="s">
        <v>1029</v>
      </c>
      <c r="B215" s="390" t="s">
        <v>1030</v>
      </c>
      <c r="C215" s="397" t="s">
        <v>1028</v>
      </c>
      <c r="D215" s="397"/>
      <c r="E215" s="397">
        <v>800</v>
      </c>
      <c r="F215" s="397">
        <v>0</v>
      </c>
      <c r="G215" s="397">
        <f t="shared" si="6"/>
        <v>800</v>
      </c>
      <c r="H215" s="397">
        <v>15.31</v>
      </c>
      <c r="I215" s="398">
        <f t="shared" si="7"/>
        <v>12248</v>
      </c>
      <c r="J215" s="222"/>
      <c r="K215" s="222"/>
    </row>
    <row r="216" spans="1:11" x14ac:dyDescent="0.25">
      <c r="A216" s="387" t="s">
        <v>1031</v>
      </c>
      <c r="B216" s="390" t="s">
        <v>1032</v>
      </c>
      <c r="C216" s="397" t="s">
        <v>625</v>
      </c>
      <c r="D216" s="397"/>
      <c r="E216" s="397">
        <v>4</v>
      </c>
      <c r="F216" s="397">
        <v>0</v>
      </c>
      <c r="G216" s="397">
        <f t="shared" si="6"/>
        <v>4</v>
      </c>
      <c r="H216" s="397">
        <v>21000</v>
      </c>
      <c r="I216" s="398">
        <f t="shared" si="7"/>
        <v>84000</v>
      </c>
      <c r="J216" s="222"/>
      <c r="K216" s="222"/>
    </row>
    <row r="217" spans="1:11" x14ac:dyDescent="0.25">
      <c r="A217" s="387" t="s">
        <v>1033</v>
      </c>
      <c r="B217" s="390" t="s">
        <v>1034</v>
      </c>
      <c r="C217" s="397" t="s">
        <v>625</v>
      </c>
      <c r="D217" s="397"/>
      <c r="E217" s="397">
        <v>2</v>
      </c>
      <c r="F217" s="397">
        <v>0</v>
      </c>
      <c r="G217" s="397">
        <f t="shared" si="6"/>
        <v>2</v>
      </c>
      <c r="H217" s="397">
        <v>20000</v>
      </c>
      <c r="I217" s="398">
        <f t="shared" si="7"/>
        <v>40000</v>
      </c>
      <c r="J217" s="222"/>
      <c r="K217" s="222"/>
    </row>
    <row r="218" spans="1:11" x14ac:dyDescent="0.25">
      <c r="A218" s="387" t="s">
        <v>1035</v>
      </c>
      <c r="B218" s="390" t="s">
        <v>1036</v>
      </c>
      <c r="C218" s="397" t="s">
        <v>625</v>
      </c>
      <c r="D218" s="397"/>
      <c r="E218" s="397">
        <v>4</v>
      </c>
      <c r="F218" s="397">
        <v>0</v>
      </c>
      <c r="G218" s="397">
        <f t="shared" si="6"/>
        <v>4</v>
      </c>
      <c r="H218" s="397">
        <v>11150</v>
      </c>
      <c r="I218" s="398">
        <f t="shared" si="7"/>
        <v>44600</v>
      </c>
      <c r="J218" s="222"/>
      <c r="K218" s="222"/>
    </row>
    <row r="219" spans="1:11" x14ac:dyDescent="0.25">
      <c r="A219" s="387" t="s">
        <v>1037</v>
      </c>
      <c r="B219" s="390" t="s">
        <v>1038</v>
      </c>
      <c r="C219" s="397" t="s">
        <v>599</v>
      </c>
      <c r="D219" s="397"/>
      <c r="E219" s="397">
        <v>1370</v>
      </c>
      <c r="F219" s="397">
        <v>1370</v>
      </c>
      <c r="G219" s="397">
        <f t="shared" si="6"/>
        <v>0</v>
      </c>
      <c r="H219" s="397">
        <v>79</v>
      </c>
      <c r="I219" s="398">
        <f t="shared" si="7"/>
        <v>0</v>
      </c>
      <c r="J219" s="222"/>
      <c r="K219" s="222"/>
    </row>
    <row r="220" spans="1:11" x14ac:dyDescent="0.25">
      <c r="A220" s="387" t="s">
        <v>1039</v>
      </c>
      <c r="B220" s="390" t="s">
        <v>1040</v>
      </c>
      <c r="C220" s="397" t="s">
        <v>599</v>
      </c>
      <c r="D220" s="397"/>
      <c r="E220" s="397">
        <v>1040</v>
      </c>
      <c r="F220" s="397">
        <v>1040</v>
      </c>
      <c r="G220" s="397">
        <f t="shared" si="6"/>
        <v>0</v>
      </c>
      <c r="H220" s="397">
        <v>103</v>
      </c>
      <c r="I220" s="398">
        <f t="shared" si="7"/>
        <v>0</v>
      </c>
      <c r="J220" s="222"/>
      <c r="K220" s="222"/>
    </row>
    <row r="221" spans="1:11" x14ac:dyDescent="0.25">
      <c r="A221" s="387" t="s">
        <v>1041</v>
      </c>
      <c r="B221" s="390" t="s">
        <v>1042</v>
      </c>
      <c r="C221" s="397" t="s">
        <v>599</v>
      </c>
      <c r="D221" s="397"/>
      <c r="E221" s="397">
        <v>1060</v>
      </c>
      <c r="F221" s="397">
        <v>1060</v>
      </c>
      <c r="G221" s="397">
        <f t="shared" si="6"/>
        <v>0</v>
      </c>
      <c r="H221" s="397">
        <v>87</v>
      </c>
      <c r="I221" s="398">
        <f t="shared" si="7"/>
        <v>0</v>
      </c>
      <c r="J221" s="222"/>
      <c r="K221" s="222"/>
    </row>
    <row r="222" spans="1:11" x14ac:dyDescent="0.25">
      <c r="A222" s="387" t="s">
        <v>1043</v>
      </c>
      <c r="B222" s="390" t="s">
        <v>1044</v>
      </c>
      <c r="C222" s="397" t="s">
        <v>599</v>
      </c>
      <c r="D222" s="397"/>
      <c r="E222" s="397">
        <v>1750</v>
      </c>
      <c r="F222" s="397">
        <v>1750</v>
      </c>
      <c r="G222" s="397">
        <f t="shared" si="6"/>
        <v>0</v>
      </c>
      <c r="H222" s="397">
        <v>90</v>
      </c>
      <c r="I222" s="398">
        <f t="shared" si="7"/>
        <v>0</v>
      </c>
      <c r="J222" s="222"/>
      <c r="K222" s="222"/>
    </row>
    <row r="223" spans="1:11" x14ac:dyDescent="0.25">
      <c r="A223" s="387" t="s">
        <v>1045</v>
      </c>
      <c r="B223" s="390" t="s">
        <v>1046</v>
      </c>
      <c r="C223" s="397" t="s">
        <v>1028</v>
      </c>
      <c r="D223" s="397"/>
      <c r="E223" s="397">
        <v>1500</v>
      </c>
      <c r="F223" s="397">
        <v>0</v>
      </c>
      <c r="G223" s="397">
        <f t="shared" si="6"/>
        <v>1500</v>
      </c>
      <c r="H223" s="397">
        <v>55</v>
      </c>
      <c r="I223" s="398">
        <f t="shared" si="7"/>
        <v>82500</v>
      </c>
      <c r="J223" s="222"/>
      <c r="K223" s="222"/>
    </row>
    <row r="224" spans="1:11" x14ac:dyDescent="0.25">
      <c r="A224" s="387" t="s">
        <v>1047</v>
      </c>
      <c r="B224" s="390" t="s">
        <v>1048</v>
      </c>
      <c r="C224" s="397" t="s">
        <v>625</v>
      </c>
      <c r="D224" s="397"/>
      <c r="E224" s="397">
        <v>4</v>
      </c>
      <c r="F224" s="397">
        <v>0</v>
      </c>
      <c r="G224" s="397">
        <f t="shared" si="6"/>
        <v>4</v>
      </c>
      <c r="H224" s="397">
        <v>2435</v>
      </c>
      <c r="I224" s="398">
        <f t="shared" si="7"/>
        <v>9740</v>
      </c>
      <c r="J224" s="222"/>
      <c r="K224" s="222"/>
    </row>
    <row r="225" spans="1:11" x14ac:dyDescent="0.25">
      <c r="A225" s="387" t="s">
        <v>1049</v>
      </c>
      <c r="B225" s="390" t="s">
        <v>1050</v>
      </c>
      <c r="C225" s="397" t="s">
        <v>1028</v>
      </c>
      <c r="D225" s="397"/>
      <c r="E225" s="397">
        <v>500</v>
      </c>
      <c r="F225" s="397">
        <v>0</v>
      </c>
      <c r="G225" s="397">
        <f t="shared" si="6"/>
        <v>500</v>
      </c>
      <c r="H225" s="397">
        <v>29.5</v>
      </c>
      <c r="I225" s="398">
        <f t="shared" si="7"/>
        <v>14750</v>
      </c>
      <c r="J225" s="222"/>
      <c r="K225" s="222"/>
    </row>
    <row r="226" spans="1:11" x14ac:dyDescent="0.25">
      <c r="A226" s="387" t="s">
        <v>1051</v>
      </c>
      <c r="B226" s="390" t="s">
        <v>1052</v>
      </c>
      <c r="C226" s="397" t="s">
        <v>1028</v>
      </c>
      <c r="D226" s="397"/>
      <c r="E226" s="397">
        <v>500</v>
      </c>
      <c r="F226" s="397">
        <v>0</v>
      </c>
      <c r="G226" s="397">
        <f t="shared" si="6"/>
        <v>500</v>
      </c>
      <c r="H226" s="397">
        <v>130</v>
      </c>
      <c r="I226" s="398">
        <f t="shared" si="7"/>
        <v>65000</v>
      </c>
      <c r="J226" s="222"/>
      <c r="K226" s="222"/>
    </row>
    <row r="227" spans="1:11" x14ac:dyDescent="0.25">
      <c r="A227" s="387" t="s">
        <v>1053</v>
      </c>
      <c r="B227" s="390" t="s">
        <v>1054</v>
      </c>
      <c r="C227" s="397" t="s">
        <v>1028</v>
      </c>
      <c r="D227" s="397"/>
      <c r="E227" s="397">
        <v>400</v>
      </c>
      <c r="F227" s="397">
        <v>0</v>
      </c>
      <c r="G227" s="397">
        <f t="shared" si="6"/>
        <v>400</v>
      </c>
      <c r="H227" s="397">
        <v>80</v>
      </c>
      <c r="I227" s="398">
        <f t="shared" si="7"/>
        <v>32000</v>
      </c>
      <c r="J227" s="222"/>
      <c r="K227" s="222"/>
    </row>
    <row r="228" spans="1:11" x14ac:dyDescent="0.25">
      <c r="A228" s="387" t="s">
        <v>1055</v>
      </c>
      <c r="B228" s="390" t="s">
        <v>1056</v>
      </c>
      <c r="C228" s="397" t="s">
        <v>625</v>
      </c>
      <c r="D228" s="397"/>
      <c r="E228" s="397">
        <v>40</v>
      </c>
      <c r="F228" s="397">
        <v>0</v>
      </c>
      <c r="G228" s="397">
        <f t="shared" si="6"/>
        <v>40</v>
      </c>
      <c r="H228" s="397">
        <v>405</v>
      </c>
      <c r="I228" s="398">
        <f t="shared" si="7"/>
        <v>16200</v>
      </c>
      <c r="J228" s="222"/>
      <c r="K228" s="222"/>
    </row>
    <row r="229" spans="1:11" x14ac:dyDescent="0.25">
      <c r="A229" s="387" t="s">
        <v>1057</v>
      </c>
      <c r="B229" s="390" t="s">
        <v>1058</v>
      </c>
      <c r="C229" s="397" t="s">
        <v>625</v>
      </c>
      <c r="D229" s="397"/>
      <c r="E229" s="397">
        <v>40</v>
      </c>
      <c r="F229" s="397">
        <v>0</v>
      </c>
      <c r="G229" s="397">
        <f t="shared" si="6"/>
        <v>40</v>
      </c>
      <c r="H229" s="397">
        <v>200</v>
      </c>
      <c r="I229" s="398">
        <f t="shared" si="7"/>
        <v>8000</v>
      </c>
      <c r="J229" s="222"/>
      <c r="K229" s="222"/>
    </row>
    <row r="230" spans="1:11" x14ac:dyDescent="0.25">
      <c r="A230" s="387" t="s">
        <v>1059</v>
      </c>
      <c r="B230" s="390" t="s">
        <v>1060</v>
      </c>
      <c r="C230" s="397" t="s">
        <v>599</v>
      </c>
      <c r="D230" s="397"/>
      <c r="E230" s="397">
        <v>2490</v>
      </c>
      <c r="F230" s="397">
        <v>2490</v>
      </c>
      <c r="G230" s="397">
        <f t="shared" si="6"/>
        <v>0</v>
      </c>
      <c r="H230" s="397">
        <v>97</v>
      </c>
      <c r="I230" s="398">
        <f t="shared" si="7"/>
        <v>0</v>
      </c>
      <c r="J230" s="222"/>
      <c r="K230" s="222"/>
    </row>
    <row r="231" spans="1:11" x14ac:dyDescent="0.25">
      <c r="A231" s="387" t="s">
        <v>1061</v>
      </c>
      <c r="B231" s="390" t="s">
        <v>1062</v>
      </c>
      <c r="C231" s="397" t="s">
        <v>599</v>
      </c>
      <c r="D231" s="397"/>
      <c r="E231" s="397">
        <v>1230</v>
      </c>
      <c r="F231" s="397">
        <v>1230</v>
      </c>
      <c r="G231" s="397">
        <f t="shared" si="6"/>
        <v>0</v>
      </c>
      <c r="H231" s="397">
        <v>80</v>
      </c>
      <c r="I231" s="398">
        <f t="shared" si="7"/>
        <v>0</v>
      </c>
      <c r="J231" s="222"/>
      <c r="K231" s="222"/>
    </row>
    <row r="232" spans="1:11" x14ac:dyDescent="0.25">
      <c r="A232" s="387" t="s">
        <v>1063</v>
      </c>
      <c r="B232" s="390" t="s">
        <v>1064</v>
      </c>
      <c r="C232" s="397" t="s">
        <v>599</v>
      </c>
      <c r="D232" s="397"/>
      <c r="E232" s="397">
        <v>1120</v>
      </c>
      <c r="F232" s="397">
        <v>1120</v>
      </c>
      <c r="G232" s="397">
        <f t="shared" si="6"/>
        <v>0</v>
      </c>
      <c r="H232" s="397">
        <v>87</v>
      </c>
      <c r="I232" s="398">
        <f t="shared" si="7"/>
        <v>0</v>
      </c>
      <c r="J232" s="222"/>
      <c r="K232" s="222"/>
    </row>
    <row r="233" spans="1:11" x14ac:dyDescent="0.25">
      <c r="A233" s="387" t="s">
        <v>1065</v>
      </c>
      <c r="B233" s="390" t="s">
        <v>1066</v>
      </c>
      <c r="C233" s="397" t="s">
        <v>599</v>
      </c>
      <c r="D233" s="397"/>
      <c r="E233" s="397">
        <v>1590</v>
      </c>
      <c r="F233" s="397">
        <v>0</v>
      </c>
      <c r="G233" s="397">
        <f t="shared" si="6"/>
        <v>1590</v>
      </c>
      <c r="H233" s="397">
        <v>144</v>
      </c>
      <c r="I233" s="398">
        <f t="shared" si="7"/>
        <v>228960</v>
      </c>
      <c r="J233" s="222"/>
      <c r="K233" s="222"/>
    </row>
    <row r="234" spans="1:11" x14ac:dyDescent="0.25">
      <c r="A234" s="387" t="s">
        <v>1067</v>
      </c>
      <c r="B234" s="390" t="s">
        <v>1068</v>
      </c>
      <c r="C234" s="397" t="s">
        <v>599</v>
      </c>
      <c r="D234" s="397"/>
      <c r="E234" s="397">
        <v>1960</v>
      </c>
      <c r="F234" s="397">
        <v>1960</v>
      </c>
      <c r="G234" s="397">
        <f t="shared" si="6"/>
        <v>0</v>
      </c>
      <c r="H234" s="397">
        <v>122</v>
      </c>
      <c r="I234" s="398">
        <f t="shared" si="7"/>
        <v>0</v>
      </c>
      <c r="J234" s="222"/>
      <c r="K234" s="222"/>
    </row>
    <row r="235" spans="1:11" x14ac:dyDescent="0.25">
      <c r="A235" s="387" t="s">
        <v>1069</v>
      </c>
      <c r="B235" s="390" t="s">
        <v>1070</v>
      </c>
      <c r="C235" s="397" t="s">
        <v>599</v>
      </c>
      <c r="D235" s="397"/>
      <c r="E235" s="397">
        <v>949</v>
      </c>
      <c r="F235" s="397">
        <v>0</v>
      </c>
      <c r="G235" s="397">
        <f t="shared" si="6"/>
        <v>949</v>
      </c>
      <c r="H235" s="397">
        <v>135</v>
      </c>
      <c r="I235" s="398">
        <f t="shared" si="7"/>
        <v>128115</v>
      </c>
      <c r="J235" s="222"/>
      <c r="K235" s="222"/>
    </row>
    <row r="236" spans="1:11" x14ac:dyDescent="0.25">
      <c r="A236" s="387" t="s">
        <v>1071</v>
      </c>
      <c r="B236" s="390" t="s">
        <v>1072</v>
      </c>
      <c r="C236" s="397" t="s">
        <v>1073</v>
      </c>
      <c r="D236" s="397"/>
      <c r="E236" s="397">
        <v>2</v>
      </c>
      <c r="F236" s="397">
        <v>0</v>
      </c>
      <c r="G236" s="397">
        <f t="shared" si="6"/>
        <v>2</v>
      </c>
      <c r="H236" s="397">
        <v>60666.6</v>
      </c>
      <c r="I236" s="398">
        <f t="shared" si="7"/>
        <v>121333.2</v>
      </c>
      <c r="J236" s="222"/>
      <c r="K236" s="222"/>
    </row>
    <row r="237" spans="1:11" x14ac:dyDescent="0.25">
      <c r="A237" s="390"/>
      <c r="B237" s="390"/>
      <c r="C237" s="390"/>
      <c r="D237" s="397"/>
      <c r="E237" s="388"/>
      <c r="F237" s="388"/>
      <c r="G237" s="388"/>
      <c r="H237" s="388"/>
      <c r="I237" s="398">
        <f t="shared" si="7"/>
        <v>0</v>
      </c>
    </row>
    <row r="238" spans="1:11" x14ac:dyDescent="0.25">
      <c r="A238" s="390"/>
      <c r="B238" s="391"/>
      <c r="C238" s="390"/>
      <c r="D238" s="397"/>
      <c r="E238" s="399"/>
      <c r="F238" s="399"/>
      <c r="G238" s="399"/>
      <c r="H238" s="399"/>
      <c r="I238" s="398">
        <f t="shared" si="7"/>
        <v>0</v>
      </c>
    </row>
    <row r="239" spans="1:11" x14ac:dyDescent="0.25">
      <c r="A239" s="392"/>
      <c r="B239" s="393" t="s">
        <v>234</v>
      </c>
      <c r="C239" s="219"/>
      <c r="D239" s="219"/>
      <c r="E239" s="400"/>
      <c r="F239" s="401"/>
      <c r="G239" s="219"/>
      <c r="H239" s="217" t="s">
        <v>606</v>
      </c>
      <c r="I239" s="402">
        <f>SUM(I4:I238)</f>
        <v>23691469.597120002</v>
      </c>
    </row>
    <row r="241" spans="2:9" x14ac:dyDescent="0.25">
      <c r="B241" s="385" t="s">
        <v>175</v>
      </c>
      <c r="D241" s="385" t="s">
        <v>225</v>
      </c>
    </row>
    <row r="242" spans="2:9" x14ac:dyDescent="0.25">
      <c r="B242" s="385" t="s">
        <v>243</v>
      </c>
      <c r="D242" s="385" t="s">
        <v>607</v>
      </c>
    </row>
    <row r="243" spans="2:9" x14ac:dyDescent="0.25">
      <c r="F243" s="389"/>
    </row>
    <row r="245" spans="2:9" x14ac:dyDescent="0.25">
      <c r="I245" s="389"/>
    </row>
  </sheetData>
  <mergeCells count="1"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activeCell="M30" sqref="M30"/>
    </sheetView>
  </sheetViews>
  <sheetFormatPr defaultColWidth="11.42578125" defaultRowHeight="15" x14ac:dyDescent="0.25"/>
  <cols>
    <col min="1" max="1" width="6.140625" style="209" customWidth="1"/>
    <col min="2" max="2" width="22.28515625" style="209" customWidth="1"/>
    <col min="3" max="3" width="6.140625" style="209" customWidth="1"/>
    <col min="4" max="4" width="14" style="209" bestFit="1" customWidth="1"/>
    <col min="5" max="5" width="12.5703125" style="209" customWidth="1"/>
    <col min="6" max="6" width="15.42578125" style="209" bestFit="1" customWidth="1"/>
    <col min="7" max="7" width="12.85546875" style="209" bestFit="1" customWidth="1"/>
    <col min="8" max="9" width="15.42578125" style="209" bestFit="1" customWidth="1"/>
    <col min="10" max="10" width="14.42578125" style="209" customWidth="1"/>
    <col min="11" max="11" width="12.42578125" style="209" bestFit="1" customWidth="1"/>
    <col min="12" max="256" width="11.42578125" style="209"/>
    <col min="257" max="257" width="6.140625" style="209" customWidth="1"/>
    <col min="258" max="258" width="22.28515625" style="209" customWidth="1"/>
    <col min="259" max="259" width="6.140625" style="209" customWidth="1"/>
    <col min="260" max="260" width="11.7109375" style="209" customWidth="1"/>
    <col min="261" max="261" width="12.5703125" style="209" customWidth="1"/>
    <col min="262" max="262" width="12.28515625" style="209" customWidth="1"/>
    <col min="263" max="263" width="9.85546875" style="209" customWidth="1"/>
    <col min="264" max="264" width="11.5703125" style="209" customWidth="1"/>
    <col min="265" max="265" width="13.85546875" style="209" customWidth="1"/>
    <col min="266" max="266" width="14.42578125" style="209" customWidth="1"/>
    <col min="267" max="267" width="12.42578125" style="209" bestFit="1" customWidth="1"/>
    <col min="268" max="512" width="11.42578125" style="209"/>
    <col min="513" max="513" width="6.140625" style="209" customWidth="1"/>
    <col min="514" max="514" width="22.28515625" style="209" customWidth="1"/>
    <col min="515" max="515" width="6.140625" style="209" customWidth="1"/>
    <col min="516" max="516" width="11.7109375" style="209" customWidth="1"/>
    <col min="517" max="517" width="12.5703125" style="209" customWidth="1"/>
    <col min="518" max="518" width="12.28515625" style="209" customWidth="1"/>
    <col min="519" max="519" width="9.85546875" style="209" customWidth="1"/>
    <col min="520" max="520" width="11.5703125" style="209" customWidth="1"/>
    <col min="521" max="521" width="13.85546875" style="209" customWidth="1"/>
    <col min="522" max="522" width="14.42578125" style="209" customWidth="1"/>
    <col min="523" max="523" width="12.42578125" style="209" bestFit="1" customWidth="1"/>
    <col min="524" max="768" width="11.42578125" style="209"/>
    <col min="769" max="769" width="6.140625" style="209" customWidth="1"/>
    <col min="770" max="770" width="22.28515625" style="209" customWidth="1"/>
    <col min="771" max="771" width="6.140625" style="209" customWidth="1"/>
    <col min="772" max="772" width="11.7109375" style="209" customWidth="1"/>
    <col min="773" max="773" width="12.5703125" style="209" customWidth="1"/>
    <col min="774" max="774" width="12.28515625" style="209" customWidth="1"/>
    <col min="775" max="775" width="9.85546875" style="209" customWidth="1"/>
    <col min="776" max="776" width="11.5703125" style="209" customWidth="1"/>
    <col min="777" max="777" width="13.85546875" style="209" customWidth="1"/>
    <col min="778" max="778" width="14.42578125" style="209" customWidth="1"/>
    <col min="779" max="779" width="12.42578125" style="209" bestFit="1" customWidth="1"/>
    <col min="780" max="1024" width="11.42578125" style="209"/>
    <col min="1025" max="1025" width="6.140625" style="209" customWidth="1"/>
    <col min="1026" max="1026" width="22.28515625" style="209" customWidth="1"/>
    <col min="1027" max="1027" width="6.140625" style="209" customWidth="1"/>
    <col min="1028" max="1028" width="11.7109375" style="209" customWidth="1"/>
    <col min="1029" max="1029" width="12.5703125" style="209" customWidth="1"/>
    <col min="1030" max="1030" width="12.28515625" style="209" customWidth="1"/>
    <col min="1031" max="1031" width="9.85546875" style="209" customWidth="1"/>
    <col min="1032" max="1032" width="11.5703125" style="209" customWidth="1"/>
    <col min="1033" max="1033" width="13.85546875" style="209" customWidth="1"/>
    <col min="1034" max="1034" width="14.42578125" style="209" customWidth="1"/>
    <col min="1035" max="1035" width="12.42578125" style="209" bestFit="1" customWidth="1"/>
    <col min="1036" max="1280" width="11.42578125" style="209"/>
    <col min="1281" max="1281" width="6.140625" style="209" customWidth="1"/>
    <col min="1282" max="1282" width="22.28515625" style="209" customWidth="1"/>
    <col min="1283" max="1283" width="6.140625" style="209" customWidth="1"/>
    <col min="1284" max="1284" width="11.7109375" style="209" customWidth="1"/>
    <col min="1285" max="1285" width="12.5703125" style="209" customWidth="1"/>
    <col min="1286" max="1286" width="12.28515625" style="209" customWidth="1"/>
    <col min="1287" max="1287" width="9.85546875" style="209" customWidth="1"/>
    <col min="1288" max="1288" width="11.5703125" style="209" customWidth="1"/>
    <col min="1289" max="1289" width="13.85546875" style="209" customWidth="1"/>
    <col min="1290" max="1290" width="14.42578125" style="209" customWidth="1"/>
    <col min="1291" max="1291" width="12.42578125" style="209" bestFit="1" customWidth="1"/>
    <col min="1292" max="1536" width="11.42578125" style="209"/>
    <col min="1537" max="1537" width="6.140625" style="209" customWidth="1"/>
    <col min="1538" max="1538" width="22.28515625" style="209" customWidth="1"/>
    <col min="1539" max="1539" width="6.140625" style="209" customWidth="1"/>
    <col min="1540" max="1540" width="11.7109375" style="209" customWidth="1"/>
    <col min="1541" max="1541" width="12.5703125" style="209" customWidth="1"/>
    <col min="1542" max="1542" width="12.28515625" style="209" customWidth="1"/>
    <col min="1543" max="1543" width="9.85546875" style="209" customWidth="1"/>
    <col min="1544" max="1544" width="11.5703125" style="209" customWidth="1"/>
    <col min="1545" max="1545" width="13.85546875" style="209" customWidth="1"/>
    <col min="1546" max="1546" width="14.42578125" style="209" customWidth="1"/>
    <col min="1547" max="1547" width="12.42578125" style="209" bestFit="1" customWidth="1"/>
    <col min="1548" max="1792" width="11.42578125" style="209"/>
    <col min="1793" max="1793" width="6.140625" style="209" customWidth="1"/>
    <col min="1794" max="1794" width="22.28515625" style="209" customWidth="1"/>
    <col min="1795" max="1795" width="6.140625" style="209" customWidth="1"/>
    <col min="1796" max="1796" width="11.7109375" style="209" customWidth="1"/>
    <col min="1797" max="1797" width="12.5703125" style="209" customWidth="1"/>
    <col min="1798" max="1798" width="12.28515625" style="209" customWidth="1"/>
    <col min="1799" max="1799" width="9.85546875" style="209" customWidth="1"/>
    <col min="1800" max="1800" width="11.5703125" style="209" customWidth="1"/>
    <col min="1801" max="1801" width="13.85546875" style="209" customWidth="1"/>
    <col min="1802" max="1802" width="14.42578125" style="209" customWidth="1"/>
    <col min="1803" max="1803" width="12.42578125" style="209" bestFit="1" customWidth="1"/>
    <col min="1804" max="2048" width="11.42578125" style="209"/>
    <col min="2049" max="2049" width="6.140625" style="209" customWidth="1"/>
    <col min="2050" max="2050" width="22.28515625" style="209" customWidth="1"/>
    <col min="2051" max="2051" width="6.140625" style="209" customWidth="1"/>
    <col min="2052" max="2052" width="11.7109375" style="209" customWidth="1"/>
    <col min="2053" max="2053" width="12.5703125" style="209" customWidth="1"/>
    <col min="2054" max="2054" width="12.28515625" style="209" customWidth="1"/>
    <col min="2055" max="2055" width="9.85546875" style="209" customWidth="1"/>
    <col min="2056" max="2056" width="11.5703125" style="209" customWidth="1"/>
    <col min="2057" max="2057" width="13.85546875" style="209" customWidth="1"/>
    <col min="2058" max="2058" width="14.42578125" style="209" customWidth="1"/>
    <col min="2059" max="2059" width="12.42578125" style="209" bestFit="1" customWidth="1"/>
    <col min="2060" max="2304" width="11.42578125" style="209"/>
    <col min="2305" max="2305" width="6.140625" style="209" customWidth="1"/>
    <col min="2306" max="2306" width="22.28515625" style="209" customWidth="1"/>
    <col min="2307" max="2307" width="6.140625" style="209" customWidth="1"/>
    <col min="2308" max="2308" width="11.7109375" style="209" customWidth="1"/>
    <col min="2309" max="2309" width="12.5703125" style="209" customWidth="1"/>
    <col min="2310" max="2310" width="12.28515625" style="209" customWidth="1"/>
    <col min="2311" max="2311" width="9.85546875" style="209" customWidth="1"/>
    <col min="2312" max="2312" width="11.5703125" style="209" customWidth="1"/>
    <col min="2313" max="2313" width="13.85546875" style="209" customWidth="1"/>
    <col min="2314" max="2314" width="14.42578125" style="209" customWidth="1"/>
    <col min="2315" max="2315" width="12.42578125" style="209" bestFit="1" customWidth="1"/>
    <col min="2316" max="2560" width="11.42578125" style="209"/>
    <col min="2561" max="2561" width="6.140625" style="209" customWidth="1"/>
    <col min="2562" max="2562" width="22.28515625" style="209" customWidth="1"/>
    <col min="2563" max="2563" width="6.140625" style="209" customWidth="1"/>
    <col min="2564" max="2564" width="11.7109375" style="209" customWidth="1"/>
    <col min="2565" max="2565" width="12.5703125" style="209" customWidth="1"/>
    <col min="2566" max="2566" width="12.28515625" style="209" customWidth="1"/>
    <col min="2567" max="2567" width="9.85546875" style="209" customWidth="1"/>
    <col min="2568" max="2568" width="11.5703125" style="209" customWidth="1"/>
    <col min="2569" max="2569" width="13.85546875" style="209" customWidth="1"/>
    <col min="2570" max="2570" width="14.42578125" style="209" customWidth="1"/>
    <col min="2571" max="2571" width="12.42578125" style="209" bestFit="1" customWidth="1"/>
    <col min="2572" max="2816" width="11.42578125" style="209"/>
    <col min="2817" max="2817" width="6.140625" style="209" customWidth="1"/>
    <col min="2818" max="2818" width="22.28515625" style="209" customWidth="1"/>
    <col min="2819" max="2819" width="6.140625" style="209" customWidth="1"/>
    <col min="2820" max="2820" width="11.7109375" style="209" customWidth="1"/>
    <col min="2821" max="2821" width="12.5703125" style="209" customWidth="1"/>
    <col min="2822" max="2822" width="12.28515625" style="209" customWidth="1"/>
    <col min="2823" max="2823" width="9.85546875" style="209" customWidth="1"/>
    <col min="2824" max="2824" width="11.5703125" style="209" customWidth="1"/>
    <col min="2825" max="2825" width="13.85546875" style="209" customWidth="1"/>
    <col min="2826" max="2826" width="14.42578125" style="209" customWidth="1"/>
    <col min="2827" max="2827" width="12.42578125" style="209" bestFit="1" customWidth="1"/>
    <col min="2828" max="3072" width="11.42578125" style="209"/>
    <col min="3073" max="3073" width="6.140625" style="209" customWidth="1"/>
    <col min="3074" max="3074" width="22.28515625" style="209" customWidth="1"/>
    <col min="3075" max="3075" width="6.140625" style="209" customWidth="1"/>
    <col min="3076" max="3076" width="11.7109375" style="209" customWidth="1"/>
    <col min="3077" max="3077" width="12.5703125" style="209" customWidth="1"/>
    <col min="3078" max="3078" width="12.28515625" style="209" customWidth="1"/>
    <col min="3079" max="3079" width="9.85546875" style="209" customWidth="1"/>
    <col min="3080" max="3080" width="11.5703125" style="209" customWidth="1"/>
    <col min="3081" max="3081" width="13.85546875" style="209" customWidth="1"/>
    <col min="3082" max="3082" width="14.42578125" style="209" customWidth="1"/>
    <col min="3083" max="3083" width="12.42578125" style="209" bestFit="1" customWidth="1"/>
    <col min="3084" max="3328" width="11.42578125" style="209"/>
    <col min="3329" max="3329" width="6.140625" style="209" customWidth="1"/>
    <col min="3330" max="3330" width="22.28515625" style="209" customWidth="1"/>
    <col min="3331" max="3331" width="6.140625" style="209" customWidth="1"/>
    <col min="3332" max="3332" width="11.7109375" style="209" customWidth="1"/>
    <col min="3333" max="3333" width="12.5703125" style="209" customWidth="1"/>
    <col min="3334" max="3334" width="12.28515625" style="209" customWidth="1"/>
    <col min="3335" max="3335" width="9.85546875" style="209" customWidth="1"/>
    <col min="3336" max="3336" width="11.5703125" style="209" customWidth="1"/>
    <col min="3337" max="3337" width="13.85546875" style="209" customWidth="1"/>
    <col min="3338" max="3338" width="14.42578125" style="209" customWidth="1"/>
    <col min="3339" max="3339" width="12.42578125" style="209" bestFit="1" customWidth="1"/>
    <col min="3340" max="3584" width="11.42578125" style="209"/>
    <col min="3585" max="3585" width="6.140625" style="209" customWidth="1"/>
    <col min="3586" max="3586" width="22.28515625" style="209" customWidth="1"/>
    <col min="3587" max="3587" width="6.140625" style="209" customWidth="1"/>
    <col min="3588" max="3588" width="11.7109375" style="209" customWidth="1"/>
    <col min="3589" max="3589" width="12.5703125" style="209" customWidth="1"/>
    <col min="3590" max="3590" width="12.28515625" style="209" customWidth="1"/>
    <col min="3591" max="3591" width="9.85546875" style="209" customWidth="1"/>
    <col min="3592" max="3592" width="11.5703125" style="209" customWidth="1"/>
    <col min="3593" max="3593" width="13.85546875" style="209" customWidth="1"/>
    <col min="3594" max="3594" width="14.42578125" style="209" customWidth="1"/>
    <col min="3595" max="3595" width="12.42578125" style="209" bestFit="1" customWidth="1"/>
    <col min="3596" max="3840" width="11.42578125" style="209"/>
    <col min="3841" max="3841" width="6.140625" style="209" customWidth="1"/>
    <col min="3842" max="3842" width="22.28515625" style="209" customWidth="1"/>
    <col min="3843" max="3843" width="6.140625" style="209" customWidth="1"/>
    <col min="3844" max="3844" width="11.7109375" style="209" customWidth="1"/>
    <col min="3845" max="3845" width="12.5703125" style="209" customWidth="1"/>
    <col min="3846" max="3846" width="12.28515625" style="209" customWidth="1"/>
    <col min="3847" max="3847" width="9.85546875" style="209" customWidth="1"/>
    <col min="3848" max="3848" width="11.5703125" style="209" customWidth="1"/>
    <col min="3849" max="3849" width="13.85546875" style="209" customWidth="1"/>
    <col min="3850" max="3850" width="14.42578125" style="209" customWidth="1"/>
    <col min="3851" max="3851" width="12.42578125" style="209" bestFit="1" customWidth="1"/>
    <col min="3852" max="4096" width="11.42578125" style="209"/>
    <col min="4097" max="4097" width="6.140625" style="209" customWidth="1"/>
    <col min="4098" max="4098" width="22.28515625" style="209" customWidth="1"/>
    <col min="4099" max="4099" width="6.140625" style="209" customWidth="1"/>
    <col min="4100" max="4100" width="11.7109375" style="209" customWidth="1"/>
    <col min="4101" max="4101" width="12.5703125" style="209" customWidth="1"/>
    <col min="4102" max="4102" width="12.28515625" style="209" customWidth="1"/>
    <col min="4103" max="4103" width="9.85546875" style="209" customWidth="1"/>
    <col min="4104" max="4104" width="11.5703125" style="209" customWidth="1"/>
    <col min="4105" max="4105" width="13.85546875" style="209" customWidth="1"/>
    <col min="4106" max="4106" width="14.42578125" style="209" customWidth="1"/>
    <col min="4107" max="4107" width="12.42578125" style="209" bestFit="1" customWidth="1"/>
    <col min="4108" max="4352" width="11.42578125" style="209"/>
    <col min="4353" max="4353" width="6.140625" style="209" customWidth="1"/>
    <col min="4354" max="4354" width="22.28515625" style="209" customWidth="1"/>
    <col min="4355" max="4355" width="6.140625" style="209" customWidth="1"/>
    <col min="4356" max="4356" width="11.7109375" style="209" customWidth="1"/>
    <col min="4357" max="4357" width="12.5703125" style="209" customWidth="1"/>
    <col min="4358" max="4358" width="12.28515625" style="209" customWidth="1"/>
    <col min="4359" max="4359" width="9.85546875" style="209" customWidth="1"/>
    <col min="4360" max="4360" width="11.5703125" style="209" customWidth="1"/>
    <col min="4361" max="4361" width="13.85546875" style="209" customWidth="1"/>
    <col min="4362" max="4362" width="14.42578125" style="209" customWidth="1"/>
    <col min="4363" max="4363" width="12.42578125" style="209" bestFit="1" customWidth="1"/>
    <col min="4364" max="4608" width="11.42578125" style="209"/>
    <col min="4609" max="4609" width="6.140625" style="209" customWidth="1"/>
    <col min="4610" max="4610" width="22.28515625" style="209" customWidth="1"/>
    <col min="4611" max="4611" width="6.140625" style="209" customWidth="1"/>
    <col min="4612" max="4612" width="11.7109375" style="209" customWidth="1"/>
    <col min="4613" max="4613" width="12.5703125" style="209" customWidth="1"/>
    <col min="4614" max="4614" width="12.28515625" style="209" customWidth="1"/>
    <col min="4615" max="4615" width="9.85546875" style="209" customWidth="1"/>
    <col min="4616" max="4616" width="11.5703125" style="209" customWidth="1"/>
    <col min="4617" max="4617" width="13.85546875" style="209" customWidth="1"/>
    <col min="4618" max="4618" width="14.42578125" style="209" customWidth="1"/>
    <col min="4619" max="4619" width="12.42578125" style="209" bestFit="1" customWidth="1"/>
    <col min="4620" max="4864" width="11.42578125" style="209"/>
    <col min="4865" max="4865" width="6.140625" style="209" customWidth="1"/>
    <col min="4866" max="4866" width="22.28515625" style="209" customWidth="1"/>
    <col min="4867" max="4867" width="6.140625" style="209" customWidth="1"/>
    <col min="4868" max="4868" width="11.7109375" style="209" customWidth="1"/>
    <col min="4869" max="4869" width="12.5703125" style="209" customWidth="1"/>
    <col min="4870" max="4870" width="12.28515625" style="209" customWidth="1"/>
    <col min="4871" max="4871" width="9.85546875" style="209" customWidth="1"/>
    <col min="4872" max="4872" width="11.5703125" style="209" customWidth="1"/>
    <col min="4873" max="4873" width="13.85546875" style="209" customWidth="1"/>
    <col min="4874" max="4874" width="14.42578125" style="209" customWidth="1"/>
    <col min="4875" max="4875" width="12.42578125" style="209" bestFit="1" customWidth="1"/>
    <col min="4876" max="5120" width="11.42578125" style="209"/>
    <col min="5121" max="5121" width="6.140625" style="209" customWidth="1"/>
    <col min="5122" max="5122" width="22.28515625" style="209" customWidth="1"/>
    <col min="5123" max="5123" width="6.140625" style="209" customWidth="1"/>
    <col min="5124" max="5124" width="11.7109375" style="209" customWidth="1"/>
    <col min="5125" max="5125" width="12.5703125" style="209" customWidth="1"/>
    <col min="5126" max="5126" width="12.28515625" style="209" customWidth="1"/>
    <col min="5127" max="5127" width="9.85546875" style="209" customWidth="1"/>
    <col min="5128" max="5128" width="11.5703125" style="209" customWidth="1"/>
    <col min="5129" max="5129" width="13.85546875" style="209" customWidth="1"/>
    <col min="5130" max="5130" width="14.42578125" style="209" customWidth="1"/>
    <col min="5131" max="5131" width="12.42578125" style="209" bestFit="1" customWidth="1"/>
    <col min="5132" max="5376" width="11.42578125" style="209"/>
    <col min="5377" max="5377" width="6.140625" style="209" customWidth="1"/>
    <col min="5378" max="5378" width="22.28515625" style="209" customWidth="1"/>
    <col min="5379" max="5379" width="6.140625" style="209" customWidth="1"/>
    <col min="5380" max="5380" width="11.7109375" style="209" customWidth="1"/>
    <col min="5381" max="5381" width="12.5703125" style="209" customWidth="1"/>
    <col min="5382" max="5382" width="12.28515625" style="209" customWidth="1"/>
    <col min="5383" max="5383" width="9.85546875" style="209" customWidth="1"/>
    <col min="5384" max="5384" width="11.5703125" style="209" customWidth="1"/>
    <col min="5385" max="5385" width="13.85546875" style="209" customWidth="1"/>
    <col min="5386" max="5386" width="14.42578125" style="209" customWidth="1"/>
    <col min="5387" max="5387" width="12.42578125" style="209" bestFit="1" customWidth="1"/>
    <col min="5388" max="5632" width="11.42578125" style="209"/>
    <col min="5633" max="5633" width="6.140625" style="209" customWidth="1"/>
    <col min="5634" max="5634" width="22.28515625" style="209" customWidth="1"/>
    <col min="5635" max="5635" width="6.140625" style="209" customWidth="1"/>
    <col min="5636" max="5636" width="11.7109375" style="209" customWidth="1"/>
    <col min="5637" max="5637" width="12.5703125" style="209" customWidth="1"/>
    <col min="5638" max="5638" width="12.28515625" style="209" customWidth="1"/>
    <col min="5639" max="5639" width="9.85546875" style="209" customWidth="1"/>
    <col min="5640" max="5640" width="11.5703125" style="209" customWidth="1"/>
    <col min="5641" max="5641" width="13.85546875" style="209" customWidth="1"/>
    <col min="5642" max="5642" width="14.42578125" style="209" customWidth="1"/>
    <col min="5643" max="5643" width="12.42578125" style="209" bestFit="1" customWidth="1"/>
    <col min="5644" max="5888" width="11.42578125" style="209"/>
    <col min="5889" max="5889" width="6.140625" style="209" customWidth="1"/>
    <col min="5890" max="5890" width="22.28515625" style="209" customWidth="1"/>
    <col min="5891" max="5891" width="6.140625" style="209" customWidth="1"/>
    <col min="5892" max="5892" width="11.7109375" style="209" customWidth="1"/>
    <col min="5893" max="5893" width="12.5703125" style="209" customWidth="1"/>
    <col min="5894" max="5894" width="12.28515625" style="209" customWidth="1"/>
    <col min="5895" max="5895" width="9.85546875" style="209" customWidth="1"/>
    <col min="5896" max="5896" width="11.5703125" style="209" customWidth="1"/>
    <col min="5897" max="5897" width="13.85546875" style="209" customWidth="1"/>
    <col min="5898" max="5898" width="14.42578125" style="209" customWidth="1"/>
    <col min="5899" max="5899" width="12.42578125" style="209" bestFit="1" customWidth="1"/>
    <col min="5900" max="6144" width="11.42578125" style="209"/>
    <col min="6145" max="6145" width="6.140625" style="209" customWidth="1"/>
    <col min="6146" max="6146" width="22.28515625" style="209" customWidth="1"/>
    <col min="6147" max="6147" width="6.140625" style="209" customWidth="1"/>
    <col min="6148" max="6148" width="11.7109375" style="209" customWidth="1"/>
    <col min="6149" max="6149" width="12.5703125" style="209" customWidth="1"/>
    <col min="6150" max="6150" width="12.28515625" style="209" customWidth="1"/>
    <col min="6151" max="6151" width="9.85546875" style="209" customWidth="1"/>
    <col min="6152" max="6152" width="11.5703125" style="209" customWidth="1"/>
    <col min="6153" max="6153" width="13.85546875" style="209" customWidth="1"/>
    <col min="6154" max="6154" width="14.42578125" style="209" customWidth="1"/>
    <col min="6155" max="6155" width="12.42578125" style="209" bestFit="1" customWidth="1"/>
    <col min="6156" max="6400" width="11.42578125" style="209"/>
    <col min="6401" max="6401" width="6.140625" style="209" customWidth="1"/>
    <col min="6402" max="6402" width="22.28515625" style="209" customWidth="1"/>
    <col min="6403" max="6403" width="6.140625" style="209" customWidth="1"/>
    <col min="6404" max="6404" width="11.7109375" style="209" customWidth="1"/>
    <col min="6405" max="6405" width="12.5703125" style="209" customWidth="1"/>
    <col min="6406" max="6406" width="12.28515625" style="209" customWidth="1"/>
    <col min="6407" max="6407" width="9.85546875" style="209" customWidth="1"/>
    <col min="6408" max="6408" width="11.5703125" style="209" customWidth="1"/>
    <col min="6409" max="6409" width="13.85546875" style="209" customWidth="1"/>
    <col min="6410" max="6410" width="14.42578125" style="209" customWidth="1"/>
    <col min="6411" max="6411" width="12.42578125" style="209" bestFit="1" customWidth="1"/>
    <col min="6412" max="6656" width="11.42578125" style="209"/>
    <col min="6657" max="6657" width="6.140625" style="209" customWidth="1"/>
    <col min="6658" max="6658" width="22.28515625" style="209" customWidth="1"/>
    <col min="6659" max="6659" width="6.140625" style="209" customWidth="1"/>
    <col min="6660" max="6660" width="11.7109375" style="209" customWidth="1"/>
    <col min="6661" max="6661" width="12.5703125" style="209" customWidth="1"/>
    <col min="6662" max="6662" width="12.28515625" style="209" customWidth="1"/>
    <col min="6663" max="6663" width="9.85546875" style="209" customWidth="1"/>
    <col min="6664" max="6664" width="11.5703125" style="209" customWidth="1"/>
    <col min="6665" max="6665" width="13.85546875" style="209" customWidth="1"/>
    <col min="6666" max="6666" width="14.42578125" style="209" customWidth="1"/>
    <col min="6667" max="6667" width="12.42578125" style="209" bestFit="1" customWidth="1"/>
    <col min="6668" max="6912" width="11.42578125" style="209"/>
    <col min="6913" max="6913" width="6.140625" style="209" customWidth="1"/>
    <col min="6914" max="6914" width="22.28515625" style="209" customWidth="1"/>
    <col min="6915" max="6915" width="6.140625" style="209" customWidth="1"/>
    <col min="6916" max="6916" width="11.7109375" style="209" customWidth="1"/>
    <col min="6917" max="6917" width="12.5703125" style="209" customWidth="1"/>
    <col min="6918" max="6918" width="12.28515625" style="209" customWidth="1"/>
    <col min="6919" max="6919" width="9.85546875" style="209" customWidth="1"/>
    <col min="6920" max="6920" width="11.5703125" style="209" customWidth="1"/>
    <col min="6921" max="6921" width="13.85546875" style="209" customWidth="1"/>
    <col min="6922" max="6922" width="14.42578125" style="209" customWidth="1"/>
    <col min="6923" max="6923" width="12.42578125" style="209" bestFit="1" customWidth="1"/>
    <col min="6924" max="7168" width="11.42578125" style="209"/>
    <col min="7169" max="7169" width="6.140625" style="209" customWidth="1"/>
    <col min="7170" max="7170" width="22.28515625" style="209" customWidth="1"/>
    <col min="7171" max="7171" width="6.140625" style="209" customWidth="1"/>
    <col min="7172" max="7172" width="11.7109375" style="209" customWidth="1"/>
    <col min="7173" max="7173" width="12.5703125" style="209" customWidth="1"/>
    <col min="7174" max="7174" width="12.28515625" style="209" customWidth="1"/>
    <col min="7175" max="7175" width="9.85546875" style="209" customWidth="1"/>
    <col min="7176" max="7176" width="11.5703125" style="209" customWidth="1"/>
    <col min="7177" max="7177" width="13.85546875" style="209" customWidth="1"/>
    <col min="7178" max="7178" width="14.42578125" style="209" customWidth="1"/>
    <col min="7179" max="7179" width="12.42578125" style="209" bestFit="1" customWidth="1"/>
    <col min="7180" max="7424" width="11.42578125" style="209"/>
    <col min="7425" max="7425" width="6.140625" style="209" customWidth="1"/>
    <col min="7426" max="7426" width="22.28515625" style="209" customWidth="1"/>
    <col min="7427" max="7427" width="6.140625" style="209" customWidth="1"/>
    <col min="7428" max="7428" width="11.7109375" style="209" customWidth="1"/>
    <col min="7429" max="7429" width="12.5703125" style="209" customWidth="1"/>
    <col min="7430" max="7430" width="12.28515625" style="209" customWidth="1"/>
    <col min="7431" max="7431" width="9.85546875" style="209" customWidth="1"/>
    <col min="7432" max="7432" width="11.5703125" style="209" customWidth="1"/>
    <col min="7433" max="7433" width="13.85546875" style="209" customWidth="1"/>
    <col min="7434" max="7434" width="14.42578125" style="209" customWidth="1"/>
    <col min="7435" max="7435" width="12.42578125" style="209" bestFit="1" customWidth="1"/>
    <col min="7436" max="7680" width="11.42578125" style="209"/>
    <col min="7681" max="7681" width="6.140625" style="209" customWidth="1"/>
    <col min="7682" max="7682" width="22.28515625" style="209" customWidth="1"/>
    <col min="7683" max="7683" width="6.140625" style="209" customWidth="1"/>
    <col min="7684" max="7684" width="11.7109375" style="209" customWidth="1"/>
    <col min="7685" max="7685" width="12.5703125" style="209" customWidth="1"/>
    <col min="7686" max="7686" width="12.28515625" style="209" customWidth="1"/>
    <col min="7687" max="7687" width="9.85546875" style="209" customWidth="1"/>
    <col min="7688" max="7688" width="11.5703125" style="209" customWidth="1"/>
    <col min="7689" max="7689" width="13.85546875" style="209" customWidth="1"/>
    <col min="7690" max="7690" width="14.42578125" style="209" customWidth="1"/>
    <col min="7691" max="7691" width="12.42578125" style="209" bestFit="1" customWidth="1"/>
    <col min="7692" max="7936" width="11.42578125" style="209"/>
    <col min="7937" max="7937" width="6.140625" style="209" customWidth="1"/>
    <col min="7938" max="7938" width="22.28515625" style="209" customWidth="1"/>
    <col min="7939" max="7939" width="6.140625" style="209" customWidth="1"/>
    <col min="7940" max="7940" width="11.7109375" style="209" customWidth="1"/>
    <col min="7941" max="7941" width="12.5703125" style="209" customWidth="1"/>
    <col min="7942" max="7942" width="12.28515625" style="209" customWidth="1"/>
    <col min="7943" max="7943" width="9.85546875" style="209" customWidth="1"/>
    <col min="7944" max="7944" width="11.5703125" style="209" customWidth="1"/>
    <col min="7945" max="7945" width="13.85546875" style="209" customWidth="1"/>
    <col min="7946" max="7946" width="14.42578125" style="209" customWidth="1"/>
    <col min="7947" max="7947" width="12.42578125" style="209" bestFit="1" customWidth="1"/>
    <col min="7948" max="8192" width="11.42578125" style="209"/>
    <col min="8193" max="8193" width="6.140625" style="209" customWidth="1"/>
    <col min="8194" max="8194" width="22.28515625" style="209" customWidth="1"/>
    <col min="8195" max="8195" width="6.140625" style="209" customWidth="1"/>
    <col min="8196" max="8196" width="11.7109375" style="209" customWidth="1"/>
    <col min="8197" max="8197" width="12.5703125" style="209" customWidth="1"/>
    <col min="8198" max="8198" width="12.28515625" style="209" customWidth="1"/>
    <col min="8199" max="8199" width="9.85546875" style="209" customWidth="1"/>
    <col min="8200" max="8200" width="11.5703125" style="209" customWidth="1"/>
    <col min="8201" max="8201" width="13.85546875" style="209" customWidth="1"/>
    <col min="8202" max="8202" width="14.42578125" style="209" customWidth="1"/>
    <col min="8203" max="8203" width="12.42578125" style="209" bestFit="1" customWidth="1"/>
    <col min="8204" max="8448" width="11.42578125" style="209"/>
    <col min="8449" max="8449" width="6.140625" style="209" customWidth="1"/>
    <col min="8450" max="8450" width="22.28515625" style="209" customWidth="1"/>
    <col min="8451" max="8451" width="6.140625" style="209" customWidth="1"/>
    <col min="8452" max="8452" width="11.7109375" style="209" customWidth="1"/>
    <col min="8453" max="8453" width="12.5703125" style="209" customWidth="1"/>
    <col min="8454" max="8454" width="12.28515625" style="209" customWidth="1"/>
    <col min="8455" max="8455" width="9.85546875" style="209" customWidth="1"/>
    <col min="8456" max="8456" width="11.5703125" style="209" customWidth="1"/>
    <col min="8457" max="8457" width="13.85546875" style="209" customWidth="1"/>
    <col min="8458" max="8458" width="14.42578125" style="209" customWidth="1"/>
    <col min="8459" max="8459" width="12.42578125" style="209" bestFit="1" customWidth="1"/>
    <col min="8460" max="8704" width="11.42578125" style="209"/>
    <col min="8705" max="8705" width="6.140625" style="209" customWidth="1"/>
    <col min="8706" max="8706" width="22.28515625" style="209" customWidth="1"/>
    <col min="8707" max="8707" width="6.140625" style="209" customWidth="1"/>
    <col min="8708" max="8708" width="11.7109375" style="209" customWidth="1"/>
    <col min="8709" max="8709" width="12.5703125" style="209" customWidth="1"/>
    <col min="8710" max="8710" width="12.28515625" style="209" customWidth="1"/>
    <col min="8711" max="8711" width="9.85546875" style="209" customWidth="1"/>
    <col min="8712" max="8712" width="11.5703125" style="209" customWidth="1"/>
    <col min="8713" max="8713" width="13.85546875" style="209" customWidth="1"/>
    <col min="8714" max="8714" width="14.42578125" style="209" customWidth="1"/>
    <col min="8715" max="8715" width="12.42578125" style="209" bestFit="1" customWidth="1"/>
    <col min="8716" max="8960" width="11.42578125" style="209"/>
    <col min="8961" max="8961" width="6.140625" style="209" customWidth="1"/>
    <col min="8962" max="8962" width="22.28515625" style="209" customWidth="1"/>
    <col min="8963" max="8963" width="6.140625" style="209" customWidth="1"/>
    <col min="8964" max="8964" width="11.7109375" style="209" customWidth="1"/>
    <col min="8965" max="8965" width="12.5703125" style="209" customWidth="1"/>
    <col min="8966" max="8966" width="12.28515625" style="209" customWidth="1"/>
    <col min="8967" max="8967" width="9.85546875" style="209" customWidth="1"/>
    <col min="8968" max="8968" width="11.5703125" style="209" customWidth="1"/>
    <col min="8969" max="8969" width="13.85546875" style="209" customWidth="1"/>
    <col min="8970" max="8970" width="14.42578125" style="209" customWidth="1"/>
    <col min="8971" max="8971" width="12.42578125" style="209" bestFit="1" customWidth="1"/>
    <col min="8972" max="9216" width="11.42578125" style="209"/>
    <col min="9217" max="9217" width="6.140625" style="209" customWidth="1"/>
    <col min="9218" max="9218" width="22.28515625" style="209" customWidth="1"/>
    <col min="9219" max="9219" width="6.140625" style="209" customWidth="1"/>
    <col min="9220" max="9220" width="11.7109375" style="209" customWidth="1"/>
    <col min="9221" max="9221" width="12.5703125" style="209" customWidth="1"/>
    <col min="9222" max="9222" width="12.28515625" style="209" customWidth="1"/>
    <col min="9223" max="9223" width="9.85546875" style="209" customWidth="1"/>
    <col min="9224" max="9224" width="11.5703125" style="209" customWidth="1"/>
    <col min="9225" max="9225" width="13.85546875" style="209" customWidth="1"/>
    <col min="9226" max="9226" width="14.42578125" style="209" customWidth="1"/>
    <col min="9227" max="9227" width="12.42578125" style="209" bestFit="1" customWidth="1"/>
    <col min="9228" max="9472" width="11.42578125" style="209"/>
    <col min="9473" max="9473" width="6.140625" style="209" customWidth="1"/>
    <col min="9474" max="9474" width="22.28515625" style="209" customWidth="1"/>
    <col min="9475" max="9475" width="6.140625" style="209" customWidth="1"/>
    <col min="9476" max="9476" width="11.7109375" style="209" customWidth="1"/>
    <col min="9477" max="9477" width="12.5703125" style="209" customWidth="1"/>
    <col min="9478" max="9478" width="12.28515625" style="209" customWidth="1"/>
    <col min="9479" max="9479" width="9.85546875" style="209" customWidth="1"/>
    <col min="9480" max="9480" width="11.5703125" style="209" customWidth="1"/>
    <col min="9481" max="9481" width="13.85546875" style="209" customWidth="1"/>
    <col min="9482" max="9482" width="14.42578125" style="209" customWidth="1"/>
    <col min="9483" max="9483" width="12.42578125" style="209" bestFit="1" customWidth="1"/>
    <col min="9484" max="9728" width="11.42578125" style="209"/>
    <col min="9729" max="9729" width="6.140625" style="209" customWidth="1"/>
    <col min="9730" max="9730" width="22.28515625" style="209" customWidth="1"/>
    <col min="9731" max="9731" width="6.140625" style="209" customWidth="1"/>
    <col min="9732" max="9732" width="11.7109375" style="209" customWidth="1"/>
    <col min="9733" max="9733" width="12.5703125" style="209" customWidth="1"/>
    <col min="9734" max="9734" width="12.28515625" style="209" customWidth="1"/>
    <col min="9735" max="9735" width="9.85546875" style="209" customWidth="1"/>
    <col min="9736" max="9736" width="11.5703125" style="209" customWidth="1"/>
    <col min="9737" max="9737" width="13.85546875" style="209" customWidth="1"/>
    <col min="9738" max="9738" width="14.42578125" style="209" customWidth="1"/>
    <col min="9739" max="9739" width="12.42578125" style="209" bestFit="1" customWidth="1"/>
    <col min="9740" max="9984" width="11.42578125" style="209"/>
    <col min="9985" max="9985" width="6.140625" style="209" customWidth="1"/>
    <col min="9986" max="9986" width="22.28515625" style="209" customWidth="1"/>
    <col min="9987" max="9987" width="6.140625" style="209" customWidth="1"/>
    <col min="9988" max="9988" width="11.7109375" style="209" customWidth="1"/>
    <col min="9989" max="9989" width="12.5703125" style="209" customWidth="1"/>
    <col min="9990" max="9990" width="12.28515625" style="209" customWidth="1"/>
    <col min="9991" max="9991" width="9.85546875" style="209" customWidth="1"/>
    <col min="9992" max="9992" width="11.5703125" style="209" customWidth="1"/>
    <col min="9993" max="9993" width="13.85546875" style="209" customWidth="1"/>
    <col min="9994" max="9994" width="14.42578125" style="209" customWidth="1"/>
    <col min="9995" max="9995" width="12.42578125" style="209" bestFit="1" customWidth="1"/>
    <col min="9996" max="10240" width="11.42578125" style="209"/>
    <col min="10241" max="10241" width="6.140625" style="209" customWidth="1"/>
    <col min="10242" max="10242" width="22.28515625" style="209" customWidth="1"/>
    <col min="10243" max="10243" width="6.140625" style="209" customWidth="1"/>
    <col min="10244" max="10244" width="11.7109375" style="209" customWidth="1"/>
    <col min="10245" max="10245" width="12.5703125" style="209" customWidth="1"/>
    <col min="10246" max="10246" width="12.28515625" style="209" customWidth="1"/>
    <col min="10247" max="10247" width="9.85546875" style="209" customWidth="1"/>
    <col min="10248" max="10248" width="11.5703125" style="209" customWidth="1"/>
    <col min="10249" max="10249" width="13.85546875" style="209" customWidth="1"/>
    <col min="10250" max="10250" width="14.42578125" style="209" customWidth="1"/>
    <col min="10251" max="10251" width="12.42578125" style="209" bestFit="1" customWidth="1"/>
    <col min="10252" max="10496" width="11.42578125" style="209"/>
    <col min="10497" max="10497" width="6.140625" style="209" customWidth="1"/>
    <col min="10498" max="10498" width="22.28515625" style="209" customWidth="1"/>
    <col min="10499" max="10499" width="6.140625" style="209" customWidth="1"/>
    <col min="10500" max="10500" width="11.7109375" style="209" customWidth="1"/>
    <col min="10501" max="10501" width="12.5703125" style="209" customWidth="1"/>
    <col min="10502" max="10502" width="12.28515625" style="209" customWidth="1"/>
    <col min="10503" max="10503" width="9.85546875" style="209" customWidth="1"/>
    <col min="10504" max="10504" width="11.5703125" style="209" customWidth="1"/>
    <col min="10505" max="10505" width="13.85546875" style="209" customWidth="1"/>
    <col min="10506" max="10506" width="14.42578125" style="209" customWidth="1"/>
    <col min="10507" max="10507" width="12.42578125" style="209" bestFit="1" customWidth="1"/>
    <col min="10508" max="10752" width="11.42578125" style="209"/>
    <col min="10753" max="10753" width="6.140625" style="209" customWidth="1"/>
    <col min="10754" max="10754" width="22.28515625" style="209" customWidth="1"/>
    <col min="10755" max="10755" width="6.140625" style="209" customWidth="1"/>
    <col min="10756" max="10756" width="11.7109375" style="209" customWidth="1"/>
    <col min="10757" max="10757" width="12.5703125" style="209" customWidth="1"/>
    <col min="10758" max="10758" width="12.28515625" style="209" customWidth="1"/>
    <col min="10759" max="10759" width="9.85546875" style="209" customWidth="1"/>
    <col min="10760" max="10760" width="11.5703125" style="209" customWidth="1"/>
    <col min="10761" max="10761" width="13.85546875" style="209" customWidth="1"/>
    <col min="10762" max="10762" width="14.42578125" style="209" customWidth="1"/>
    <col min="10763" max="10763" width="12.42578125" style="209" bestFit="1" customWidth="1"/>
    <col min="10764" max="11008" width="11.42578125" style="209"/>
    <col min="11009" max="11009" width="6.140625" style="209" customWidth="1"/>
    <col min="11010" max="11010" width="22.28515625" style="209" customWidth="1"/>
    <col min="11011" max="11011" width="6.140625" style="209" customWidth="1"/>
    <col min="11012" max="11012" width="11.7109375" style="209" customWidth="1"/>
    <col min="11013" max="11013" width="12.5703125" style="209" customWidth="1"/>
    <col min="11014" max="11014" width="12.28515625" style="209" customWidth="1"/>
    <col min="11015" max="11015" width="9.85546875" style="209" customWidth="1"/>
    <col min="11016" max="11016" width="11.5703125" style="209" customWidth="1"/>
    <col min="11017" max="11017" width="13.85546875" style="209" customWidth="1"/>
    <col min="11018" max="11018" width="14.42578125" style="209" customWidth="1"/>
    <col min="11019" max="11019" width="12.42578125" style="209" bestFit="1" customWidth="1"/>
    <col min="11020" max="11264" width="11.42578125" style="209"/>
    <col min="11265" max="11265" width="6.140625" style="209" customWidth="1"/>
    <col min="11266" max="11266" width="22.28515625" style="209" customWidth="1"/>
    <col min="11267" max="11267" width="6.140625" style="209" customWidth="1"/>
    <col min="11268" max="11268" width="11.7109375" style="209" customWidth="1"/>
    <col min="11269" max="11269" width="12.5703125" style="209" customWidth="1"/>
    <col min="11270" max="11270" width="12.28515625" style="209" customWidth="1"/>
    <col min="11271" max="11271" width="9.85546875" style="209" customWidth="1"/>
    <col min="11272" max="11272" width="11.5703125" style="209" customWidth="1"/>
    <col min="11273" max="11273" width="13.85546875" style="209" customWidth="1"/>
    <col min="11274" max="11274" width="14.42578125" style="209" customWidth="1"/>
    <col min="11275" max="11275" width="12.42578125" style="209" bestFit="1" customWidth="1"/>
    <col min="11276" max="11520" width="11.42578125" style="209"/>
    <col min="11521" max="11521" width="6.140625" style="209" customWidth="1"/>
    <col min="11522" max="11522" width="22.28515625" style="209" customWidth="1"/>
    <col min="11523" max="11523" width="6.140625" style="209" customWidth="1"/>
    <col min="11524" max="11524" width="11.7109375" style="209" customWidth="1"/>
    <col min="11525" max="11525" width="12.5703125" style="209" customWidth="1"/>
    <col min="11526" max="11526" width="12.28515625" style="209" customWidth="1"/>
    <col min="11527" max="11527" width="9.85546875" style="209" customWidth="1"/>
    <col min="11528" max="11528" width="11.5703125" style="209" customWidth="1"/>
    <col min="11529" max="11529" width="13.85546875" style="209" customWidth="1"/>
    <col min="11530" max="11530" width="14.42578125" style="209" customWidth="1"/>
    <col min="11531" max="11531" width="12.42578125" style="209" bestFit="1" customWidth="1"/>
    <col min="11532" max="11776" width="11.42578125" style="209"/>
    <col min="11777" max="11777" width="6.140625" style="209" customWidth="1"/>
    <col min="11778" max="11778" width="22.28515625" style="209" customWidth="1"/>
    <col min="11779" max="11779" width="6.140625" style="209" customWidth="1"/>
    <col min="11780" max="11780" width="11.7109375" style="209" customWidth="1"/>
    <col min="11781" max="11781" width="12.5703125" style="209" customWidth="1"/>
    <col min="11782" max="11782" width="12.28515625" style="209" customWidth="1"/>
    <col min="11783" max="11783" width="9.85546875" style="209" customWidth="1"/>
    <col min="11784" max="11784" width="11.5703125" style="209" customWidth="1"/>
    <col min="11785" max="11785" width="13.85546875" style="209" customWidth="1"/>
    <col min="11786" max="11786" width="14.42578125" style="209" customWidth="1"/>
    <col min="11787" max="11787" width="12.42578125" style="209" bestFit="1" customWidth="1"/>
    <col min="11788" max="12032" width="11.42578125" style="209"/>
    <col min="12033" max="12033" width="6.140625" style="209" customWidth="1"/>
    <col min="12034" max="12034" width="22.28515625" style="209" customWidth="1"/>
    <col min="12035" max="12035" width="6.140625" style="209" customWidth="1"/>
    <col min="12036" max="12036" width="11.7109375" style="209" customWidth="1"/>
    <col min="12037" max="12037" width="12.5703125" style="209" customWidth="1"/>
    <col min="12038" max="12038" width="12.28515625" style="209" customWidth="1"/>
    <col min="12039" max="12039" width="9.85546875" style="209" customWidth="1"/>
    <col min="12040" max="12040" width="11.5703125" style="209" customWidth="1"/>
    <col min="12041" max="12041" width="13.85546875" style="209" customWidth="1"/>
    <col min="12042" max="12042" width="14.42578125" style="209" customWidth="1"/>
    <col min="12043" max="12043" width="12.42578125" style="209" bestFit="1" customWidth="1"/>
    <col min="12044" max="12288" width="11.42578125" style="209"/>
    <col min="12289" max="12289" width="6.140625" style="209" customWidth="1"/>
    <col min="12290" max="12290" width="22.28515625" style="209" customWidth="1"/>
    <col min="12291" max="12291" width="6.140625" style="209" customWidth="1"/>
    <col min="12292" max="12292" width="11.7109375" style="209" customWidth="1"/>
    <col min="12293" max="12293" width="12.5703125" style="209" customWidth="1"/>
    <col min="12294" max="12294" width="12.28515625" style="209" customWidth="1"/>
    <col min="12295" max="12295" width="9.85546875" style="209" customWidth="1"/>
    <col min="12296" max="12296" width="11.5703125" style="209" customWidth="1"/>
    <col min="12297" max="12297" width="13.85546875" style="209" customWidth="1"/>
    <col min="12298" max="12298" width="14.42578125" style="209" customWidth="1"/>
    <col min="12299" max="12299" width="12.42578125" style="209" bestFit="1" customWidth="1"/>
    <col min="12300" max="12544" width="11.42578125" style="209"/>
    <col min="12545" max="12545" width="6.140625" style="209" customWidth="1"/>
    <col min="12546" max="12546" width="22.28515625" style="209" customWidth="1"/>
    <col min="12547" max="12547" width="6.140625" style="209" customWidth="1"/>
    <col min="12548" max="12548" width="11.7109375" style="209" customWidth="1"/>
    <col min="12549" max="12549" width="12.5703125" style="209" customWidth="1"/>
    <col min="12550" max="12550" width="12.28515625" style="209" customWidth="1"/>
    <col min="12551" max="12551" width="9.85546875" style="209" customWidth="1"/>
    <col min="12552" max="12552" width="11.5703125" style="209" customWidth="1"/>
    <col min="12553" max="12553" width="13.85546875" style="209" customWidth="1"/>
    <col min="12554" max="12554" width="14.42578125" style="209" customWidth="1"/>
    <col min="12555" max="12555" width="12.42578125" style="209" bestFit="1" customWidth="1"/>
    <col min="12556" max="12800" width="11.42578125" style="209"/>
    <col min="12801" max="12801" width="6.140625" style="209" customWidth="1"/>
    <col min="12802" max="12802" width="22.28515625" style="209" customWidth="1"/>
    <col min="12803" max="12803" width="6.140625" style="209" customWidth="1"/>
    <col min="12804" max="12804" width="11.7109375" style="209" customWidth="1"/>
    <col min="12805" max="12805" width="12.5703125" style="209" customWidth="1"/>
    <col min="12806" max="12806" width="12.28515625" style="209" customWidth="1"/>
    <col min="12807" max="12807" width="9.85546875" style="209" customWidth="1"/>
    <col min="12808" max="12808" width="11.5703125" style="209" customWidth="1"/>
    <col min="12809" max="12809" width="13.85546875" style="209" customWidth="1"/>
    <col min="12810" max="12810" width="14.42578125" style="209" customWidth="1"/>
    <col min="12811" max="12811" width="12.42578125" style="209" bestFit="1" customWidth="1"/>
    <col min="12812" max="13056" width="11.42578125" style="209"/>
    <col min="13057" max="13057" width="6.140625" style="209" customWidth="1"/>
    <col min="13058" max="13058" width="22.28515625" style="209" customWidth="1"/>
    <col min="13059" max="13059" width="6.140625" style="209" customWidth="1"/>
    <col min="13060" max="13060" width="11.7109375" style="209" customWidth="1"/>
    <col min="13061" max="13061" width="12.5703125" style="209" customWidth="1"/>
    <col min="13062" max="13062" width="12.28515625" style="209" customWidth="1"/>
    <col min="13063" max="13063" width="9.85546875" style="209" customWidth="1"/>
    <col min="13064" max="13064" width="11.5703125" style="209" customWidth="1"/>
    <col min="13065" max="13065" width="13.85546875" style="209" customWidth="1"/>
    <col min="13066" max="13066" width="14.42578125" style="209" customWidth="1"/>
    <col min="13067" max="13067" width="12.42578125" style="209" bestFit="1" customWidth="1"/>
    <col min="13068" max="13312" width="11.42578125" style="209"/>
    <col min="13313" max="13313" width="6.140625" style="209" customWidth="1"/>
    <col min="13314" max="13314" width="22.28515625" style="209" customWidth="1"/>
    <col min="13315" max="13315" width="6.140625" style="209" customWidth="1"/>
    <col min="13316" max="13316" width="11.7109375" style="209" customWidth="1"/>
    <col min="13317" max="13317" width="12.5703125" style="209" customWidth="1"/>
    <col min="13318" max="13318" width="12.28515625" style="209" customWidth="1"/>
    <col min="13319" max="13319" width="9.85546875" style="209" customWidth="1"/>
    <col min="13320" max="13320" width="11.5703125" style="209" customWidth="1"/>
    <col min="13321" max="13321" width="13.85546875" style="209" customWidth="1"/>
    <col min="13322" max="13322" width="14.42578125" style="209" customWidth="1"/>
    <col min="13323" max="13323" width="12.42578125" style="209" bestFit="1" customWidth="1"/>
    <col min="13324" max="13568" width="11.42578125" style="209"/>
    <col min="13569" max="13569" width="6.140625" style="209" customWidth="1"/>
    <col min="13570" max="13570" width="22.28515625" style="209" customWidth="1"/>
    <col min="13571" max="13571" width="6.140625" style="209" customWidth="1"/>
    <col min="13572" max="13572" width="11.7109375" style="209" customWidth="1"/>
    <col min="13573" max="13573" width="12.5703125" style="209" customWidth="1"/>
    <col min="13574" max="13574" width="12.28515625" style="209" customWidth="1"/>
    <col min="13575" max="13575" width="9.85546875" style="209" customWidth="1"/>
    <col min="13576" max="13576" width="11.5703125" style="209" customWidth="1"/>
    <col min="13577" max="13577" width="13.85546875" style="209" customWidth="1"/>
    <col min="13578" max="13578" width="14.42578125" style="209" customWidth="1"/>
    <col min="13579" max="13579" width="12.42578125" style="209" bestFit="1" customWidth="1"/>
    <col min="13580" max="13824" width="11.42578125" style="209"/>
    <col min="13825" max="13825" width="6.140625" style="209" customWidth="1"/>
    <col min="13826" max="13826" width="22.28515625" style="209" customWidth="1"/>
    <col min="13827" max="13827" width="6.140625" style="209" customWidth="1"/>
    <col min="13828" max="13828" width="11.7109375" style="209" customWidth="1"/>
    <col min="13829" max="13829" width="12.5703125" style="209" customWidth="1"/>
    <col min="13830" max="13830" width="12.28515625" style="209" customWidth="1"/>
    <col min="13831" max="13831" width="9.85546875" style="209" customWidth="1"/>
    <col min="13832" max="13832" width="11.5703125" style="209" customWidth="1"/>
    <col min="13833" max="13833" width="13.85546875" style="209" customWidth="1"/>
    <col min="13834" max="13834" width="14.42578125" style="209" customWidth="1"/>
    <col min="13835" max="13835" width="12.42578125" style="209" bestFit="1" customWidth="1"/>
    <col min="13836" max="14080" width="11.42578125" style="209"/>
    <col min="14081" max="14081" width="6.140625" style="209" customWidth="1"/>
    <col min="14082" max="14082" width="22.28515625" style="209" customWidth="1"/>
    <col min="14083" max="14083" width="6.140625" style="209" customWidth="1"/>
    <col min="14084" max="14084" width="11.7109375" style="209" customWidth="1"/>
    <col min="14085" max="14085" width="12.5703125" style="209" customWidth="1"/>
    <col min="14086" max="14086" width="12.28515625" style="209" customWidth="1"/>
    <col min="14087" max="14087" width="9.85546875" style="209" customWidth="1"/>
    <col min="14088" max="14088" width="11.5703125" style="209" customWidth="1"/>
    <col min="14089" max="14089" width="13.85546875" style="209" customWidth="1"/>
    <col min="14090" max="14090" width="14.42578125" style="209" customWidth="1"/>
    <col min="14091" max="14091" width="12.42578125" style="209" bestFit="1" customWidth="1"/>
    <col min="14092" max="14336" width="11.42578125" style="209"/>
    <col min="14337" max="14337" width="6.140625" style="209" customWidth="1"/>
    <col min="14338" max="14338" width="22.28515625" style="209" customWidth="1"/>
    <col min="14339" max="14339" width="6.140625" style="209" customWidth="1"/>
    <col min="14340" max="14340" width="11.7109375" style="209" customWidth="1"/>
    <col min="14341" max="14341" width="12.5703125" style="209" customWidth="1"/>
    <col min="14342" max="14342" width="12.28515625" style="209" customWidth="1"/>
    <col min="14343" max="14343" width="9.85546875" style="209" customWidth="1"/>
    <col min="14344" max="14344" width="11.5703125" style="209" customWidth="1"/>
    <col min="14345" max="14345" width="13.85546875" style="209" customWidth="1"/>
    <col min="14346" max="14346" width="14.42578125" style="209" customWidth="1"/>
    <col min="14347" max="14347" width="12.42578125" style="209" bestFit="1" customWidth="1"/>
    <col min="14348" max="14592" width="11.42578125" style="209"/>
    <col min="14593" max="14593" width="6.140625" style="209" customWidth="1"/>
    <col min="14594" max="14594" width="22.28515625" style="209" customWidth="1"/>
    <col min="14595" max="14595" width="6.140625" style="209" customWidth="1"/>
    <col min="14596" max="14596" width="11.7109375" style="209" customWidth="1"/>
    <col min="14597" max="14597" width="12.5703125" style="209" customWidth="1"/>
    <col min="14598" max="14598" width="12.28515625" style="209" customWidth="1"/>
    <col min="14599" max="14599" width="9.85546875" style="209" customWidth="1"/>
    <col min="14600" max="14600" width="11.5703125" style="209" customWidth="1"/>
    <col min="14601" max="14601" width="13.85546875" style="209" customWidth="1"/>
    <col min="14602" max="14602" width="14.42578125" style="209" customWidth="1"/>
    <col min="14603" max="14603" width="12.42578125" style="209" bestFit="1" customWidth="1"/>
    <col min="14604" max="14848" width="11.42578125" style="209"/>
    <col min="14849" max="14849" width="6.140625" style="209" customWidth="1"/>
    <col min="14850" max="14850" width="22.28515625" style="209" customWidth="1"/>
    <col min="14851" max="14851" width="6.140625" style="209" customWidth="1"/>
    <col min="14852" max="14852" width="11.7109375" style="209" customWidth="1"/>
    <col min="14853" max="14853" width="12.5703125" style="209" customWidth="1"/>
    <col min="14854" max="14854" width="12.28515625" style="209" customWidth="1"/>
    <col min="14855" max="14855" width="9.85546875" style="209" customWidth="1"/>
    <col min="14856" max="14856" width="11.5703125" style="209" customWidth="1"/>
    <col min="14857" max="14857" width="13.85546875" style="209" customWidth="1"/>
    <col min="14858" max="14858" width="14.42578125" style="209" customWidth="1"/>
    <col min="14859" max="14859" width="12.42578125" style="209" bestFit="1" customWidth="1"/>
    <col min="14860" max="15104" width="11.42578125" style="209"/>
    <col min="15105" max="15105" width="6.140625" style="209" customWidth="1"/>
    <col min="15106" max="15106" width="22.28515625" style="209" customWidth="1"/>
    <col min="15107" max="15107" width="6.140625" style="209" customWidth="1"/>
    <col min="15108" max="15108" width="11.7109375" style="209" customWidth="1"/>
    <col min="15109" max="15109" width="12.5703125" style="209" customWidth="1"/>
    <col min="15110" max="15110" width="12.28515625" style="209" customWidth="1"/>
    <col min="15111" max="15111" width="9.85546875" style="209" customWidth="1"/>
    <col min="15112" max="15112" width="11.5703125" style="209" customWidth="1"/>
    <col min="15113" max="15113" width="13.85546875" style="209" customWidth="1"/>
    <col min="15114" max="15114" width="14.42578125" style="209" customWidth="1"/>
    <col min="15115" max="15115" width="12.42578125" style="209" bestFit="1" customWidth="1"/>
    <col min="15116" max="15360" width="11.42578125" style="209"/>
    <col min="15361" max="15361" width="6.140625" style="209" customWidth="1"/>
    <col min="15362" max="15362" width="22.28515625" style="209" customWidth="1"/>
    <col min="15363" max="15363" width="6.140625" style="209" customWidth="1"/>
    <col min="15364" max="15364" width="11.7109375" style="209" customWidth="1"/>
    <col min="15365" max="15365" width="12.5703125" style="209" customWidth="1"/>
    <col min="15366" max="15366" width="12.28515625" style="209" customWidth="1"/>
    <col min="15367" max="15367" width="9.85546875" style="209" customWidth="1"/>
    <col min="15368" max="15368" width="11.5703125" style="209" customWidth="1"/>
    <col min="15369" max="15369" width="13.85546875" style="209" customWidth="1"/>
    <col min="15370" max="15370" width="14.42578125" style="209" customWidth="1"/>
    <col min="15371" max="15371" width="12.42578125" style="209" bestFit="1" customWidth="1"/>
    <col min="15372" max="15616" width="11.42578125" style="209"/>
    <col min="15617" max="15617" width="6.140625" style="209" customWidth="1"/>
    <col min="15618" max="15618" width="22.28515625" style="209" customWidth="1"/>
    <col min="15619" max="15619" width="6.140625" style="209" customWidth="1"/>
    <col min="15620" max="15620" width="11.7109375" style="209" customWidth="1"/>
    <col min="15621" max="15621" width="12.5703125" style="209" customWidth="1"/>
    <col min="15622" max="15622" width="12.28515625" style="209" customWidth="1"/>
    <col min="15623" max="15623" width="9.85546875" style="209" customWidth="1"/>
    <col min="15624" max="15624" width="11.5703125" style="209" customWidth="1"/>
    <col min="15625" max="15625" width="13.85546875" style="209" customWidth="1"/>
    <col min="15626" max="15626" width="14.42578125" style="209" customWidth="1"/>
    <col min="15627" max="15627" width="12.42578125" style="209" bestFit="1" customWidth="1"/>
    <col min="15628" max="15872" width="11.42578125" style="209"/>
    <col min="15873" max="15873" width="6.140625" style="209" customWidth="1"/>
    <col min="15874" max="15874" width="22.28515625" style="209" customWidth="1"/>
    <col min="15875" max="15875" width="6.140625" style="209" customWidth="1"/>
    <col min="15876" max="15876" width="11.7109375" style="209" customWidth="1"/>
    <col min="15877" max="15877" width="12.5703125" style="209" customWidth="1"/>
    <col min="15878" max="15878" width="12.28515625" style="209" customWidth="1"/>
    <col min="15879" max="15879" width="9.85546875" style="209" customWidth="1"/>
    <col min="15880" max="15880" width="11.5703125" style="209" customWidth="1"/>
    <col min="15881" max="15881" width="13.85546875" style="209" customWidth="1"/>
    <col min="15882" max="15882" width="14.42578125" style="209" customWidth="1"/>
    <col min="15883" max="15883" width="12.42578125" style="209" bestFit="1" customWidth="1"/>
    <col min="15884" max="16128" width="11.42578125" style="209"/>
    <col min="16129" max="16129" width="6.140625" style="209" customWidth="1"/>
    <col min="16130" max="16130" width="22.28515625" style="209" customWidth="1"/>
    <col min="16131" max="16131" width="6.140625" style="209" customWidth="1"/>
    <col min="16132" max="16132" width="11.7109375" style="209" customWidth="1"/>
    <col min="16133" max="16133" width="12.5703125" style="209" customWidth="1"/>
    <col min="16134" max="16134" width="12.28515625" style="209" customWidth="1"/>
    <col min="16135" max="16135" width="9.85546875" style="209" customWidth="1"/>
    <col min="16136" max="16136" width="11.5703125" style="209" customWidth="1"/>
    <col min="16137" max="16137" width="13.85546875" style="209" customWidth="1"/>
    <col min="16138" max="16138" width="14.42578125" style="209" customWidth="1"/>
    <col min="16139" max="16139" width="12.42578125" style="209" bestFit="1" customWidth="1"/>
    <col min="16140" max="16384" width="11.42578125" style="209"/>
  </cols>
  <sheetData>
    <row r="1" spans="1:11" x14ac:dyDescent="0.25">
      <c r="A1" s="385" t="s">
        <v>585</v>
      </c>
      <c r="F1" s="209" t="s">
        <v>1074</v>
      </c>
    </row>
    <row r="2" spans="1:11" x14ac:dyDescent="0.25">
      <c r="A2" s="564" t="s">
        <v>1075</v>
      </c>
      <c r="B2" s="564"/>
      <c r="C2" s="564"/>
      <c r="D2" s="564"/>
      <c r="E2" s="564"/>
      <c r="F2" s="564"/>
      <c r="G2" s="564"/>
      <c r="H2" s="564"/>
      <c r="I2" s="564"/>
    </row>
    <row r="3" spans="1:11" ht="60.75" customHeight="1" x14ac:dyDescent="0.25">
      <c r="A3" s="386" t="s">
        <v>588</v>
      </c>
      <c r="B3" s="386" t="s">
        <v>589</v>
      </c>
      <c r="C3" s="386" t="s">
        <v>590</v>
      </c>
      <c r="D3" s="386" t="s">
        <v>591</v>
      </c>
      <c r="E3" s="386" t="s">
        <v>592</v>
      </c>
      <c r="F3" s="386" t="s">
        <v>593</v>
      </c>
      <c r="G3" s="386" t="s">
        <v>594</v>
      </c>
      <c r="H3" s="386" t="s">
        <v>595</v>
      </c>
      <c r="I3" s="386" t="s">
        <v>596</v>
      </c>
    </row>
    <row r="4" spans="1:11" x14ac:dyDescent="0.25">
      <c r="A4" s="403">
        <v>35005</v>
      </c>
      <c r="B4" s="403" t="s">
        <v>1076</v>
      </c>
      <c r="C4" s="403" t="s">
        <v>599</v>
      </c>
      <c r="D4" s="404">
        <v>53270</v>
      </c>
      <c r="E4" s="404">
        <v>57400</v>
      </c>
      <c r="F4" s="404">
        <v>80388</v>
      </c>
      <c r="G4" s="404">
        <v>30282</v>
      </c>
      <c r="H4" s="404">
        <v>73.193481606234727</v>
      </c>
      <c r="I4" s="404">
        <v>2216445</v>
      </c>
      <c r="J4" s="222"/>
    </row>
    <row r="5" spans="1:11" x14ac:dyDescent="0.25">
      <c r="A5" s="403" t="s">
        <v>1077</v>
      </c>
      <c r="B5" s="403" t="s">
        <v>1078</v>
      </c>
      <c r="C5" s="403" t="s">
        <v>599</v>
      </c>
      <c r="D5" s="404">
        <v>1038</v>
      </c>
      <c r="E5" s="404">
        <v>950</v>
      </c>
      <c r="F5" s="404">
        <v>1988</v>
      </c>
      <c r="G5" s="404">
        <v>0</v>
      </c>
      <c r="H5" s="404">
        <v>90.09</v>
      </c>
      <c r="I5" s="404">
        <v>0</v>
      </c>
      <c r="J5" s="222"/>
    </row>
    <row r="6" spans="1:11" x14ac:dyDescent="0.25">
      <c r="A6" s="403" t="s">
        <v>1079</v>
      </c>
      <c r="B6" s="403" t="s">
        <v>1080</v>
      </c>
      <c r="C6" s="403" t="s">
        <v>599</v>
      </c>
      <c r="D6" s="404">
        <v>10</v>
      </c>
      <c r="E6" s="404">
        <v>0</v>
      </c>
      <c r="F6" s="404">
        <v>10</v>
      </c>
      <c r="G6" s="404">
        <v>0</v>
      </c>
      <c r="H6" s="404">
        <v>68</v>
      </c>
      <c r="I6" s="404">
        <v>0</v>
      </c>
      <c r="J6" s="222"/>
    </row>
    <row r="7" spans="1:11" x14ac:dyDescent="0.25">
      <c r="A7" s="403" t="s">
        <v>1081</v>
      </c>
      <c r="B7" s="403" t="s">
        <v>1082</v>
      </c>
      <c r="C7" s="403" t="s">
        <v>599</v>
      </c>
      <c r="D7" s="404">
        <v>181320</v>
      </c>
      <c r="E7" s="404">
        <v>0</v>
      </c>
      <c r="F7" s="404">
        <v>181320</v>
      </c>
      <c r="G7" s="404">
        <v>0</v>
      </c>
      <c r="H7" s="404">
        <v>67.11</v>
      </c>
      <c r="I7" s="404">
        <v>0</v>
      </c>
      <c r="J7" s="222"/>
    </row>
    <row r="8" spans="1:11" x14ac:dyDescent="0.25">
      <c r="A8" s="403" t="s">
        <v>1083</v>
      </c>
      <c r="B8" s="403" t="s">
        <v>1084</v>
      </c>
      <c r="C8" s="403" t="s">
        <v>599</v>
      </c>
      <c r="D8" s="404">
        <v>0</v>
      </c>
      <c r="E8" s="404">
        <v>24870</v>
      </c>
      <c r="F8" s="404">
        <v>24870</v>
      </c>
      <c r="G8" s="404">
        <v>0</v>
      </c>
      <c r="H8" s="404">
        <v>60.16</v>
      </c>
      <c r="I8" s="404">
        <v>0</v>
      </c>
      <c r="J8" s="222"/>
      <c r="K8" s="222"/>
    </row>
    <row r="9" spans="1:11" x14ac:dyDescent="0.25">
      <c r="A9" s="403" t="s">
        <v>1085</v>
      </c>
      <c r="B9" s="403" t="s">
        <v>1086</v>
      </c>
      <c r="C9" s="403" t="s">
        <v>625</v>
      </c>
      <c r="D9" s="404">
        <v>1</v>
      </c>
      <c r="E9" s="404">
        <v>0</v>
      </c>
      <c r="F9" s="404">
        <v>0</v>
      </c>
      <c r="G9" s="404">
        <v>1</v>
      </c>
      <c r="H9" s="404">
        <v>41922</v>
      </c>
      <c r="I9" s="404">
        <v>41922</v>
      </c>
      <c r="J9" s="222"/>
      <c r="K9" s="389"/>
    </row>
    <row r="10" spans="1:11" x14ac:dyDescent="0.25">
      <c r="A10" s="403" t="s">
        <v>1087</v>
      </c>
      <c r="B10" s="403" t="s">
        <v>1088</v>
      </c>
      <c r="C10" s="403" t="s">
        <v>625</v>
      </c>
      <c r="D10" s="404">
        <v>1</v>
      </c>
      <c r="E10" s="404">
        <v>0</v>
      </c>
      <c r="F10" s="404">
        <v>1</v>
      </c>
      <c r="G10" s="404">
        <v>0</v>
      </c>
      <c r="H10" s="404">
        <v>27948</v>
      </c>
      <c r="I10" s="404">
        <v>0</v>
      </c>
      <c r="J10" s="222"/>
    </row>
    <row r="11" spans="1:11" x14ac:dyDescent="0.25">
      <c r="A11" s="403" t="s">
        <v>1089</v>
      </c>
      <c r="B11" s="403" t="s">
        <v>1090</v>
      </c>
      <c r="C11" s="403" t="s">
        <v>625</v>
      </c>
      <c r="D11" s="404">
        <v>1</v>
      </c>
      <c r="E11" s="404">
        <v>0</v>
      </c>
      <c r="F11" s="404">
        <v>0</v>
      </c>
      <c r="G11" s="404">
        <v>1</v>
      </c>
      <c r="H11" s="404">
        <v>20839.5</v>
      </c>
      <c r="I11" s="404">
        <v>20840</v>
      </c>
      <c r="J11" s="222"/>
    </row>
    <row r="12" spans="1:11" x14ac:dyDescent="0.25">
      <c r="A12" s="403" t="s">
        <v>1091</v>
      </c>
      <c r="B12" s="403" t="s">
        <v>1092</v>
      </c>
      <c r="C12" s="403" t="s">
        <v>625</v>
      </c>
      <c r="D12" s="404">
        <v>1</v>
      </c>
      <c r="E12" s="404">
        <v>0</v>
      </c>
      <c r="F12" s="404">
        <v>0</v>
      </c>
      <c r="G12" s="404">
        <v>1</v>
      </c>
      <c r="H12" s="404">
        <v>27786</v>
      </c>
      <c r="I12" s="404">
        <v>27786</v>
      </c>
      <c r="J12" s="222"/>
    </row>
    <row r="13" spans="1:11" x14ac:dyDescent="0.25">
      <c r="A13" s="403" t="s">
        <v>1093</v>
      </c>
      <c r="B13" s="403" t="s">
        <v>1094</v>
      </c>
      <c r="C13" s="403" t="s">
        <v>625</v>
      </c>
      <c r="D13" s="404">
        <v>1</v>
      </c>
      <c r="E13" s="404">
        <v>0</v>
      </c>
      <c r="F13" s="404">
        <v>0</v>
      </c>
      <c r="G13" s="404">
        <v>1</v>
      </c>
      <c r="H13" s="404">
        <v>126297</v>
      </c>
      <c r="I13" s="404">
        <v>126297</v>
      </c>
      <c r="J13" s="222"/>
    </row>
    <row r="14" spans="1:11" x14ac:dyDescent="0.25">
      <c r="A14" s="403" t="s">
        <v>1095</v>
      </c>
      <c r="B14" s="403" t="s">
        <v>1096</v>
      </c>
      <c r="C14" s="403" t="s">
        <v>625</v>
      </c>
      <c r="D14" s="404">
        <v>1</v>
      </c>
      <c r="E14" s="404">
        <v>0</v>
      </c>
      <c r="F14" s="404">
        <v>0</v>
      </c>
      <c r="G14" s="404">
        <v>1</v>
      </c>
      <c r="H14" s="404">
        <v>1403300</v>
      </c>
      <c r="I14" s="404">
        <v>1403300</v>
      </c>
      <c r="J14" s="222"/>
      <c r="K14" s="229"/>
    </row>
    <row r="15" spans="1:11" x14ac:dyDescent="0.25">
      <c r="A15" s="403" t="s">
        <v>1097</v>
      </c>
      <c r="B15" s="403" t="s">
        <v>1098</v>
      </c>
      <c r="C15" s="403" t="s">
        <v>625</v>
      </c>
      <c r="D15" s="404">
        <v>1</v>
      </c>
      <c r="E15" s="404">
        <v>0</v>
      </c>
      <c r="F15" s="404">
        <v>0</v>
      </c>
      <c r="G15" s="404">
        <v>1</v>
      </c>
      <c r="H15" s="404">
        <v>84198</v>
      </c>
      <c r="I15" s="404">
        <v>84198</v>
      </c>
      <c r="J15" s="222"/>
    </row>
    <row r="16" spans="1:11" x14ac:dyDescent="0.25">
      <c r="A16" s="403" t="s">
        <v>1099</v>
      </c>
      <c r="B16" s="403" t="s">
        <v>1100</v>
      </c>
      <c r="C16" s="403" t="s">
        <v>599</v>
      </c>
      <c r="D16" s="404">
        <v>732</v>
      </c>
      <c r="E16" s="404">
        <v>0</v>
      </c>
      <c r="F16" s="404">
        <v>0</v>
      </c>
      <c r="G16" s="404">
        <v>732</v>
      </c>
      <c r="H16" s="404">
        <v>95</v>
      </c>
      <c r="I16" s="404">
        <v>69540</v>
      </c>
      <c r="J16" s="222"/>
      <c r="K16" s="222"/>
    </row>
    <row r="17" spans="1:11" x14ac:dyDescent="0.25">
      <c r="A17" s="403" t="s">
        <v>1101</v>
      </c>
      <c r="B17" s="403" t="s">
        <v>1102</v>
      </c>
      <c r="C17" s="403" t="s">
        <v>599</v>
      </c>
      <c r="D17" s="404">
        <v>1690</v>
      </c>
      <c r="E17" s="404">
        <v>0</v>
      </c>
      <c r="F17" s="404">
        <v>0</v>
      </c>
      <c r="G17" s="404">
        <v>1690</v>
      </c>
      <c r="H17" s="404">
        <v>87.399899408284014</v>
      </c>
      <c r="I17" s="404">
        <v>147705.82999999999</v>
      </c>
      <c r="J17" s="222"/>
    </row>
    <row r="18" spans="1:11" x14ac:dyDescent="0.25">
      <c r="A18" s="403" t="s">
        <v>1103</v>
      </c>
      <c r="B18" s="403" t="s">
        <v>1104</v>
      </c>
      <c r="C18" s="403" t="s">
        <v>625</v>
      </c>
      <c r="D18" s="404">
        <v>1</v>
      </c>
      <c r="E18" s="404">
        <v>0</v>
      </c>
      <c r="F18" s="404">
        <v>0</v>
      </c>
      <c r="G18" s="404">
        <v>1</v>
      </c>
      <c r="H18" s="404">
        <v>41727</v>
      </c>
      <c r="I18" s="404">
        <v>41727</v>
      </c>
      <c r="J18" s="222"/>
    </row>
    <row r="19" spans="1:11" x14ac:dyDescent="0.25">
      <c r="A19" s="403" t="s">
        <v>1105</v>
      </c>
      <c r="B19" s="403" t="s">
        <v>1106</v>
      </c>
      <c r="C19" s="403" t="s">
        <v>625</v>
      </c>
      <c r="D19" s="404">
        <v>1</v>
      </c>
      <c r="E19" s="404">
        <v>0</v>
      </c>
      <c r="F19" s="404">
        <v>0</v>
      </c>
      <c r="G19" s="404">
        <v>1</v>
      </c>
      <c r="H19" s="404">
        <v>97363</v>
      </c>
      <c r="I19" s="404">
        <v>97363</v>
      </c>
      <c r="J19" s="222"/>
    </row>
    <row r="20" spans="1:11" x14ac:dyDescent="0.25">
      <c r="A20" s="403" t="s">
        <v>1107</v>
      </c>
      <c r="B20" s="403" t="s">
        <v>1108</v>
      </c>
      <c r="C20" s="403" t="s">
        <v>625</v>
      </c>
      <c r="D20" s="404">
        <v>1</v>
      </c>
      <c r="E20" s="404">
        <v>0</v>
      </c>
      <c r="F20" s="404">
        <v>1</v>
      </c>
      <c r="G20" s="404">
        <v>0</v>
      </c>
      <c r="H20" s="404">
        <v>165888</v>
      </c>
      <c r="I20" s="404">
        <v>0</v>
      </c>
      <c r="J20" s="222"/>
    </row>
    <row r="21" spans="1:11" x14ac:dyDescent="0.25">
      <c r="A21" s="403" t="s">
        <v>1109</v>
      </c>
      <c r="B21" s="403" t="s">
        <v>1110</v>
      </c>
      <c r="C21" s="403" t="s">
        <v>599</v>
      </c>
      <c r="D21" s="404">
        <v>6654</v>
      </c>
      <c r="E21" s="404">
        <v>0</v>
      </c>
      <c r="F21" s="404">
        <v>6654</v>
      </c>
      <c r="G21" s="404">
        <v>0</v>
      </c>
      <c r="H21" s="404">
        <v>67.849999999999994</v>
      </c>
      <c r="I21" s="404">
        <v>0</v>
      </c>
      <c r="J21" s="222"/>
    </row>
    <row r="22" spans="1:11" x14ac:dyDescent="0.25">
      <c r="A22" s="403" t="s">
        <v>1111</v>
      </c>
      <c r="B22" s="403" t="s">
        <v>1112</v>
      </c>
      <c r="C22" s="403" t="s">
        <v>625</v>
      </c>
      <c r="D22" s="404">
        <v>1</v>
      </c>
      <c r="E22" s="404">
        <v>0</v>
      </c>
      <c r="F22" s="404">
        <v>0</v>
      </c>
      <c r="G22" s="404">
        <v>1</v>
      </c>
      <c r="H22" s="404">
        <v>588798</v>
      </c>
      <c r="I22" s="404">
        <v>588798</v>
      </c>
      <c r="J22" s="222"/>
      <c r="K22" s="222"/>
    </row>
    <row r="23" spans="1:11" x14ac:dyDescent="0.25">
      <c r="A23" s="403" t="s">
        <v>1113</v>
      </c>
      <c r="B23" s="403" t="s">
        <v>1114</v>
      </c>
      <c r="C23" s="403" t="s">
        <v>625</v>
      </c>
      <c r="D23" s="404">
        <v>1</v>
      </c>
      <c r="E23" s="404">
        <v>0</v>
      </c>
      <c r="F23" s="404">
        <v>0</v>
      </c>
      <c r="G23" s="404">
        <v>1</v>
      </c>
      <c r="H23" s="404">
        <v>42057</v>
      </c>
      <c r="I23" s="404">
        <v>42057</v>
      </c>
      <c r="J23" s="222"/>
    </row>
    <row r="24" spans="1:11" x14ac:dyDescent="0.25">
      <c r="A24" s="403" t="s">
        <v>1115</v>
      </c>
      <c r="B24" s="403" t="s">
        <v>1116</v>
      </c>
      <c r="C24" s="403" t="s">
        <v>625</v>
      </c>
      <c r="D24" s="404">
        <v>1</v>
      </c>
      <c r="E24" s="404">
        <v>0</v>
      </c>
      <c r="F24" s="404">
        <v>0</v>
      </c>
      <c r="G24" s="404">
        <v>1</v>
      </c>
      <c r="H24" s="404">
        <v>98133</v>
      </c>
      <c r="I24" s="404">
        <v>98133</v>
      </c>
      <c r="J24" s="222"/>
    </row>
    <row r="25" spans="1:11" x14ac:dyDescent="0.25">
      <c r="A25" s="403" t="s">
        <v>1117</v>
      </c>
      <c r="B25" s="403" t="s">
        <v>1118</v>
      </c>
      <c r="C25" s="403" t="s">
        <v>625</v>
      </c>
      <c r="D25" s="404">
        <v>1</v>
      </c>
      <c r="E25" s="404">
        <v>0</v>
      </c>
      <c r="F25" s="404">
        <v>0</v>
      </c>
      <c r="G25" s="404">
        <v>1</v>
      </c>
      <c r="H25" s="404">
        <v>70095</v>
      </c>
      <c r="I25" s="404">
        <v>70095</v>
      </c>
      <c r="J25" s="222"/>
    </row>
    <row r="26" spans="1:11" x14ac:dyDescent="0.25">
      <c r="A26" s="403" t="s">
        <v>1119</v>
      </c>
      <c r="B26" s="403" t="s">
        <v>1120</v>
      </c>
      <c r="C26" s="403" t="s">
        <v>625</v>
      </c>
      <c r="D26" s="404">
        <v>1</v>
      </c>
      <c r="E26" s="404">
        <v>0</v>
      </c>
      <c r="F26" s="404">
        <v>0</v>
      </c>
      <c r="G26" s="404">
        <v>1</v>
      </c>
      <c r="H26" s="404">
        <v>105142.5</v>
      </c>
      <c r="I26" s="404">
        <v>105143</v>
      </c>
      <c r="J26" s="222"/>
    </row>
    <row r="27" spans="1:11" x14ac:dyDescent="0.25">
      <c r="A27" s="403" t="s">
        <v>1121</v>
      </c>
      <c r="B27" s="403" t="s">
        <v>1122</v>
      </c>
      <c r="C27" s="403" t="s">
        <v>625</v>
      </c>
      <c r="D27" s="404">
        <v>1</v>
      </c>
      <c r="E27" s="404">
        <v>0</v>
      </c>
      <c r="F27" s="404">
        <v>0</v>
      </c>
      <c r="G27" s="404">
        <v>1</v>
      </c>
      <c r="H27" s="404">
        <v>91123.5</v>
      </c>
      <c r="I27" s="404">
        <v>91123.5</v>
      </c>
      <c r="J27" s="222"/>
    </row>
    <row r="28" spans="1:11" x14ac:dyDescent="0.25">
      <c r="A28" s="403" t="s">
        <v>1123</v>
      </c>
      <c r="B28" s="403" t="s">
        <v>1124</v>
      </c>
      <c r="C28" s="403" t="s">
        <v>625</v>
      </c>
      <c r="D28" s="404">
        <v>1</v>
      </c>
      <c r="E28" s="404">
        <v>0</v>
      </c>
      <c r="F28" s="404">
        <v>0</v>
      </c>
      <c r="G28" s="404">
        <v>1</v>
      </c>
      <c r="H28" s="404">
        <v>350475</v>
      </c>
      <c r="I28" s="404">
        <v>350475</v>
      </c>
      <c r="J28" s="222"/>
    </row>
    <row r="29" spans="1:11" x14ac:dyDescent="0.25">
      <c r="A29" s="403" t="s">
        <v>1125</v>
      </c>
      <c r="B29" s="403" t="s">
        <v>1126</v>
      </c>
      <c r="C29" s="403" t="s">
        <v>625</v>
      </c>
      <c r="D29" s="404">
        <v>1</v>
      </c>
      <c r="E29" s="404">
        <v>0</v>
      </c>
      <c r="F29" s="404">
        <v>1</v>
      </c>
      <c r="G29" s="404">
        <v>0</v>
      </c>
      <c r="H29" s="404">
        <v>165888</v>
      </c>
      <c r="I29" s="404">
        <v>0</v>
      </c>
      <c r="J29" s="222"/>
    </row>
    <row r="30" spans="1:11" x14ac:dyDescent="0.25">
      <c r="A30" s="403" t="s">
        <v>1127</v>
      </c>
      <c r="B30" s="403" t="s">
        <v>1128</v>
      </c>
      <c r="C30" s="403" t="s">
        <v>625</v>
      </c>
      <c r="D30" s="404">
        <v>1</v>
      </c>
      <c r="E30" s="404">
        <v>0</v>
      </c>
      <c r="F30" s="404">
        <v>1</v>
      </c>
      <c r="G30" s="404">
        <v>0</v>
      </c>
      <c r="H30" s="404">
        <v>69120</v>
      </c>
      <c r="I30" s="404">
        <v>0</v>
      </c>
      <c r="J30" s="222"/>
    </row>
    <row r="31" spans="1:11" x14ac:dyDescent="0.25">
      <c r="A31" s="403" t="s">
        <v>1129</v>
      </c>
      <c r="B31" s="403" t="s">
        <v>1130</v>
      </c>
      <c r="C31" s="403" t="s">
        <v>625</v>
      </c>
      <c r="D31" s="404">
        <v>1</v>
      </c>
      <c r="E31" s="404">
        <v>0</v>
      </c>
      <c r="F31" s="404">
        <v>1</v>
      </c>
      <c r="G31" s="404">
        <v>0</v>
      </c>
      <c r="H31" s="404">
        <v>138240</v>
      </c>
      <c r="I31" s="404">
        <v>0</v>
      </c>
      <c r="J31" s="222"/>
    </row>
    <row r="32" spans="1:11" x14ac:dyDescent="0.25">
      <c r="A32" s="403" t="s">
        <v>1131</v>
      </c>
      <c r="B32" s="403" t="s">
        <v>1132</v>
      </c>
      <c r="C32" s="403" t="s">
        <v>625</v>
      </c>
      <c r="D32" s="404">
        <v>1</v>
      </c>
      <c r="E32" s="404">
        <v>0</v>
      </c>
      <c r="F32" s="404">
        <v>0</v>
      </c>
      <c r="G32" s="404">
        <v>1</v>
      </c>
      <c r="H32" s="404">
        <v>207360</v>
      </c>
      <c r="I32" s="404">
        <v>207360</v>
      </c>
      <c r="J32" s="222"/>
    </row>
    <row r="33" spans="1:10" x14ac:dyDescent="0.25">
      <c r="A33" s="403" t="s">
        <v>1133</v>
      </c>
      <c r="B33" s="403" t="s">
        <v>1134</v>
      </c>
      <c r="C33" s="403" t="s">
        <v>625</v>
      </c>
      <c r="D33" s="404">
        <v>1</v>
      </c>
      <c r="E33" s="404">
        <v>0</v>
      </c>
      <c r="F33" s="404">
        <v>0</v>
      </c>
      <c r="G33" s="404">
        <v>1</v>
      </c>
      <c r="H33" s="404">
        <v>69120</v>
      </c>
      <c r="I33" s="404">
        <v>69120</v>
      </c>
      <c r="J33" s="222"/>
    </row>
    <row r="34" spans="1:10" x14ac:dyDescent="0.25">
      <c r="A34" s="403" t="s">
        <v>1135</v>
      </c>
      <c r="B34" s="403" t="s">
        <v>1136</v>
      </c>
      <c r="C34" s="403" t="s">
        <v>625</v>
      </c>
      <c r="D34" s="404">
        <v>1</v>
      </c>
      <c r="E34" s="404">
        <v>0</v>
      </c>
      <c r="F34" s="404">
        <v>0</v>
      </c>
      <c r="G34" s="404">
        <v>1</v>
      </c>
      <c r="H34" s="404">
        <v>154209</v>
      </c>
      <c r="I34" s="404">
        <v>154209</v>
      </c>
      <c r="J34" s="222"/>
    </row>
    <row r="35" spans="1:10" x14ac:dyDescent="0.25">
      <c r="A35" s="403" t="s">
        <v>1137</v>
      </c>
      <c r="B35" s="403" t="s">
        <v>1138</v>
      </c>
      <c r="C35" s="403" t="s">
        <v>625</v>
      </c>
      <c r="D35" s="404">
        <v>1</v>
      </c>
      <c r="E35" s="404">
        <v>0</v>
      </c>
      <c r="F35" s="404">
        <v>0</v>
      </c>
      <c r="G35" s="404">
        <v>1</v>
      </c>
      <c r="H35" s="404">
        <v>112152</v>
      </c>
      <c r="I35" s="404">
        <v>112152</v>
      </c>
      <c r="J35" s="222"/>
    </row>
    <row r="36" spans="1:10" x14ac:dyDescent="0.25">
      <c r="A36" s="403" t="s">
        <v>1139</v>
      </c>
      <c r="B36" s="403" t="s">
        <v>1140</v>
      </c>
      <c r="C36" s="403" t="s">
        <v>625</v>
      </c>
      <c r="D36" s="404">
        <v>1</v>
      </c>
      <c r="E36" s="404">
        <v>0</v>
      </c>
      <c r="F36" s="404">
        <v>0</v>
      </c>
      <c r="G36" s="404">
        <v>1</v>
      </c>
      <c r="H36" s="404">
        <v>70095</v>
      </c>
      <c r="I36" s="404">
        <v>70095</v>
      </c>
      <c r="J36" s="222"/>
    </row>
    <row r="37" spans="1:10" x14ac:dyDescent="0.25">
      <c r="A37" s="403" t="s">
        <v>1141</v>
      </c>
      <c r="B37" s="403" t="s">
        <v>1142</v>
      </c>
      <c r="C37" s="403" t="s">
        <v>625</v>
      </c>
      <c r="D37" s="404">
        <v>1</v>
      </c>
      <c r="E37" s="404">
        <v>0</v>
      </c>
      <c r="F37" s="404">
        <v>0</v>
      </c>
      <c r="G37" s="404">
        <v>1</v>
      </c>
      <c r="H37" s="404">
        <v>56076</v>
      </c>
      <c r="I37" s="404">
        <v>56076</v>
      </c>
      <c r="J37" s="222"/>
    </row>
    <row r="38" spans="1:10" x14ac:dyDescent="0.25">
      <c r="A38" s="403" t="s">
        <v>1143</v>
      </c>
      <c r="B38" s="403" t="s">
        <v>1144</v>
      </c>
      <c r="C38" s="403" t="s">
        <v>625</v>
      </c>
      <c r="D38" s="404">
        <v>1</v>
      </c>
      <c r="E38" s="404">
        <v>0</v>
      </c>
      <c r="F38" s="404">
        <v>0</v>
      </c>
      <c r="G38" s="404">
        <v>1</v>
      </c>
      <c r="H38" s="404">
        <v>140190</v>
      </c>
      <c r="I38" s="404">
        <v>140190</v>
      </c>
      <c r="J38" s="222"/>
    </row>
    <row r="39" spans="1:10" x14ac:dyDescent="0.25">
      <c r="A39" s="403" t="s">
        <v>1145</v>
      </c>
      <c r="B39" s="403" t="s">
        <v>1146</v>
      </c>
      <c r="C39" s="403" t="s">
        <v>625</v>
      </c>
      <c r="D39" s="404">
        <v>1</v>
      </c>
      <c r="E39" s="404">
        <v>0</v>
      </c>
      <c r="F39" s="404">
        <v>0</v>
      </c>
      <c r="G39" s="404">
        <v>1</v>
      </c>
      <c r="H39" s="404">
        <v>56076</v>
      </c>
      <c r="I39" s="404">
        <v>56076</v>
      </c>
      <c r="J39" s="222"/>
    </row>
    <row r="40" spans="1:10" x14ac:dyDescent="0.25">
      <c r="A40" s="403" t="s">
        <v>1147</v>
      </c>
      <c r="B40" s="403" t="s">
        <v>1148</v>
      </c>
      <c r="C40" s="403" t="s">
        <v>625</v>
      </c>
      <c r="D40" s="404">
        <v>1</v>
      </c>
      <c r="E40" s="404">
        <v>0</v>
      </c>
      <c r="F40" s="404">
        <v>0</v>
      </c>
      <c r="G40" s="404">
        <v>1</v>
      </c>
      <c r="H40" s="404">
        <v>77104.5</v>
      </c>
      <c r="I40" s="404">
        <v>77105</v>
      </c>
      <c r="J40" s="222"/>
    </row>
    <row r="41" spans="1:10" x14ac:dyDescent="0.25">
      <c r="A41" s="403" t="s">
        <v>1149</v>
      </c>
      <c r="B41" s="403" t="s">
        <v>1150</v>
      </c>
      <c r="C41" s="403" t="s">
        <v>625</v>
      </c>
      <c r="D41" s="404">
        <v>1</v>
      </c>
      <c r="E41" s="404">
        <v>0</v>
      </c>
      <c r="F41" s="404">
        <v>0</v>
      </c>
      <c r="G41" s="404">
        <v>1</v>
      </c>
      <c r="H41" s="404">
        <v>56076</v>
      </c>
      <c r="I41" s="404">
        <v>56076</v>
      </c>
      <c r="J41" s="222"/>
    </row>
    <row r="42" spans="1:10" x14ac:dyDescent="0.25">
      <c r="A42" s="403" t="s">
        <v>1151</v>
      </c>
      <c r="B42" s="403" t="s">
        <v>1152</v>
      </c>
      <c r="C42" s="403" t="s">
        <v>625</v>
      </c>
      <c r="D42" s="404">
        <v>1</v>
      </c>
      <c r="E42" s="404">
        <v>0</v>
      </c>
      <c r="F42" s="404">
        <v>0</v>
      </c>
      <c r="G42" s="404">
        <v>1</v>
      </c>
      <c r="H42" s="404">
        <v>126171</v>
      </c>
      <c r="I42" s="404">
        <v>126171</v>
      </c>
      <c r="J42" s="222"/>
    </row>
    <row r="43" spans="1:10" x14ac:dyDescent="0.25">
      <c r="A43" s="403" t="s">
        <v>1153</v>
      </c>
      <c r="B43" s="403" t="s">
        <v>1154</v>
      </c>
      <c r="C43" s="403" t="s">
        <v>599</v>
      </c>
      <c r="D43" s="404">
        <v>6472</v>
      </c>
      <c r="E43" s="404">
        <v>0</v>
      </c>
      <c r="F43" s="404">
        <v>0</v>
      </c>
      <c r="G43" s="404">
        <v>6472</v>
      </c>
      <c r="H43" s="404">
        <v>71.316815512978977</v>
      </c>
      <c r="I43" s="404">
        <v>461562.43</v>
      </c>
      <c r="J43" s="222"/>
    </row>
    <row r="44" spans="1:10" x14ac:dyDescent="0.25">
      <c r="A44" s="403" t="s">
        <v>1155</v>
      </c>
      <c r="B44" s="403" t="s">
        <v>1156</v>
      </c>
      <c r="C44" s="403" t="s">
        <v>599</v>
      </c>
      <c r="D44" s="404">
        <v>55620</v>
      </c>
      <c r="E44" s="404">
        <v>438780</v>
      </c>
      <c r="F44" s="404">
        <v>464582.40000000002</v>
      </c>
      <c r="G44" s="404">
        <v>29817.599999999999</v>
      </c>
      <c r="H44" s="404">
        <v>69.767899160227515</v>
      </c>
      <c r="I44" s="404">
        <v>2080311.31</v>
      </c>
      <c r="J44" s="222"/>
    </row>
    <row r="45" spans="1:10" x14ac:dyDescent="0.25">
      <c r="A45" s="403" t="s">
        <v>1157</v>
      </c>
      <c r="B45" s="403" t="s">
        <v>1158</v>
      </c>
      <c r="C45" s="403" t="s">
        <v>599</v>
      </c>
      <c r="D45" s="404">
        <v>63130</v>
      </c>
      <c r="E45" s="404">
        <v>312830</v>
      </c>
      <c r="F45" s="404">
        <v>356360</v>
      </c>
      <c r="G45" s="404">
        <v>19600</v>
      </c>
      <c r="H45" s="404">
        <v>69.981286734693882</v>
      </c>
      <c r="I45" s="404">
        <v>1371633.22</v>
      </c>
      <c r="J45" s="222"/>
    </row>
    <row r="46" spans="1:10" x14ac:dyDescent="0.25">
      <c r="A46" s="403" t="s">
        <v>1159</v>
      </c>
      <c r="B46" s="403" t="s">
        <v>1160</v>
      </c>
      <c r="C46" s="403" t="s">
        <v>599</v>
      </c>
      <c r="D46" s="404">
        <v>29440</v>
      </c>
      <c r="E46" s="404">
        <v>394590</v>
      </c>
      <c r="F46" s="404">
        <v>421938</v>
      </c>
      <c r="G46" s="404">
        <v>2092</v>
      </c>
      <c r="H46" s="404">
        <v>69.30468451242831</v>
      </c>
      <c r="I46" s="404">
        <v>144985.4</v>
      </c>
      <c r="J46" s="222"/>
    </row>
    <row r="47" spans="1:10" x14ac:dyDescent="0.25">
      <c r="A47" s="403" t="s">
        <v>1161</v>
      </c>
      <c r="B47" s="403" t="s">
        <v>1162</v>
      </c>
      <c r="C47" s="403" t="s">
        <v>599</v>
      </c>
      <c r="D47" s="404">
        <v>19540</v>
      </c>
      <c r="E47" s="404">
        <v>398500</v>
      </c>
      <c r="F47" s="404">
        <v>339330</v>
      </c>
      <c r="G47" s="404">
        <v>78710</v>
      </c>
      <c r="H47" s="404">
        <v>70.000136958455087</v>
      </c>
      <c r="I47" s="404">
        <v>5509710.7199999997</v>
      </c>
      <c r="J47" s="222"/>
    </row>
    <row r="48" spans="1:10" x14ac:dyDescent="0.25">
      <c r="A48" s="403" t="s">
        <v>1163</v>
      </c>
      <c r="B48" s="403" t="s">
        <v>1164</v>
      </c>
      <c r="C48" s="403" t="s">
        <v>599</v>
      </c>
      <c r="D48" s="404">
        <v>60380</v>
      </c>
      <c r="E48" s="404">
        <v>478910</v>
      </c>
      <c r="F48" s="404">
        <v>527036</v>
      </c>
      <c r="G48" s="404">
        <v>12254</v>
      </c>
      <c r="H48" s="404">
        <v>69.865554920842172</v>
      </c>
      <c r="I48" s="404">
        <v>856133</v>
      </c>
      <c r="J48" s="222"/>
    </row>
    <row r="49" spans="1:10" x14ac:dyDescent="0.25">
      <c r="A49" s="403" t="s">
        <v>1165</v>
      </c>
      <c r="B49" s="403" t="s">
        <v>1166</v>
      </c>
      <c r="C49" s="403" t="s">
        <v>599</v>
      </c>
      <c r="D49" s="404">
        <v>45180</v>
      </c>
      <c r="E49" s="404">
        <v>496040</v>
      </c>
      <c r="F49" s="404">
        <v>530955</v>
      </c>
      <c r="G49" s="404">
        <v>10265</v>
      </c>
      <c r="H49" s="404">
        <v>69.77792791037507</v>
      </c>
      <c r="I49" s="404">
        <v>716270.43</v>
      </c>
      <c r="J49" s="222"/>
    </row>
    <row r="50" spans="1:10" x14ac:dyDescent="0.25">
      <c r="A50" s="403" t="s">
        <v>1167</v>
      </c>
      <c r="B50" s="403" t="s">
        <v>1168</v>
      </c>
      <c r="C50" s="403" t="s">
        <v>599</v>
      </c>
      <c r="D50" s="404">
        <v>11900</v>
      </c>
      <c r="E50" s="404">
        <v>205800</v>
      </c>
      <c r="F50" s="404">
        <v>217700</v>
      </c>
      <c r="G50" s="404">
        <v>0</v>
      </c>
      <c r="H50" s="404">
        <v>70</v>
      </c>
      <c r="I50" s="404">
        <v>0</v>
      </c>
      <c r="J50" s="222"/>
    </row>
    <row r="51" spans="1:10" x14ac:dyDescent="0.25">
      <c r="A51" s="403" t="s">
        <v>1169</v>
      </c>
      <c r="B51" s="403" t="s">
        <v>1170</v>
      </c>
      <c r="C51" s="403" t="s">
        <v>599</v>
      </c>
      <c r="D51" s="404">
        <v>3900</v>
      </c>
      <c r="E51" s="404">
        <v>216650</v>
      </c>
      <c r="F51" s="404">
        <v>218990</v>
      </c>
      <c r="G51" s="404">
        <v>1560</v>
      </c>
      <c r="H51" s="404">
        <v>69.317173076923268</v>
      </c>
      <c r="I51" s="404">
        <v>108134.7900000003</v>
      </c>
      <c r="J51" s="222"/>
    </row>
    <row r="52" spans="1:10" x14ac:dyDescent="0.25">
      <c r="A52" s="403" t="s">
        <v>1171</v>
      </c>
      <c r="B52" s="403" t="s">
        <v>1172</v>
      </c>
      <c r="C52" s="403" t="s">
        <v>599</v>
      </c>
      <c r="D52" s="404">
        <v>1900</v>
      </c>
      <c r="E52" s="404">
        <v>75880</v>
      </c>
      <c r="F52" s="404">
        <v>71972</v>
      </c>
      <c r="G52" s="404">
        <v>5808</v>
      </c>
      <c r="H52" s="404">
        <v>69.993517561983452</v>
      </c>
      <c r="I52" s="404">
        <v>406522.34999999986</v>
      </c>
      <c r="J52" s="222"/>
    </row>
    <row r="53" spans="1:10" x14ac:dyDescent="0.25">
      <c r="A53" s="403" t="s">
        <v>1173</v>
      </c>
      <c r="B53" s="403" t="s">
        <v>1174</v>
      </c>
      <c r="C53" s="403" t="s">
        <v>1175</v>
      </c>
      <c r="D53" s="404">
        <v>80</v>
      </c>
      <c r="E53" s="404">
        <v>0</v>
      </c>
      <c r="F53" s="404">
        <v>80</v>
      </c>
      <c r="G53" s="404">
        <v>0</v>
      </c>
      <c r="H53" s="404">
        <v>5288.88</v>
      </c>
      <c r="I53" s="404">
        <v>0</v>
      </c>
      <c r="J53" s="222"/>
    </row>
    <row r="54" spans="1:10" x14ac:dyDescent="0.25">
      <c r="A54" s="403" t="s">
        <v>1176</v>
      </c>
      <c r="B54" s="403" t="s">
        <v>1177</v>
      </c>
      <c r="C54" s="403" t="s">
        <v>1175</v>
      </c>
      <c r="D54" s="404">
        <v>78.8</v>
      </c>
      <c r="E54" s="404">
        <v>0</v>
      </c>
      <c r="F54" s="404">
        <v>78.8</v>
      </c>
      <c r="G54" s="404">
        <v>0</v>
      </c>
      <c r="H54" s="404">
        <v>2000</v>
      </c>
      <c r="I54" s="404">
        <v>0</v>
      </c>
      <c r="J54" s="222"/>
    </row>
    <row r="55" spans="1:10" x14ac:dyDescent="0.25">
      <c r="A55" s="403" t="s">
        <v>1178</v>
      </c>
      <c r="B55" s="403" t="s">
        <v>1179</v>
      </c>
      <c r="C55" s="403" t="s">
        <v>1175</v>
      </c>
      <c r="D55" s="404">
        <v>150</v>
      </c>
      <c r="E55" s="404">
        <v>0</v>
      </c>
      <c r="F55" s="404">
        <v>150</v>
      </c>
      <c r="G55" s="404">
        <v>0</v>
      </c>
      <c r="H55" s="404">
        <v>610</v>
      </c>
      <c r="I55" s="404">
        <v>0</v>
      </c>
      <c r="J55" s="222"/>
    </row>
    <row r="56" spans="1:10" x14ac:dyDescent="0.25">
      <c r="A56" s="403" t="s">
        <v>1180</v>
      </c>
      <c r="B56" s="403" t="s">
        <v>1181</v>
      </c>
      <c r="C56" s="403" t="s">
        <v>599</v>
      </c>
      <c r="D56" s="404">
        <v>70</v>
      </c>
      <c r="E56" s="404">
        <v>0</v>
      </c>
      <c r="F56" s="404">
        <v>70</v>
      </c>
      <c r="G56" s="404">
        <v>0</v>
      </c>
      <c r="H56" s="404">
        <v>225</v>
      </c>
      <c r="I56" s="404">
        <v>0</v>
      </c>
      <c r="J56" s="222"/>
    </row>
    <row r="57" spans="1:10" x14ac:dyDescent="0.25">
      <c r="A57" s="403" t="s">
        <v>1182</v>
      </c>
      <c r="B57" s="403" t="s">
        <v>1183</v>
      </c>
      <c r="C57" s="403" t="s">
        <v>1028</v>
      </c>
      <c r="D57" s="404">
        <v>57</v>
      </c>
      <c r="E57" s="404">
        <v>150</v>
      </c>
      <c r="F57" s="404">
        <v>57</v>
      </c>
      <c r="G57" s="404">
        <v>150</v>
      </c>
      <c r="H57" s="404">
        <v>110</v>
      </c>
      <c r="I57" s="404">
        <v>16500</v>
      </c>
      <c r="J57" s="222"/>
    </row>
    <row r="58" spans="1:10" x14ac:dyDescent="0.25">
      <c r="A58" s="403" t="s">
        <v>1184</v>
      </c>
      <c r="B58" s="403" t="s">
        <v>1185</v>
      </c>
      <c r="C58" s="403" t="s">
        <v>625</v>
      </c>
      <c r="D58" s="404">
        <v>6</v>
      </c>
      <c r="E58" s="404">
        <v>0</v>
      </c>
      <c r="F58" s="404">
        <v>6</v>
      </c>
      <c r="G58" s="404">
        <v>0</v>
      </c>
      <c r="H58" s="404">
        <v>330</v>
      </c>
      <c r="I58" s="404">
        <v>0</v>
      </c>
      <c r="J58" s="222"/>
    </row>
    <row r="59" spans="1:10" x14ac:dyDescent="0.25">
      <c r="A59" s="403" t="s">
        <v>1186</v>
      </c>
      <c r="B59" s="403" t="s">
        <v>1187</v>
      </c>
      <c r="C59" s="403" t="s">
        <v>599</v>
      </c>
      <c r="D59" s="404">
        <v>30</v>
      </c>
      <c r="E59" s="404">
        <v>0</v>
      </c>
      <c r="F59" s="404">
        <v>30</v>
      </c>
      <c r="G59" s="404">
        <v>0</v>
      </c>
      <c r="H59" s="404">
        <v>180</v>
      </c>
      <c r="I59" s="404">
        <v>0</v>
      </c>
      <c r="J59" s="222"/>
    </row>
    <row r="60" spans="1:10" x14ac:dyDescent="0.25">
      <c r="A60" s="403" t="s">
        <v>1188</v>
      </c>
      <c r="B60" s="403" t="s">
        <v>1183</v>
      </c>
      <c r="C60" s="403" t="s">
        <v>1028</v>
      </c>
      <c r="D60" s="404">
        <v>200</v>
      </c>
      <c r="E60" s="404">
        <v>0</v>
      </c>
      <c r="F60" s="404">
        <v>200</v>
      </c>
      <c r="G60" s="404">
        <v>0</v>
      </c>
      <c r="H60" s="404">
        <v>22</v>
      </c>
      <c r="I60" s="404">
        <v>0</v>
      </c>
      <c r="J60" s="222"/>
    </row>
    <row r="61" spans="1:10" x14ac:dyDescent="0.25">
      <c r="A61" s="403" t="s">
        <v>1189</v>
      </c>
      <c r="B61" s="403" t="s">
        <v>1190</v>
      </c>
      <c r="C61" s="403" t="s">
        <v>625</v>
      </c>
      <c r="D61" s="404">
        <v>10</v>
      </c>
      <c r="E61" s="404">
        <v>0</v>
      </c>
      <c r="F61" s="404">
        <v>10</v>
      </c>
      <c r="G61" s="404">
        <v>0</v>
      </c>
      <c r="H61" s="404">
        <v>44</v>
      </c>
      <c r="I61" s="404">
        <v>0</v>
      </c>
      <c r="J61" s="222"/>
    </row>
    <row r="62" spans="1:10" x14ac:dyDescent="0.25">
      <c r="A62" s="403" t="s">
        <v>1191</v>
      </c>
      <c r="B62" s="403" t="s">
        <v>1192</v>
      </c>
      <c r="C62" s="403" t="s">
        <v>625</v>
      </c>
      <c r="D62" s="404">
        <v>10</v>
      </c>
      <c r="E62" s="404">
        <v>0</v>
      </c>
      <c r="F62" s="404">
        <v>10</v>
      </c>
      <c r="G62" s="404">
        <v>0</v>
      </c>
      <c r="H62" s="404">
        <v>300</v>
      </c>
      <c r="I62" s="404">
        <v>0</v>
      </c>
      <c r="J62" s="222"/>
    </row>
    <row r="63" spans="1:10" x14ac:dyDescent="0.25">
      <c r="A63" s="403" t="s">
        <v>1193</v>
      </c>
      <c r="B63" s="403" t="s">
        <v>1194</v>
      </c>
      <c r="C63" s="403" t="s">
        <v>625</v>
      </c>
      <c r="D63" s="404">
        <v>5</v>
      </c>
      <c r="E63" s="404">
        <v>0</v>
      </c>
      <c r="F63" s="404">
        <v>5</v>
      </c>
      <c r="G63" s="404">
        <v>0</v>
      </c>
      <c r="H63" s="404">
        <v>720</v>
      </c>
      <c r="I63" s="404">
        <v>0</v>
      </c>
      <c r="J63" s="222"/>
    </row>
    <row r="64" spans="1:10" x14ac:dyDescent="0.25">
      <c r="A64" s="403" t="s">
        <v>1195</v>
      </c>
      <c r="B64" s="403" t="s">
        <v>1196</v>
      </c>
      <c r="C64" s="403" t="s">
        <v>1175</v>
      </c>
      <c r="D64" s="404">
        <v>0</v>
      </c>
      <c r="E64" s="404">
        <v>85</v>
      </c>
      <c r="F64" s="404">
        <v>85</v>
      </c>
      <c r="G64" s="404">
        <v>0</v>
      </c>
      <c r="H64" s="404">
        <v>630</v>
      </c>
      <c r="I64" s="404">
        <v>0</v>
      </c>
      <c r="J64" s="222"/>
    </row>
    <row r="65" spans="1:10" x14ac:dyDescent="0.25">
      <c r="A65" s="403" t="s">
        <v>1197</v>
      </c>
      <c r="B65" s="403" t="s">
        <v>1198</v>
      </c>
      <c r="C65" s="403" t="s">
        <v>1175</v>
      </c>
      <c r="D65" s="404">
        <v>0</v>
      </c>
      <c r="E65" s="404">
        <v>42</v>
      </c>
      <c r="F65" s="404">
        <v>42</v>
      </c>
      <c r="G65" s="404">
        <v>0</v>
      </c>
      <c r="H65" s="404">
        <v>2269.84</v>
      </c>
      <c r="I65" s="404">
        <v>0</v>
      </c>
      <c r="J65" s="222"/>
    </row>
    <row r="66" spans="1:10" x14ac:dyDescent="0.25">
      <c r="A66" s="403" t="s">
        <v>1199</v>
      </c>
      <c r="B66" s="403" t="s">
        <v>1200</v>
      </c>
      <c r="C66" s="403" t="s">
        <v>625</v>
      </c>
      <c r="D66" s="404">
        <v>0</v>
      </c>
      <c r="E66" s="404">
        <v>1</v>
      </c>
      <c r="F66" s="404">
        <v>1</v>
      </c>
      <c r="G66" s="404">
        <v>0</v>
      </c>
      <c r="H66" s="404">
        <v>27916</v>
      </c>
      <c r="I66" s="404">
        <v>0</v>
      </c>
      <c r="J66" s="222"/>
    </row>
    <row r="67" spans="1:10" x14ac:dyDescent="0.25">
      <c r="A67" s="403" t="s">
        <v>1201</v>
      </c>
      <c r="B67" s="403" t="s">
        <v>1202</v>
      </c>
      <c r="C67" s="403" t="s">
        <v>625</v>
      </c>
      <c r="D67" s="404">
        <v>0</v>
      </c>
      <c r="E67" s="404">
        <v>1</v>
      </c>
      <c r="F67" s="404">
        <v>0</v>
      </c>
      <c r="G67" s="404">
        <v>1</v>
      </c>
      <c r="H67" s="404">
        <v>27916</v>
      </c>
      <c r="I67" s="404">
        <v>27916</v>
      </c>
      <c r="J67" s="222"/>
    </row>
    <row r="68" spans="1:10" x14ac:dyDescent="0.25">
      <c r="A68" s="403" t="s">
        <v>1203</v>
      </c>
      <c r="B68" s="403" t="s">
        <v>1204</v>
      </c>
      <c r="C68" s="403" t="s">
        <v>625</v>
      </c>
      <c r="D68" s="404">
        <v>0</v>
      </c>
      <c r="E68" s="404">
        <v>1</v>
      </c>
      <c r="F68" s="404">
        <v>0</v>
      </c>
      <c r="G68" s="404">
        <v>1</v>
      </c>
      <c r="H68" s="404">
        <v>13958</v>
      </c>
      <c r="I68" s="404">
        <v>13958</v>
      </c>
      <c r="J68" s="222"/>
    </row>
    <row r="69" spans="1:10" x14ac:dyDescent="0.25">
      <c r="A69" s="403" t="s">
        <v>1205</v>
      </c>
      <c r="B69" s="403" t="s">
        <v>1206</v>
      </c>
      <c r="C69" s="403" t="s">
        <v>625</v>
      </c>
      <c r="D69" s="404">
        <v>0</v>
      </c>
      <c r="E69" s="404">
        <v>1</v>
      </c>
      <c r="F69" s="404">
        <v>1</v>
      </c>
      <c r="G69" s="404">
        <v>0</v>
      </c>
      <c r="H69" s="404">
        <v>27916</v>
      </c>
      <c r="I69" s="404">
        <v>0</v>
      </c>
      <c r="J69" s="222"/>
    </row>
    <row r="70" spans="1:10" x14ac:dyDescent="0.25">
      <c r="A70" s="403" t="s">
        <v>1207</v>
      </c>
      <c r="B70" s="403" t="s">
        <v>1208</v>
      </c>
      <c r="C70" s="403" t="s">
        <v>625</v>
      </c>
      <c r="D70" s="404">
        <v>0</v>
      </c>
      <c r="E70" s="404">
        <v>1</v>
      </c>
      <c r="F70" s="404">
        <v>0</v>
      </c>
      <c r="G70" s="404">
        <v>1</v>
      </c>
      <c r="H70" s="404">
        <v>27916</v>
      </c>
      <c r="I70" s="404">
        <v>27916</v>
      </c>
      <c r="J70" s="222"/>
    </row>
    <row r="71" spans="1:10" x14ac:dyDescent="0.25">
      <c r="A71" s="403" t="s">
        <v>1209</v>
      </c>
      <c r="B71" s="403" t="s">
        <v>1210</v>
      </c>
      <c r="C71" s="403" t="s">
        <v>625</v>
      </c>
      <c r="D71" s="404">
        <v>0</v>
      </c>
      <c r="E71" s="404">
        <v>1</v>
      </c>
      <c r="F71" s="404">
        <v>0</v>
      </c>
      <c r="G71" s="404">
        <v>1</v>
      </c>
      <c r="H71" s="404">
        <v>13958</v>
      </c>
      <c r="I71" s="404">
        <v>13958</v>
      </c>
      <c r="J71" s="222"/>
    </row>
    <row r="72" spans="1:10" x14ac:dyDescent="0.25">
      <c r="A72" s="403" t="s">
        <v>1211</v>
      </c>
      <c r="B72" s="403" t="s">
        <v>1212</v>
      </c>
      <c r="C72" s="403" t="s">
        <v>625</v>
      </c>
      <c r="D72" s="404">
        <v>0</v>
      </c>
      <c r="E72" s="404">
        <v>1</v>
      </c>
      <c r="F72" s="404">
        <v>1</v>
      </c>
      <c r="G72" s="404">
        <v>0</v>
      </c>
      <c r="H72" s="404">
        <v>27916</v>
      </c>
      <c r="I72" s="404">
        <v>0</v>
      </c>
      <c r="J72" s="222"/>
    </row>
    <row r="73" spans="1:10" x14ac:dyDescent="0.25">
      <c r="A73" s="403" t="s">
        <v>1213</v>
      </c>
      <c r="B73" s="403" t="s">
        <v>1214</v>
      </c>
      <c r="C73" s="403" t="s">
        <v>625</v>
      </c>
      <c r="D73" s="404">
        <v>0</v>
      </c>
      <c r="E73" s="404">
        <v>1</v>
      </c>
      <c r="F73" s="404">
        <v>1</v>
      </c>
      <c r="G73" s="404">
        <v>0</v>
      </c>
      <c r="H73" s="404">
        <v>20937</v>
      </c>
      <c r="I73" s="404">
        <v>0</v>
      </c>
      <c r="J73" s="222"/>
    </row>
    <row r="74" spans="1:10" x14ac:dyDescent="0.25">
      <c r="A74" s="403" t="s">
        <v>1215</v>
      </c>
      <c r="B74" s="403" t="s">
        <v>1216</v>
      </c>
      <c r="C74" s="403" t="s">
        <v>625</v>
      </c>
      <c r="D74" s="404">
        <v>0</v>
      </c>
      <c r="E74" s="404">
        <v>1</v>
      </c>
      <c r="F74" s="404">
        <v>0</v>
      </c>
      <c r="G74" s="404">
        <v>1</v>
      </c>
      <c r="H74" s="404">
        <v>41874</v>
      </c>
      <c r="I74" s="404">
        <v>41874</v>
      </c>
      <c r="J74" s="222"/>
    </row>
    <row r="75" spans="1:10" x14ac:dyDescent="0.25">
      <c r="A75" s="403" t="s">
        <v>1217</v>
      </c>
      <c r="B75" s="403" t="s">
        <v>1218</v>
      </c>
      <c r="C75" s="403" t="s">
        <v>1175</v>
      </c>
      <c r="D75" s="404">
        <v>0</v>
      </c>
      <c r="E75" s="404">
        <v>28.3</v>
      </c>
      <c r="F75" s="404">
        <v>28.3</v>
      </c>
      <c r="G75" s="404">
        <v>0</v>
      </c>
      <c r="H75" s="404">
        <v>512.37</v>
      </c>
      <c r="I75" s="404">
        <v>0</v>
      </c>
      <c r="J75" s="222"/>
    </row>
    <row r="76" spans="1:10" x14ac:dyDescent="0.25">
      <c r="A76" s="403" t="s">
        <v>1219</v>
      </c>
      <c r="B76" s="403" t="s">
        <v>1220</v>
      </c>
      <c r="C76" s="403" t="s">
        <v>1028</v>
      </c>
      <c r="D76" s="404">
        <v>0</v>
      </c>
      <c r="E76" s="404">
        <v>100</v>
      </c>
      <c r="F76" s="404">
        <v>100</v>
      </c>
      <c r="G76" s="404">
        <v>0</v>
      </c>
      <c r="H76" s="404">
        <v>189</v>
      </c>
      <c r="I76" s="404">
        <v>0</v>
      </c>
      <c r="J76" s="222"/>
    </row>
    <row r="77" spans="1:10" x14ac:dyDescent="0.25">
      <c r="A77" s="403" t="s">
        <v>1221</v>
      </c>
      <c r="B77" s="403" t="s">
        <v>1222</v>
      </c>
      <c r="C77" s="403" t="s">
        <v>1028</v>
      </c>
      <c r="D77" s="404">
        <v>0</v>
      </c>
      <c r="E77" s="404">
        <v>100</v>
      </c>
      <c r="F77" s="404">
        <v>100</v>
      </c>
      <c r="G77" s="404">
        <v>0</v>
      </c>
      <c r="H77" s="404">
        <v>127</v>
      </c>
      <c r="I77" s="404">
        <v>0</v>
      </c>
      <c r="J77" s="222"/>
    </row>
    <row r="78" spans="1:10" x14ac:dyDescent="0.25">
      <c r="A78" s="403" t="s">
        <v>1223</v>
      </c>
      <c r="B78" s="403" t="s">
        <v>1224</v>
      </c>
      <c r="C78" s="403" t="s">
        <v>1028</v>
      </c>
      <c r="D78" s="404">
        <v>0</v>
      </c>
      <c r="E78" s="404">
        <v>200</v>
      </c>
      <c r="F78" s="404">
        <v>200</v>
      </c>
      <c r="G78" s="404">
        <v>0</v>
      </c>
      <c r="H78" s="404">
        <v>119</v>
      </c>
      <c r="I78" s="404">
        <v>0</v>
      </c>
      <c r="J78" s="222"/>
    </row>
    <row r="79" spans="1:10" x14ac:dyDescent="0.25">
      <c r="A79" s="403" t="s">
        <v>1225</v>
      </c>
      <c r="B79" s="403" t="s">
        <v>1226</v>
      </c>
      <c r="C79" s="403" t="s">
        <v>1028</v>
      </c>
      <c r="D79" s="404">
        <v>0</v>
      </c>
      <c r="E79" s="404">
        <v>200</v>
      </c>
      <c r="F79" s="404">
        <v>200</v>
      </c>
      <c r="G79" s="404">
        <v>0</v>
      </c>
      <c r="H79" s="404">
        <v>202</v>
      </c>
      <c r="I79" s="404">
        <v>0</v>
      </c>
      <c r="J79" s="222"/>
    </row>
    <row r="80" spans="1:10" x14ac:dyDescent="0.25">
      <c r="A80" s="403" t="s">
        <v>1227</v>
      </c>
      <c r="B80" s="403" t="s">
        <v>1228</v>
      </c>
      <c r="C80" s="403" t="s">
        <v>625</v>
      </c>
      <c r="D80" s="404">
        <v>0</v>
      </c>
      <c r="E80" s="404">
        <v>2</v>
      </c>
      <c r="F80" s="404">
        <v>2</v>
      </c>
      <c r="G80" s="404">
        <v>0</v>
      </c>
      <c r="H80" s="404">
        <v>1070</v>
      </c>
      <c r="I80" s="404">
        <v>0</v>
      </c>
      <c r="J80" s="222"/>
    </row>
    <row r="81" spans="1:10" x14ac:dyDescent="0.25">
      <c r="A81" s="403" t="s">
        <v>1229</v>
      </c>
      <c r="B81" s="403" t="s">
        <v>1230</v>
      </c>
      <c r="C81" s="403" t="s">
        <v>625</v>
      </c>
      <c r="D81" s="404">
        <v>0</v>
      </c>
      <c r="E81" s="404">
        <v>2</v>
      </c>
      <c r="F81" s="404">
        <v>2</v>
      </c>
      <c r="G81" s="404">
        <v>0</v>
      </c>
      <c r="H81" s="404">
        <v>707</v>
      </c>
      <c r="I81" s="404">
        <v>0</v>
      </c>
      <c r="J81" s="222"/>
    </row>
    <row r="82" spans="1:10" x14ac:dyDescent="0.25">
      <c r="A82" s="403" t="s">
        <v>1231</v>
      </c>
      <c r="B82" s="403" t="s">
        <v>1232</v>
      </c>
      <c r="C82" s="403" t="s">
        <v>625</v>
      </c>
      <c r="D82" s="404">
        <v>0</v>
      </c>
      <c r="E82" s="404">
        <v>4</v>
      </c>
      <c r="F82" s="404">
        <v>4</v>
      </c>
      <c r="G82" s="404">
        <v>0</v>
      </c>
      <c r="H82" s="404">
        <v>1100</v>
      </c>
      <c r="I82" s="404">
        <v>0</v>
      </c>
      <c r="J82" s="222"/>
    </row>
    <row r="83" spans="1:10" x14ac:dyDescent="0.25">
      <c r="A83" s="403" t="s">
        <v>1233</v>
      </c>
      <c r="B83" s="403" t="s">
        <v>1234</v>
      </c>
      <c r="C83" s="403" t="s">
        <v>625</v>
      </c>
      <c r="D83" s="404">
        <v>0</v>
      </c>
      <c r="E83" s="404">
        <v>5</v>
      </c>
      <c r="F83" s="404">
        <v>5</v>
      </c>
      <c r="G83" s="404">
        <v>0</v>
      </c>
      <c r="H83" s="404">
        <v>1146</v>
      </c>
      <c r="I83" s="404">
        <v>0</v>
      </c>
      <c r="J83" s="222"/>
    </row>
    <row r="84" spans="1:10" x14ac:dyDescent="0.25">
      <c r="A84" s="403" t="s">
        <v>1235</v>
      </c>
      <c r="B84" s="403" t="s">
        <v>1236</v>
      </c>
      <c r="C84" s="403" t="s">
        <v>625</v>
      </c>
      <c r="D84" s="404">
        <v>0</v>
      </c>
      <c r="E84" s="404">
        <v>6</v>
      </c>
      <c r="F84" s="404">
        <v>6</v>
      </c>
      <c r="G84" s="404">
        <v>0</v>
      </c>
      <c r="H84" s="404">
        <v>1395</v>
      </c>
      <c r="I84" s="404">
        <v>0</v>
      </c>
      <c r="J84" s="222"/>
    </row>
    <row r="85" spans="1:10" x14ac:dyDescent="0.25">
      <c r="A85" s="403" t="s">
        <v>1237</v>
      </c>
      <c r="B85" s="403" t="s">
        <v>1238</v>
      </c>
      <c r="C85" s="403" t="s">
        <v>625</v>
      </c>
      <c r="D85" s="404">
        <v>0</v>
      </c>
      <c r="E85" s="404">
        <v>9</v>
      </c>
      <c r="F85" s="404">
        <v>9</v>
      </c>
      <c r="G85" s="404">
        <v>0</v>
      </c>
      <c r="H85" s="404">
        <v>1100</v>
      </c>
      <c r="I85" s="404">
        <v>0</v>
      </c>
      <c r="J85" s="222"/>
    </row>
    <row r="86" spans="1:10" x14ac:dyDescent="0.25">
      <c r="A86" s="403" t="s">
        <v>1239</v>
      </c>
      <c r="B86" s="403" t="s">
        <v>1240</v>
      </c>
      <c r="C86" s="403" t="s">
        <v>625</v>
      </c>
      <c r="D86" s="404">
        <v>0</v>
      </c>
      <c r="E86" s="404">
        <v>1</v>
      </c>
      <c r="F86" s="404">
        <v>0</v>
      </c>
      <c r="G86" s="404">
        <v>1</v>
      </c>
      <c r="H86" s="404">
        <v>69830</v>
      </c>
      <c r="I86" s="404">
        <v>69830</v>
      </c>
      <c r="J86" s="222"/>
    </row>
    <row r="87" spans="1:10" x14ac:dyDescent="0.25">
      <c r="A87" s="403" t="s">
        <v>1241</v>
      </c>
      <c r="B87" s="403" t="s">
        <v>1242</v>
      </c>
      <c r="C87" s="403" t="s">
        <v>625</v>
      </c>
      <c r="D87" s="404">
        <v>0</v>
      </c>
      <c r="E87" s="404">
        <v>1</v>
      </c>
      <c r="F87" s="404">
        <v>1</v>
      </c>
      <c r="G87" s="404">
        <v>0</v>
      </c>
      <c r="H87" s="404">
        <v>55864</v>
      </c>
      <c r="I87" s="404">
        <v>0</v>
      </c>
      <c r="J87" s="222"/>
    </row>
    <row r="88" spans="1:10" x14ac:dyDescent="0.25">
      <c r="A88" s="403" t="s">
        <v>1243</v>
      </c>
      <c r="B88" s="403" t="s">
        <v>1244</v>
      </c>
      <c r="C88" s="403" t="s">
        <v>625</v>
      </c>
      <c r="D88" s="404">
        <v>0</v>
      </c>
      <c r="E88" s="404">
        <v>1</v>
      </c>
      <c r="F88" s="404">
        <v>0</v>
      </c>
      <c r="G88" s="404">
        <v>1</v>
      </c>
      <c r="H88" s="404">
        <v>34915</v>
      </c>
      <c r="I88" s="404">
        <v>34915</v>
      </c>
      <c r="J88" s="222"/>
    </row>
    <row r="89" spans="1:10" x14ac:dyDescent="0.25">
      <c r="A89" s="403" t="s">
        <v>1245</v>
      </c>
      <c r="B89" s="403" t="s">
        <v>1246</v>
      </c>
      <c r="C89" s="403" t="s">
        <v>625</v>
      </c>
      <c r="D89" s="404">
        <v>0</v>
      </c>
      <c r="E89" s="404">
        <v>1</v>
      </c>
      <c r="F89" s="404">
        <v>0</v>
      </c>
      <c r="G89" s="404">
        <v>1</v>
      </c>
      <c r="H89" s="404">
        <v>55864</v>
      </c>
      <c r="I89" s="404">
        <v>55864</v>
      </c>
      <c r="J89" s="222"/>
    </row>
    <row r="90" spans="1:10" x14ac:dyDescent="0.25">
      <c r="A90" s="403" t="s">
        <v>1247</v>
      </c>
      <c r="B90" s="403" t="s">
        <v>1248</v>
      </c>
      <c r="C90" s="403" t="s">
        <v>625</v>
      </c>
      <c r="D90" s="404">
        <v>0</v>
      </c>
      <c r="E90" s="404">
        <v>1</v>
      </c>
      <c r="F90" s="404">
        <v>0</v>
      </c>
      <c r="G90" s="404">
        <v>1</v>
      </c>
      <c r="H90" s="404">
        <v>27932</v>
      </c>
      <c r="I90" s="404">
        <v>27932</v>
      </c>
      <c r="J90" s="222"/>
    </row>
    <row r="91" spans="1:10" x14ac:dyDescent="0.25">
      <c r="A91" s="403" t="s">
        <v>1249</v>
      </c>
      <c r="B91" s="403" t="s">
        <v>1250</v>
      </c>
      <c r="C91" s="403" t="s">
        <v>625</v>
      </c>
      <c r="D91" s="404">
        <v>0</v>
      </c>
      <c r="E91" s="404">
        <v>1</v>
      </c>
      <c r="F91" s="404">
        <v>1</v>
      </c>
      <c r="G91" s="404">
        <v>0</v>
      </c>
      <c r="H91" s="404">
        <v>13966</v>
      </c>
      <c r="I91" s="404">
        <v>0</v>
      </c>
      <c r="J91" s="222"/>
    </row>
    <row r="92" spans="1:10" x14ac:dyDescent="0.25">
      <c r="A92" s="403" t="s">
        <v>1251</v>
      </c>
      <c r="B92" s="403" t="s">
        <v>1252</v>
      </c>
      <c r="C92" s="403" t="s">
        <v>625</v>
      </c>
      <c r="D92" s="404">
        <v>0</v>
      </c>
      <c r="E92" s="404">
        <v>1</v>
      </c>
      <c r="F92" s="404">
        <v>0</v>
      </c>
      <c r="G92" s="404">
        <v>1</v>
      </c>
      <c r="H92" s="404">
        <v>41898</v>
      </c>
      <c r="I92" s="404">
        <v>41898</v>
      </c>
      <c r="J92" s="222"/>
    </row>
    <row r="93" spans="1:10" x14ac:dyDescent="0.25">
      <c r="A93" s="403" t="s">
        <v>1253</v>
      </c>
      <c r="B93" s="403" t="s">
        <v>1254</v>
      </c>
      <c r="C93" s="403" t="s">
        <v>625</v>
      </c>
      <c r="D93" s="404">
        <v>0</v>
      </c>
      <c r="E93" s="404">
        <v>1</v>
      </c>
      <c r="F93" s="404">
        <v>0</v>
      </c>
      <c r="G93" s="404">
        <v>1</v>
      </c>
      <c r="H93" s="404">
        <v>20949</v>
      </c>
      <c r="I93" s="404">
        <v>20949</v>
      </c>
      <c r="J93" s="222"/>
    </row>
    <row r="94" spans="1:10" x14ac:dyDescent="0.25">
      <c r="A94" s="403" t="s">
        <v>1255</v>
      </c>
      <c r="B94" s="403" t="s">
        <v>1256</v>
      </c>
      <c r="C94" s="403" t="s">
        <v>625</v>
      </c>
      <c r="D94" s="404">
        <v>0</v>
      </c>
      <c r="E94" s="404">
        <v>1</v>
      </c>
      <c r="F94" s="404">
        <v>0</v>
      </c>
      <c r="G94" s="404">
        <v>1</v>
      </c>
      <c r="H94" s="404">
        <v>62847</v>
      </c>
      <c r="I94" s="404">
        <v>62847</v>
      </c>
      <c r="J94" s="222"/>
    </row>
    <row r="95" spans="1:10" x14ac:dyDescent="0.25">
      <c r="A95" s="403" t="s">
        <v>1257</v>
      </c>
      <c r="B95" s="403" t="s">
        <v>1258</v>
      </c>
      <c r="C95" s="403" t="s">
        <v>599</v>
      </c>
      <c r="D95" s="404">
        <v>0</v>
      </c>
      <c r="E95" s="404">
        <v>95360</v>
      </c>
      <c r="F95" s="404">
        <v>45620</v>
      </c>
      <c r="G95" s="404">
        <v>49740</v>
      </c>
      <c r="H95" s="404">
        <v>67.870757941294727</v>
      </c>
      <c r="I95" s="404">
        <v>3375892</v>
      </c>
      <c r="J95" s="222"/>
    </row>
    <row r="96" spans="1:10" x14ac:dyDescent="0.25">
      <c r="A96" s="403" t="s">
        <v>1259</v>
      </c>
      <c r="B96" s="403" t="s">
        <v>1260</v>
      </c>
      <c r="C96" s="403" t="s">
        <v>599</v>
      </c>
      <c r="D96" s="404">
        <v>0</v>
      </c>
      <c r="E96" s="404">
        <v>430730</v>
      </c>
      <c r="F96" s="404">
        <v>430580</v>
      </c>
      <c r="G96" s="404">
        <v>150</v>
      </c>
      <c r="H96" s="404">
        <v>60.900200000000005</v>
      </c>
      <c r="I96" s="404">
        <v>9135</v>
      </c>
      <c r="J96" s="222"/>
    </row>
    <row r="97" spans="1:10" x14ac:dyDescent="0.25">
      <c r="A97" s="403" t="s">
        <v>1261</v>
      </c>
      <c r="B97" s="403" t="s">
        <v>1262</v>
      </c>
      <c r="C97" s="403" t="s">
        <v>599</v>
      </c>
      <c r="D97" s="404">
        <v>0</v>
      </c>
      <c r="E97" s="404">
        <v>745300</v>
      </c>
      <c r="F97" s="404">
        <v>745234</v>
      </c>
      <c r="G97" s="404">
        <v>66</v>
      </c>
      <c r="H97" s="404">
        <v>64.461060606060613</v>
      </c>
      <c r="I97" s="404">
        <v>4254.43</v>
      </c>
      <c r="J97" s="222"/>
    </row>
    <row r="98" spans="1:10" x14ac:dyDescent="0.25">
      <c r="A98" s="403" t="s">
        <v>1263</v>
      </c>
      <c r="B98" s="403" t="s">
        <v>1264</v>
      </c>
      <c r="C98" s="403" t="s">
        <v>625</v>
      </c>
      <c r="D98" s="404">
        <v>0</v>
      </c>
      <c r="E98" s="404">
        <v>1</v>
      </c>
      <c r="F98" s="404">
        <v>0</v>
      </c>
      <c r="G98" s="404">
        <v>1</v>
      </c>
      <c r="H98" s="404">
        <v>42216</v>
      </c>
      <c r="I98" s="404">
        <v>42216</v>
      </c>
      <c r="J98" s="222"/>
    </row>
    <row r="99" spans="1:10" x14ac:dyDescent="0.25">
      <c r="A99" s="403" t="s">
        <v>1265</v>
      </c>
      <c r="B99" s="403" t="s">
        <v>1266</v>
      </c>
      <c r="C99" s="403" t="s">
        <v>625</v>
      </c>
      <c r="D99" s="404">
        <v>0</v>
      </c>
      <c r="E99" s="404">
        <v>1</v>
      </c>
      <c r="F99" s="404">
        <v>0</v>
      </c>
      <c r="G99" s="404">
        <v>1</v>
      </c>
      <c r="H99" s="404">
        <v>42216</v>
      </c>
      <c r="I99" s="404">
        <v>42216</v>
      </c>
      <c r="J99" s="222"/>
    </row>
    <row r="100" spans="1:10" x14ac:dyDescent="0.25">
      <c r="A100" s="403" t="s">
        <v>1267</v>
      </c>
      <c r="B100" s="403" t="s">
        <v>1268</v>
      </c>
      <c r="C100" s="403" t="s">
        <v>625</v>
      </c>
      <c r="D100" s="404">
        <v>0</v>
      </c>
      <c r="E100" s="404">
        <v>1</v>
      </c>
      <c r="F100" s="404">
        <v>0</v>
      </c>
      <c r="G100" s="404">
        <v>1</v>
      </c>
      <c r="H100" s="404">
        <v>28144</v>
      </c>
      <c r="I100" s="404">
        <v>28144</v>
      </c>
      <c r="J100" s="222"/>
    </row>
    <row r="101" spans="1:10" x14ac:dyDescent="0.25">
      <c r="A101" s="403" t="s">
        <v>1269</v>
      </c>
      <c r="B101" s="403" t="s">
        <v>1270</v>
      </c>
      <c r="C101" s="403" t="s">
        <v>625</v>
      </c>
      <c r="D101" s="404">
        <v>0</v>
      </c>
      <c r="E101" s="404">
        <v>1</v>
      </c>
      <c r="F101" s="404">
        <v>0</v>
      </c>
      <c r="G101" s="404">
        <v>1</v>
      </c>
      <c r="H101" s="404">
        <v>28144</v>
      </c>
      <c r="I101" s="404">
        <v>28144</v>
      </c>
      <c r="J101" s="222"/>
    </row>
    <row r="102" spans="1:10" x14ac:dyDescent="0.25">
      <c r="A102" s="403" t="s">
        <v>1271</v>
      </c>
      <c r="B102" s="403" t="s">
        <v>1272</v>
      </c>
      <c r="C102" s="403" t="s">
        <v>625</v>
      </c>
      <c r="D102" s="404">
        <v>0</v>
      </c>
      <c r="E102" s="404">
        <v>1</v>
      </c>
      <c r="F102" s="404">
        <v>0</v>
      </c>
      <c r="G102" s="404">
        <v>1</v>
      </c>
      <c r="H102" s="404">
        <v>28144</v>
      </c>
      <c r="I102" s="404">
        <v>28144</v>
      </c>
      <c r="J102" s="222"/>
    </row>
    <row r="103" spans="1:10" x14ac:dyDescent="0.25">
      <c r="A103" s="403" t="s">
        <v>1273</v>
      </c>
      <c r="B103" s="403" t="s">
        <v>1274</v>
      </c>
      <c r="C103" s="403" t="s">
        <v>625</v>
      </c>
      <c r="D103" s="404">
        <v>0</v>
      </c>
      <c r="E103" s="404">
        <v>1</v>
      </c>
      <c r="F103" s="404">
        <v>1</v>
      </c>
      <c r="G103" s="404">
        <v>0</v>
      </c>
      <c r="H103" s="404">
        <v>21108</v>
      </c>
      <c r="I103" s="404">
        <v>0</v>
      </c>
      <c r="J103" s="222"/>
    </row>
    <row r="104" spans="1:10" x14ac:dyDescent="0.25">
      <c r="A104" s="403" t="s">
        <v>1275</v>
      </c>
      <c r="B104" s="403" t="s">
        <v>1276</v>
      </c>
      <c r="C104" s="403" t="s">
        <v>625</v>
      </c>
      <c r="D104" s="404">
        <v>0</v>
      </c>
      <c r="E104" s="404">
        <v>1</v>
      </c>
      <c r="F104" s="404">
        <v>1</v>
      </c>
      <c r="G104" s="404">
        <v>0</v>
      </c>
      <c r="H104" s="404">
        <v>23922.400000000001</v>
      </c>
      <c r="I104" s="404">
        <v>0</v>
      </c>
      <c r="J104" s="222"/>
    </row>
    <row r="105" spans="1:10" x14ac:dyDescent="0.25">
      <c r="A105" s="403" t="s">
        <v>1277</v>
      </c>
      <c r="B105" s="403" t="s">
        <v>1278</v>
      </c>
      <c r="C105" s="403" t="s">
        <v>625</v>
      </c>
      <c r="D105" s="404">
        <v>0</v>
      </c>
      <c r="E105" s="404">
        <v>1</v>
      </c>
      <c r="F105" s="404">
        <v>1</v>
      </c>
      <c r="G105" s="404">
        <v>0</v>
      </c>
      <c r="H105" s="404">
        <v>42216</v>
      </c>
      <c r="I105" s="404">
        <v>0</v>
      </c>
      <c r="J105" s="222"/>
    </row>
    <row r="106" spans="1:10" x14ac:dyDescent="0.25">
      <c r="A106" s="403" t="s">
        <v>1279</v>
      </c>
      <c r="B106" s="403" t="s">
        <v>1280</v>
      </c>
      <c r="C106" s="403" t="s">
        <v>625</v>
      </c>
      <c r="D106" s="404">
        <v>0</v>
      </c>
      <c r="E106" s="404">
        <v>1</v>
      </c>
      <c r="F106" s="404">
        <v>0</v>
      </c>
      <c r="G106" s="404">
        <v>1</v>
      </c>
      <c r="H106" s="404">
        <v>21108</v>
      </c>
      <c r="I106" s="404">
        <v>21108</v>
      </c>
      <c r="J106" s="222"/>
    </row>
    <row r="107" spans="1:10" x14ac:dyDescent="0.25">
      <c r="A107" s="403" t="s">
        <v>1281</v>
      </c>
      <c r="B107" s="403" t="s">
        <v>1282</v>
      </c>
      <c r="C107" s="403" t="s">
        <v>599</v>
      </c>
      <c r="D107" s="404">
        <v>0</v>
      </c>
      <c r="E107" s="404">
        <v>90440</v>
      </c>
      <c r="F107" s="404">
        <v>1020</v>
      </c>
      <c r="G107" s="404">
        <v>89420</v>
      </c>
      <c r="H107" s="404">
        <v>72</v>
      </c>
      <c r="I107" s="404">
        <v>6438240</v>
      </c>
      <c r="J107" s="222"/>
    </row>
    <row r="108" spans="1:10" x14ac:dyDescent="0.25">
      <c r="A108" s="403" t="s">
        <v>1283</v>
      </c>
      <c r="B108" s="403" t="s">
        <v>1284</v>
      </c>
      <c r="C108" s="403" t="s">
        <v>599</v>
      </c>
      <c r="D108" s="404">
        <v>0</v>
      </c>
      <c r="E108" s="404">
        <v>4665920</v>
      </c>
      <c r="F108" s="404">
        <v>4665920</v>
      </c>
      <c r="G108" s="404">
        <v>0</v>
      </c>
      <c r="H108" s="404">
        <v>64.38</v>
      </c>
      <c r="I108" s="404">
        <v>2268.15</v>
      </c>
      <c r="J108" s="222"/>
    </row>
    <row r="109" spans="1:10" x14ac:dyDescent="0.25">
      <c r="A109" s="403" t="s">
        <v>1285</v>
      </c>
      <c r="B109" s="403" t="s">
        <v>1286</v>
      </c>
      <c r="C109" s="403" t="s">
        <v>625</v>
      </c>
      <c r="D109" s="404">
        <v>0</v>
      </c>
      <c r="E109" s="404">
        <v>6240</v>
      </c>
      <c r="F109" s="404">
        <v>6240</v>
      </c>
      <c r="G109" s="404">
        <v>0</v>
      </c>
      <c r="H109" s="404">
        <v>63.09</v>
      </c>
      <c r="I109" s="404">
        <v>0</v>
      </c>
      <c r="J109" s="222"/>
    </row>
    <row r="110" spans="1:10" x14ac:dyDescent="0.25">
      <c r="A110" s="403" t="s">
        <v>1287</v>
      </c>
      <c r="B110" s="403" t="s">
        <v>1288</v>
      </c>
      <c r="C110" s="403" t="s">
        <v>625</v>
      </c>
      <c r="D110" s="404">
        <v>0</v>
      </c>
      <c r="E110" s="404">
        <v>200</v>
      </c>
      <c r="F110" s="404">
        <v>200</v>
      </c>
      <c r="G110" s="404">
        <v>0</v>
      </c>
      <c r="H110" s="404">
        <v>154.22</v>
      </c>
      <c r="I110" s="404">
        <v>0</v>
      </c>
      <c r="J110" s="222"/>
    </row>
    <row r="111" spans="1:10" x14ac:dyDescent="0.25">
      <c r="A111" s="403" t="s">
        <v>1289</v>
      </c>
      <c r="B111" s="403" t="s">
        <v>1290</v>
      </c>
      <c r="C111" s="403" t="s">
        <v>1175</v>
      </c>
      <c r="D111" s="404">
        <v>0</v>
      </c>
      <c r="E111" s="404">
        <v>1045.8</v>
      </c>
      <c r="F111" s="404">
        <v>0</v>
      </c>
      <c r="G111" s="404">
        <v>1045.8</v>
      </c>
      <c r="H111" s="404">
        <v>1560.4243641231594</v>
      </c>
      <c r="I111" s="404">
        <v>1631892</v>
      </c>
      <c r="J111" s="222"/>
    </row>
    <row r="112" spans="1:10" x14ac:dyDescent="0.25">
      <c r="A112" s="403" t="s">
        <v>1291</v>
      </c>
      <c r="B112" s="403" t="s">
        <v>1292</v>
      </c>
      <c r="C112" s="403" t="s">
        <v>625</v>
      </c>
      <c r="D112" s="404">
        <v>0</v>
      </c>
      <c r="E112" s="404">
        <v>1</v>
      </c>
      <c r="F112" s="404">
        <v>0</v>
      </c>
      <c r="G112" s="404">
        <v>1</v>
      </c>
      <c r="H112" s="404">
        <v>42075</v>
      </c>
      <c r="I112" s="404">
        <v>42075</v>
      </c>
      <c r="J112" s="222"/>
    </row>
    <row r="113" spans="1:10" x14ac:dyDescent="0.25">
      <c r="A113" s="403" t="s">
        <v>1293</v>
      </c>
      <c r="B113" s="403" t="s">
        <v>1294</v>
      </c>
      <c r="C113" s="403" t="s">
        <v>625</v>
      </c>
      <c r="D113" s="404">
        <v>0</v>
      </c>
      <c r="E113" s="404">
        <v>1</v>
      </c>
      <c r="F113" s="404">
        <v>0</v>
      </c>
      <c r="G113" s="404">
        <v>1</v>
      </c>
      <c r="H113" s="404">
        <v>56100</v>
      </c>
      <c r="I113" s="404">
        <v>56100</v>
      </c>
      <c r="J113" s="222"/>
    </row>
    <row r="114" spans="1:10" x14ac:dyDescent="0.25">
      <c r="A114" s="403" t="s">
        <v>1295</v>
      </c>
      <c r="B114" s="403" t="s">
        <v>1296</v>
      </c>
      <c r="C114" s="403" t="s">
        <v>625</v>
      </c>
      <c r="D114" s="404">
        <v>0</v>
      </c>
      <c r="E114" s="404">
        <v>1</v>
      </c>
      <c r="F114" s="404">
        <v>0</v>
      </c>
      <c r="G114" s="404">
        <v>1</v>
      </c>
      <c r="H114" s="404">
        <v>224400</v>
      </c>
      <c r="I114" s="404">
        <v>224400</v>
      </c>
      <c r="J114" s="222"/>
    </row>
    <row r="115" spans="1:10" x14ac:dyDescent="0.25">
      <c r="A115" s="403" t="s">
        <v>1297</v>
      </c>
      <c r="B115" s="403" t="s">
        <v>1298</v>
      </c>
      <c r="C115" s="403" t="s">
        <v>625</v>
      </c>
      <c r="D115" s="404">
        <v>0</v>
      </c>
      <c r="E115" s="404">
        <v>1</v>
      </c>
      <c r="F115" s="404">
        <v>0</v>
      </c>
      <c r="G115" s="404">
        <v>1</v>
      </c>
      <c r="H115" s="404">
        <v>98175</v>
      </c>
      <c r="I115" s="404">
        <v>98175</v>
      </c>
      <c r="J115" s="222"/>
    </row>
    <row r="116" spans="1:10" x14ac:dyDescent="0.25">
      <c r="A116" s="403" t="s">
        <v>1299</v>
      </c>
      <c r="B116" s="403" t="s">
        <v>1300</v>
      </c>
      <c r="C116" s="403" t="s">
        <v>625</v>
      </c>
      <c r="D116" s="404">
        <v>0</v>
      </c>
      <c r="E116" s="404">
        <v>1</v>
      </c>
      <c r="F116" s="404">
        <v>0</v>
      </c>
      <c r="G116" s="404">
        <v>1</v>
      </c>
      <c r="H116" s="404">
        <v>112200</v>
      </c>
      <c r="I116" s="404">
        <v>112200</v>
      </c>
      <c r="J116" s="222"/>
    </row>
    <row r="117" spans="1:10" x14ac:dyDescent="0.25">
      <c r="A117" s="403" t="s">
        <v>1301</v>
      </c>
      <c r="B117" s="403" t="s">
        <v>1302</v>
      </c>
      <c r="C117" s="403" t="s">
        <v>625</v>
      </c>
      <c r="D117" s="404">
        <v>0</v>
      </c>
      <c r="E117" s="404">
        <v>1</v>
      </c>
      <c r="F117" s="404">
        <v>0</v>
      </c>
      <c r="G117" s="404">
        <v>1</v>
      </c>
      <c r="H117" s="404">
        <v>28050</v>
      </c>
      <c r="I117" s="404">
        <v>28050</v>
      </c>
      <c r="J117" s="222"/>
    </row>
    <row r="118" spans="1:10" x14ac:dyDescent="0.25">
      <c r="A118" s="403" t="s">
        <v>1303</v>
      </c>
      <c r="B118" s="403" t="s">
        <v>1304</v>
      </c>
      <c r="C118" s="403" t="s">
        <v>625</v>
      </c>
      <c r="D118" s="404">
        <v>0</v>
      </c>
      <c r="E118" s="404">
        <v>1</v>
      </c>
      <c r="F118" s="404">
        <v>0</v>
      </c>
      <c r="G118" s="404">
        <v>1</v>
      </c>
      <c r="H118" s="404">
        <v>126225</v>
      </c>
      <c r="I118" s="404">
        <v>126225</v>
      </c>
      <c r="J118" s="222"/>
    </row>
    <row r="119" spans="1:10" x14ac:dyDescent="0.25">
      <c r="A119" s="403" t="s">
        <v>1305</v>
      </c>
      <c r="B119" s="403" t="s">
        <v>1306</v>
      </c>
      <c r="C119" s="403" t="s">
        <v>625</v>
      </c>
      <c r="D119" s="404">
        <v>0</v>
      </c>
      <c r="E119" s="404">
        <v>1</v>
      </c>
      <c r="F119" s="404">
        <v>0</v>
      </c>
      <c r="G119" s="404">
        <v>1</v>
      </c>
      <c r="H119" s="404">
        <v>280500</v>
      </c>
      <c r="I119" s="404">
        <v>280500</v>
      </c>
      <c r="J119" s="222"/>
    </row>
    <row r="120" spans="1:10" x14ac:dyDescent="0.25">
      <c r="A120" s="403" t="s">
        <v>1307</v>
      </c>
      <c r="B120" s="403" t="s">
        <v>1308</v>
      </c>
      <c r="C120" s="403" t="s">
        <v>599</v>
      </c>
      <c r="D120" s="404">
        <v>0</v>
      </c>
      <c r="E120" s="404">
        <v>15</v>
      </c>
      <c r="F120" s="404">
        <v>0</v>
      </c>
      <c r="G120" s="404">
        <v>15</v>
      </c>
      <c r="H120" s="404">
        <v>261.53466666666668</v>
      </c>
      <c r="I120" s="404">
        <v>3923</v>
      </c>
      <c r="J120" s="222"/>
    </row>
    <row r="121" spans="1:10" x14ac:dyDescent="0.25">
      <c r="A121" s="403" t="s">
        <v>1309</v>
      </c>
      <c r="B121" s="403" t="s">
        <v>1310</v>
      </c>
      <c r="C121" s="403" t="s">
        <v>625</v>
      </c>
      <c r="D121" s="404">
        <v>0</v>
      </c>
      <c r="E121" s="404">
        <v>31</v>
      </c>
      <c r="F121" s="404">
        <v>0</v>
      </c>
      <c r="G121" s="404">
        <v>31</v>
      </c>
      <c r="H121" s="404">
        <v>559.91999999999996</v>
      </c>
      <c r="I121" s="404">
        <v>17358</v>
      </c>
      <c r="J121" s="222"/>
    </row>
    <row r="122" spans="1:10" x14ac:dyDescent="0.25">
      <c r="A122" s="403" t="s">
        <v>1311</v>
      </c>
      <c r="B122" s="403" t="s">
        <v>1312</v>
      </c>
      <c r="C122" s="403" t="s">
        <v>625</v>
      </c>
      <c r="D122" s="404">
        <v>0</v>
      </c>
      <c r="E122" s="404">
        <v>1250</v>
      </c>
      <c r="F122" s="404">
        <v>0</v>
      </c>
      <c r="G122" s="404">
        <v>1250</v>
      </c>
      <c r="H122" s="404">
        <v>25.196399999999997</v>
      </c>
      <c r="I122" s="404">
        <v>31496</v>
      </c>
      <c r="J122" s="222"/>
    </row>
    <row r="123" spans="1:10" x14ac:dyDescent="0.25">
      <c r="A123" s="403" t="s">
        <v>1313</v>
      </c>
      <c r="B123" s="403" t="s">
        <v>1314</v>
      </c>
      <c r="C123" s="403" t="s">
        <v>625</v>
      </c>
      <c r="D123" s="404">
        <v>0</v>
      </c>
      <c r="E123" s="404">
        <v>2300</v>
      </c>
      <c r="F123" s="404">
        <v>0</v>
      </c>
      <c r="G123" s="404">
        <v>2300</v>
      </c>
      <c r="H123" s="404">
        <v>10.954956521739129</v>
      </c>
      <c r="I123" s="404">
        <v>25196.400000000001</v>
      </c>
      <c r="J123" s="222"/>
    </row>
    <row r="124" spans="1:10" x14ac:dyDescent="0.25">
      <c r="A124" s="403" t="s">
        <v>1315</v>
      </c>
      <c r="B124" s="403" t="s">
        <v>1316</v>
      </c>
      <c r="C124" s="403" t="s">
        <v>625</v>
      </c>
      <c r="D124" s="404">
        <v>0</v>
      </c>
      <c r="E124" s="404">
        <v>1250</v>
      </c>
      <c r="F124" s="404">
        <v>0</v>
      </c>
      <c r="G124" s="404">
        <v>1250</v>
      </c>
      <c r="H124" s="404">
        <v>2.7995999999999999</v>
      </c>
      <c r="I124" s="404">
        <v>3500</v>
      </c>
      <c r="J124" s="222"/>
    </row>
    <row r="125" spans="1:10" x14ac:dyDescent="0.25">
      <c r="A125" s="403" t="s">
        <v>1317</v>
      </c>
      <c r="B125" s="403" t="s">
        <v>1318</v>
      </c>
      <c r="C125" s="403" t="s">
        <v>625</v>
      </c>
      <c r="D125" s="404">
        <v>0</v>
      </c>
      <c r="E125" s="404">
        <v>1</v>
      </c>
      <c r="F125" s="404">
        <v>0</v>
      </c>
      <c r="G125" s="404">
        <v>1</v>
      </c>
      <c r="H125" s="404">
        <v>14843.85</v>
      </c>
      <c r="I125" s="404">
        <v>14844</v>
      </c>
      <c r="J125" s="222"/>
    </row>
    <row r="126" spans="1:10" x14ac:dyDescent="0.25">
      <c r="A126" s="403" t="s">
        <v>1319</v>
      </c>
      <c r="B126" s="403" t="s">
        <v>1320</v>
      </c>
      <c r="C126" s="403" t="s">
        <v>625</v>
      </c>
      <c r="D126" s="404">
        <v>0</v>
      </c>
      <c r="E126" s="404">
        <v>1</v>
      </c>
      <c r="F126" s="404">
        <v>0</v>
      </c>
      <c r="G126" s="404">
        <v>1</v>
      </c>
      <c r="H126" s="404">
        <v>3534.25</v>
      </c>
      <c r="I126" s="404">
        <v>3534.25</v>
      </c>
      <c r="J126" s="222"/>
    </row>
    <row r="127" spans="1:10" x14ac:dyDescent="0.25">
      <c r="A127" s="403"/>
      <c r="B127" s="403"/>
      <c r="D127" s="405"/>
      <c r="E127" s="405"/>
      <c r="F127" s="405"/>
      <c r="G127" s="405"/>
      <c r="H127" s="405"/>
      <c r="I127" s="404"/>
      <c r="J127" s="222"/>
    </row>
    <row r="128" spans="1:10" x14ac:dyDescent="0.25">
      <c r="A128" s="403"/>
      <c r="B128" s="403"/>
      <c r="C128" s="403"/>
      <c r="D128" s="405"/>
      <c r="E128" s="405"/>
      <c r="F128" s="405"/>
      <c r="G128" s="405"/>
      <c r="H128" s="405"/>
      <c r="I128" s="404">
        <f>G128*H128</f>
        <v>0</v>
      </c>
    </row>
    <row r="129" spans="1:9" x14ac:dyDescent="0.25">
      <c r="A129" s="403"/>
      <c r="B129" s="406"/>
      <c r="C129" s="403"/>
      <c r="D129" s="405"/>
      <c r="E129" s="405"/>
      <c r="F129" s="405"/>
      <c r="G129" s="405"/>
      <c r="H129" s="405"/>
      <c r="I129" s="405"/>
    </row>
    <row r="130" spans="1:9" x14ac:dyDescent="0.25">
      <c r="A130" s="392"/>
      <c r="B130" s="393" t="s">
        <v>234</v>
      </c>
      <c r="C130" s="403"/>
      <c r="D130" s="219"/>
      <c r="E130" s="400"/>
      <c r="F130" s="401"/>
      <c r="G130" s="219"/>
      <c r="H130" s="217" t="s">
        <v>606</v>
      </c>
      <c r="I130" s="407">
        <f>SUM(I4:I129)</f>
        <v>31578429.209999997</v>
      </c>
    </row>
    <row r="132" spans="1:9" x14ac:dyDescent="0.25">
      <c r="B132" s="385" t="s">
        <v>175</v>
      </c>
      <c r="D132" s="385" t="s">
        <v>225</v>
      </c>
    </row>
    <row r="133" spans="1:9" x14ac:dyDescent="0.25">
      <c r="B133" s="385" t="s">
        <v>243</v>
      </c>
      <c r="D133" s="385" t="s">
        <v>607</v>
      </c>
    </row>
    <row r="134" spans="1:9" x14ac:dyDescent="0.25">
      <c r="F134" s="389"/>
    </row>
    <row r="136" spans="1:9" x14ac:dyDescent="0.25">
      <c r="I136" s="389"/>
    </row>
  </sheetData>
  <mergeCells count="1"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44" workbookViewId="0">
      <selection activeCell="P58" sqref="P58:P59"/>
    </sheetView>
  </sheetViews>
  <sheetFormatPr defaultColWidth="11.42578125" defaultRowHeight="15" x14ac:dyDescent="0.25"/>
  <cols>
    <col min="1" max="1" width="8.7109375" style="209" customWidth="1"/>
    <col min="2" max="2" width="20.28515625" style="209" customWidth="1"/>
    <col min="3" max="3" width="6" style="209" customWidth="1"/>
    <col min="4" max="4" width="11" style="209" customWidth="1"/>
    <col min="5" max="5" width="10.42578125" style="209" customWidth="1"/>
    <col min="6" max="6" width="8.42578125" style="209" customWidth="1"/>
    <col min="7" max="7" width="10.42578125" style="209" bestFit="1" customWidth="1"/>
    <col min="8" max="9" width="16.42578125" style="209" bestFit="1" customWidth="1"/>
    <col min="10" max="10" width="14.42578125" style="209" customWidth="1"/>
    <col min="11" max="11" width="12.42578125" style="209" bestFit="1" customWidth="1"/>
    <col min="12" max="256" width="11.42578125" style="209"/>
    <col min="257" max="257" width="8.7109375" style="209" customWidth="1"/>
    <col min="258" max="258" width="20.28515625" style="209" customWidth="1"/>
    <col min="259" max="259" width="6" style="209" customWidth="1"/>
    <col min="260" max="260" width="11" style="209" customWidth="1"/>
    <col min="261" max="261" width="10.42578125" style="209" customWidth="1"/>
    <col min="262" max="262" width="8.42578125" style="209" customWidth="1"/>
    <col min="263" max="263" width="9.7109375" style="209" customWidth="1"/>
    <col min="264" max="264" width="13.28515625" style="209" customWidth="1"/>
    <col min="265" max="265" width="14.85546875" style="209" customWidth="1"/>
    <col min="266" max="266" width="14.42578125" style="209" customWidth="1"/>
    <col min="267" max="267" width="12.42578125" style="209" bestFit="1" customWidth="1"/>
    <col min="268" max="512" width="11.42578125" style="209"/>
    <col min="513" max="513" width="8.7109375" style="209" customWidth="1"/>
    <col min="514" max="514" width="20.28515625" style="209" customWidth="1"/>
    <col min="515" max="515" width="6" style="209" customWidth="1"/>
    <col min="516" max="516" width="11" style="209" customWidth="1"/>
    <col min="517" max="517" width="10.42578125" style="209" customWidth="1"/>
    <col min="518" max="518" width="8.42578125" style="209" customWidth="1"/>
    <col min="519" max="519" width="9.7109375" style="209" customWidth="1"/>
    <col min="520" max="520" width="13.28515625" style="209" customWidth="1"/>
    <col min="521" max="521" width="14.85546875" style="209" customWidth="1"/>
    <col min="522" max="522" width="14.42578125" style="209" customWidth="1"/>
    <col min="523" max="523" width="12.42578125" style="209" bestFit="1" customWidth="1"/>
    <col min="524" max="768" width="11.42578125" style="209"/>
    <col min="769" max="769" width="8.7109375" style="209" customWidth="1"/>
    <col min="770" max="770" width="20.28515625" style="209" customWidth="1"/>
    <col min="771" max="771" width="6" style="209" customWidth="1"/>
    <col min="772" max="772" width="11" style="209" customWidth="1"/>
    <col min="773" max="773" width="10.42578125" style="209" customWidth="1"/>
    <col min="774" max="774" width="8.42578125" style="209" customWidth="1"/>
    <col min="775" max="775" width="9.7109375" style="209" customWidth="1"/>
    <col min="776" max="776" width="13.28515625" style="209" customWidth="1"/>
    <col min="777" max="777" width="14.85546875" style="209" customWidth="1"/>
    <col min="778" max="778" width="14.42578125" style="209" customWidth="1"/>
    <col min="779" max="779" width="12.42578125" style="209" bestFit="1" customWidth="1"/>
    <col min="780" max="1024" width="11.42578125" style="209"/>
    <col min="1025" max="1025" width="8.7109375" style="209" customWidth="1"/>
    <col min="1026" max="1026" width="20.28515625" style="209" customWidth="1"/>
    <col min="1027" max="1027" width="6" style="209" customWidth="1"/>
    <col min="1028" max="1028" width="11" style="209" customWidth="1"/>
    <col min="1029" max="1029" width="10.42578125" style="209" customWidth="1"/>
    <col min="1030" max="1030" width="8.42578125" style="209" customWidth="1"/>
    <col min="1031" max="1031" width="9.7109375" style="209" customWidth="1"/>
    <col min="1032" max="1032" width="13.28515625" style="209" customWidth="1"/>
    <col min="1033" max="1033" width="14.85546875" style="209" customWidth="1"/>
    <col min="1034" max="1034" width="14.42578125" style="209" customWidth="1"/>
    <col min="1035" max="1035" width="12.42578125" style="209" bestFit="1" customWidth="1"/>
    <col min="1036" max="1280" width="11.42578125" style="209"/>
    <col min="1281" max="1281" width="8.7109375" style="209" customWidth="1"/>
    <col min="1282" max="1282" width="20.28515625" style="209" customWidth="1"/>
    <col min="1283" max="1283" width="6" style="209" customWidth="1"/>
    <col min="1284" max="1284" width="11" style="209" customWidth="1"/>
    <col min="1285" max="1285" width="10.42578125" style="209" customWidth="1"/>
    <col min="1286" max="1286" width="8.42578125" style="209" customWidth="1"/>
    <col min="1287" max="1287" width="9.7109375" style="209" customWidth="1"/>
    <col min="1288" max="1288" width="13.28515625" style="209" customWidth="1"/>
    <col min="1289" max="1289" width="14.85546875" style="209" customWidth="1"/>
    <col min="1290" max="1290" width="14.42578125" style="209" customWidth="1"/>
    <col min="1291" max="1291" width="12.42578125" style="209" bestFit="1" customWidth="1"/>
    <col min="1292" max="1536" width="11.42578125" style="209"/>
    <col min="1537" max="1537" width="8.7109375" style="209" customWidth="1"/>
    <col min="1538" max="1538" width="20.28515625" style="209" customWidth="1"/>
    <col min="1539" max="1539" width="6" style="209" customWidth="1"/>
    <col min="1540" max="1540" width="11" style="209" customWidth="1"/>
    <col min="1541" max="1541" width="10.42578125" style="209" customWidth="1"/>
    <col min="1542" max="1542" width="8.42578125" style="209" customWidth="1"/>
    <col min="1543" max="1543" width="9.7109375" style="209" customWidth="1"/>
    <col min="1544" max="1544" width="13.28515625" style="209" customWidth="1"/>
    <col min="1545" max="1545" width="14.85546875" style="209" customWidth="1"/>
    <col min="1546" max="1546" width="14.42578125" style="209" customWidth="1"/>
    <col min="1547" max="1547" width="12.42578125" style="209" bestFit="1" customWidth="1"/>
    <col min="1548" max="1792" width="11.42578125" style="209"/>
    <col min="1793" max="1793" width="8.7109375" style="209" customWidth="1"/>
    <col min="1794" max="1794" width="20.28515625" style="209" customWidth="1"/>
    <col min="1795" max="1795" width="6" style="209" customWidth="1"/>
    <col min="1796" max="1796" width="11" style="209" customWidth="1"/>
    <col min="1797" max="1797" width="10.42578125" style="209" customWidth="1"/>
    <col min="1798" max="1798" width="8.42578125" style="209" customWidth="1"/>
    <col min="1799" max="1799" width="9.7109375" style="209" customWidth="1"/>
    <col min="1800" max="1800" width="13.28515625" style="209" customWidth="1"/>
    <col min="1801" max="1801" width="14.85546875" style="209" customWidth="1"/>
    <col min="1802" max="1802" width="14.42578125" style="209" customWidth="1"/>
    <col min="1803" max="1803" width="12.42578125" style="209" bestFit="1" customWidth="1"/>
    <col min="1804" max="2048" width="11.42578125" style="209"/>
    <col min="2049" max="2049" width="8.7109375" style="209" customWidth="1"/>
    <col min="2050" max="2050" width="20.28515625" style="209" customWidth="1"/>
    <col min="2051" max="2051" width="6" style="209" customWidth="1"/>
    <col min="2052" max="2052" width="11" style="209" customWidth="1"/>
    <col min="2053" max="2053" width="10.42578125" style="209" customWidth="1"/>
    <col min="2054" max="2054" width="8.42578125" style="209" customWidth="1"/>
    <col min="2055" max="2055" width="9.7109375" style="209" customWidth="1"/>
    <col min="2056" max="2056" width="13.28515625" style="209" customWidth="1"/>
    <col min="2057" max="2057" width="14.85546875" style="209" customWidth="1"/>
    <col min="2058" max="2058" width="14.42578125" style="209" customWidth="1"/>
    <col min="2059" max="2059" width="12.42578125" style="209" bestFit="1" customWidth="1"/>
    <col min="2060" max="2304" width="11.42578125" style="209"/>
    <col min="2305" max="2305" width="8.7109375" style="209" customWidth="1"/>
    <col min="2306" max="2306" width="20.28515625" style="209" customWidth="1"/>
    <col min="2307" max="2307" width="6" style="209" customWidth="1"/>
    <col min="2308" max="2308" width="11" style="209" customWidth="1"/>
    <col min="2309" max="2309" width="10.42578125" style="209" customWidth="1"/>
    <col min="2310" max="2310" width="8.42578125" style="209" customWidth="1"/>
    <col min="2311" max="2311" width="9.7109375" style="209" customWidth="1"/>
    <col min="2312" max="2312" width="13.28515625" style="209" customWidth="1"/>
    <col min="2313" max="2313" width="14.85546875" style="209" customWidth="1"/>
    <col min="2314" max="2314" width="14.42578125" style="209" customWidth="1"/>
    <col min="2315" max="2315" width="12.42578125" style="209" bestFit="1" customWidth="1"/>
    <col min="2316" max="2560" width="11.42578125" style="209"/>
    <col min="2561" max="2561" width="8.7109375" style="209" customWidth="1"/>
    <col min="2562" max="2562" width="20.28515625" style="209" customWidth="1"/>
    <col min="2563" max="2563" width="6" style="209" customWidth="1"/>
    <col min="2564" max="2564" width="11" style="209" customWidth="1"/>
    <col min="2565" max="2565" width="10.42578125" style="209" customWidth="1"/>
    <col min="2566" max="2566" width="8.42578125" style="209" customWidth="1"/>
    <col min="2567" max="2567" width="9.7109375" style="209" customWidth="1"/>
    <col min="2568" max="2568" width="13.28515625" style="209" customWidth="1"/>
    <col min="2569" max="2569" width="14.85546875" style="209" customWidth="1"/>
    <col min="2570" max="2570" width="14.42578125" style="209" customWidth="1"/>
    <col min="2571" max="2571" width="12.42578125" style="209" bestFit="1" customWidth="1"/>
    <col min="2572" max="2816" width="11.42578125" style="209"/>
    <col min="2817" max="2817" width="8.7109375" style="209" customWidth="1"/>
    <col min="2818" max="2818" width="20.28515625" style="209" customWidth="1"/>
    <col min="2819" max="2819" width="6" style="209" customWidth="1"/>
    <col min="2820" max="2820" width="11" style="209" customWidth="1"/>
    <col min="2821" max="2821" width="10.42578125" style="209" customWidth="1"/>
    <col min="2822" max="2822" width="8.42578125" style="209" customWidth="1"/>
    <col min="2823" max="2823" width="9.7109375" style="209" customWidth="1"/>
    <col min="2824" max="2824" width="13.28515625" style="209" customWidth="1"/>
    <col min="2825" max="2825" width="14.85546875" style="209" customWidth="1"/>
    <col min="2826" max="2826" width="14.42578125" style="209" customWidth="1"/>
    <col min="2827" max="2827" width="12.42578125" style="209" bestFit="1" customWidth="1"/>
    <col min="2828" max="3072" width="11.42578125" style="209"/>
    <col min="3073" max="3073" width="8.7109375" style="209" customWidth="1"/>
    <col min="3074" max="3074" width="20.28515625" style="209" customWidth="1"/>
    <col min="3075" max="3075" width="6" style="209" customWidth="1"/>
    <col min="3076" max="3076" width="11" style="209" customWidth="1"/>
    <col min="3077" max="3077" width="10.42578125" style="209" customWidth="1"/>
    <col min="3078" max="3078" width="8.42578125" style="209" customWidth="1"/>
    <col min="3079" max="3079" width="9.7109375" style="209" customWidth="1"/>
    <col min="3080" max="3080" width="13.28515625" style="209" customWidth="1"/>
    <col min="3081" max="3081" width="14.85546875" style="209" customWidth="1"/>
    <col min="3082" max="3082" width="14.42578125" style="209" customWidth="1"/>
    <col min="3083" max="3083" width="12.42578125" style="209" bestFit="1" customWidth="1"/>
    <col min="3084" max="3328" width="11.42578125" style="209"/>
    <col min="3329" max="3329" width="8.7109375" style="209" customWidth="1"/>
    <col min="3330" max="3330" width="20.28515625" style="209" customWidth="1"/>
    <col min="3331" max="3331" width="6" style="209" customWidth="1"/>
    <col min="3332" max="3332" width="11" style="209" customWidth="1"/>
    <col min="3333" max="3333" width="10.42578125" style="209" customWidth="1"/>
    <col min="3334" max="3334" width="8.42578125" style="209" customWidth="1"/>
    <col min="3335" max="3335" width="9.7109375" style="209" customWidth="1"/>
    <col min="3336" max="3336" width="13.28515625" style="209" customWidth="1"/>
    <col min="3337" max="3337" width="14.85546875" style="209" customWidth="1"/>
    <col min="3338" max="3338" width="14.42578125" style="209" customWidth="1"/>
    <col min="3339" max="3339" width="12.42578125" style="209" bestFit="1" customWidth="1"/>
    <col min="3340" max="3584" width="11.42578125" style="209"/>
    <col min="3585" max="3585" width="8.7109375" style="209" customWidth="1"/>
    <col min="3586" max="3586" width="20.28515625" style="209" customWidth="1"/>
    <col min="3587" max="3587" width="6" style="209" customWidth="1"/>
    <col min="3588" max="3588" width="11" style="209" customWidth="1"/>
    <col min="3589" max="3589" width="10.42578125" style="209" customWidth="1"/>
    <col min="3590" max="3590" width="8.42578125" style="209" customWidth="1"/>
    <col min="3591" max="3591" width="9.7109375" style="209" customWidth="1"/>
    <col min="3592" max="3592" width="13.28515625" style="209" customWidth="1"/>
    <col min="3593" max="3593" width="14.85546875" style="209" customWidth="1"/>
    <col min="3594" max="3594" width="14.42578125" style="209" customWidth="1"/>
    <col min="3595" max="3595" width="12.42578125" style="209" bestFit="1" customWidth="1"/>
    <col min="3596" max="3840" width="11.42578125" style="209"/>
    <col min="3841" max="3841" width="8.7109375" style="209" customWidth="1"/>
    <col min="3842" max="3842" width="20.28515625" style="209" customWidth="1"/>
    <col min="3843" max="3843" width="6" style="209" customWidth="1"/>
    <col min="3844" max="3844" width="11" style="209" customWidth="1"/>
    <col min="3845" max="3845" width="10.42578125" style="209" customWidth="1"/>
    <col min="3846" max="3846" width="8.42578125" style="209" customWidth="1"/>
    <col min="3847" max="3847" width="9.7109375" style="209" customWidth="1"/>
    <col min="3848" max="3848" width="13.28515625" style="209" customWidth="1"/>
    <col min="3849" max="3849" width="14.85546875" style="209" customWidth="1"/>
    <col min="3850" max="3850" width="14.42578125" style="209" customWidth="1"/>
    <col min="3851" max="3851" width="12.42578125" style="209" bestFit="1" customWidth="1"/>
    <col min="3852" max="4096" width="11.42578125" style="209"/>
    <col min="4097" max="4097" width="8.7109375" style="209" customWidth="1"/>
    <col min="4098" max="4098" width="20.28515625" style="209" customWidth="1"/>
    <col min="4099" max="4099" width="6" style="209" customWidth="1"/>
    <col min="4100" max="4100" width="11" style="209" customWidth="1"/>
    <col min="4101" max="4101" width="10.42578125" style="209" customWidth="1"/>
    <col min="4102" max="4102" width="8.42578125" style="209" customWidth="1"/>
    <col min="4103" max="4103" width="9.7109375" style="209" customWidth="1"/>
    <col min="4104" max="4104" width="13.28515625" style="209" customWidth="1"/>
    <col min="4105" max="4105" width="14.85546875" style="209" customWidth="1"/>
    <col min="4106" max="4106" width="14.42578125" style="209" customWidth="1"/>
    <col min="4107" max="4107" width="12.42578125" style="209" bestFit="1" customWidth="1"/>
    <col min="4108" max="4352" width="11.42578125" style="209"/>
    <col min="4353" max="4353" width="8.7109375" style="209" customWidth="1"/>
    <col min="4354" max="4354" width="20.28515625" style="209" customWidth="1"/>
    <col min="4355" max="4355" width="6" style="209" customWidth="1"/>
    <col min="4356" max="4356" width="11" style="209" customWidth="1"/>
    <col min="4357" max="4357" width="10.42578125" style="209" customWidth="1"/>
    <col min="4358" max="4358" width="8.42578125" style="209" customWidth="1"/>
    <col min="4359" max="4359" width="9.7109375" style="209" customWidth="1"/>
    <col min="4360" max="4360" width="13.28515625" style="209" customWidth="1"/>
    <col min="4361" max="4361" width="14.85546875" style="209" customWidth="1"/>
    <col min="4362" max="4362" width="14.42578125" style="209" customWidth="1"/>
    <col min="4363" max="4363" width="12.42578125" style="209" bestFit="1" customWidth="1"/>
    <col min="4364" max="4608" width="11.42578125" style="209"/>
    <col min="4609" max="4609" width="8.7109375" style="209" customWidth="1"/>
    <col min="4610" max="4610" width="20.28515625" style="209" customWidth="1"/>
    <col min="4611" max="4611" width="6" style="209" customWidth="1"/>
    <col min="4612" max="4612" width="11" style="209" customWidth="1"/>
    <col min="4613" max="4613" width="10.42578125" style="209" customWidth="1"/>
    <col min="4614" max="4614" width="8.42578125" style="209" customWidth="1"/>
    <col min="4615" max="4615" width="9.7109375" style="209" customWidth="1"/>
    <col min="4616" max="4616" width="13.28515625" style="209" customWidth="1"/>
    <col min="4617" max="4617" width="14.85546875" style="209" customWidth="1"/>
    <col min="4618" max="4618" width="14.42578125" style="209" customWidth="1"/>
    <col min="4619" max="4619" width="12.42578125" style="209" bestFit="1" customWidth="1"/>
    <col min="4620" max="4864" width="11.42578125" style="209"/>
    <col min="4865" max="4865" width="8.7109375" style="209" customWidth="1"/>
    <col min="4866" max="4866" width="20.28515625" style="209" customWidth="1"/>
    <col min="4867" max="4867" width="6" style="209" customWidth="1"/>
    <col min="4868" max="4868" width="11" style="209" customWidth="1"/>
    <col min="4869" max="4869" width="10.42578125" style="209" customWidth="1"/>
    <col min="4870" max="4870" width="8.42578125" style="209" customWidth="1"/>
    <col min="4871" max="4871" width="9.7109375" style="209" customWidth="1"/>
    <col min="4872" max="4872" width="13.28515625" style="209" customWidth="1"/>
    <col min="4873" max="4873" width="14.85546875" style="209" customWidth="1"/>
    <col min="4874" max="4874" width="14.42578125" style="209" customWidth="1"/>
    <col min="4875" max="4875" width="12.42578125" style="209" bestFit="1" customWidth="1"/>
    <col min="4876" max="5120" width="11.42578125" style="209"/>
    <col min="5121" max="5121" width="8.7109375" style="209" customWidth="1"/>
    <col min="5122" max="5122" width="20.28515625" style="209" customWidth="1"/>
    <col min="5123" max="5123" width="6" style="209" customWidth="1"/>
    <col min="5124" max="5124" width="11" style="209" customWidth="1"/>
    <col min="5125" max="5125" width="10.42578125" style="209" customWidth="1"/>
    <col min="5126" max="5126" width="8.42578125" style="209" customWidth="1"/>
    <col min="5127" max="5127" width="9.7109375" style="209" customWidth="1"/>
    <col min="5128" max="5128" width="13.28515625" style="209" customWidth="1"/>
    <col min="5129" max="5129" width="14.85546875" style="209" customWidth="1"/>
    <col min="5130" max="5130" width="14.42578125" style="209" customWidth="1"/>
    <col min="5131" max="5131" width="12.42578125" style="209" bestFit="1" customWidth="1"/>
    <col min="5132" max="5376" width="11.42578125" style="209"/>
    <col min="5377" max="5377" width="8.7109375" style="209" customWidth="1"/>
    <col min="5378" max="5378" width="20.28515625" style="209" customWidth="1"/>
    <col min="5379" max="5379" width="6" style="209" customWidth="1"/>
    <col min="5380" max="5380" width="11" style="209" customWidth="1"/>
    <col min="5381" max="5381" width="10.42578125" style="209" customWidth="1"/>
    <col min="5382" max="5382" width="8.42578125" style="209" customWidth="1"/>
    <col min="5383" max="5383" width="9.7109375" style="209" customWidth="1"/>
    <col min="5384" max="5384" width="13.28515625" style="209" customWidth="1"/>
    <col min="5385" max="5385" width="14.85546875" style="209" customWidth="1"/>
    <col min="5386" max="5386" width="14.42578125" style="209" customWidth="1"/>
    <col min="5387" max="5387" width="12.42578125" style="209" bestFit="1" customWidth="1"/>
    <col min="5388" max="5632" width="11.42578125" style="209"/>
    <col min="5633" max="5633" width="8.7109375" style="209" customWidth="1"/>
    <col min="5634" max="5634" width="20.28515625" style="209" customWidth="1"/>
    <col min="5635" max="5635" width="6" style="209" customWidth="1"/>
    <col min="5636" max="5636" width="11" style="209" customWidth="1"/>
    <col min="5637" max="5637" width="10.42578125" style="209" customWidth="1"/>
    <col min="5638" max="5638" width="8.42578125" style="209" customWidth="1"/>
    <col min="5639" max="5639" width="9.7109375" style="209" customWidth="1"/>
    <col min="5640" max="5640" width="13.28515625" style="209" customWidth="1"/>
    <col min="5641" max="5641" width="14.85546875" style="209" customWidth="1"/>
    <col min="5642" max="5642" width="14.42578125" style="209" customWidth="1"/>
    <col min="5643" max="5643" width="12.42578125" style="209" bestFit="1" customWidth="1"/>
    <col min="5644" max="5888" width="11.42578125" style="209"/>
    <col min="5889" max="5889" width="8.7109375" style="209" customWidth="1"/>
    <col min="5890" max="5890" width="20.28515625" style="209" customWidth="1"/>
    <col min="5891" max="5891" width="6" style="209" customWidth="1"/>
    <col min="5892" max="5892" width="11" style="209" customWidth="1"/>
    <col min="5893" max="5893" width="10.42578125" style="209" customWidth="1"/>
    <col min="5894" max="5894" width="8.42578125" style="209" customWidth="1"/>
    <col min="5895" max="5895" width="9.7109375" style="209" customWidth="1"/>
    <col min="5896" max="5896" width="13.28515625" style="209" customWidth="1"/>
    <col min="5897" max="5897" width="14.85546875" style="209" customWidth="1"/>
    <col min="5898" max="5898" width="14.42578125" style="209" customWidth="1"/>
    <col min="5899" max="5899" width="12.42578125" style="209" bestFit="1" customWidth="1"/>
    <col min="5900" max="6144" width="11.42578125" style="209"/>
    <col min="6145" max="6145" width="8.7109375" style="209" customWidth="1"/>
    <col min="6146" max="6146" width="20.28515625" style="209" customWidth="1"/>
    <col min="6147" max="6147" width="6" style="209" customWidth="1"/>
    <col min="6148" max="6148" width="11" style="209" customWidth="1"/>
    <col min="6149" max="6149" width="10.42578125" style="209" customWidth="1"/>
    <col min="6150" max="6150" width="8.42578125" style="209" customWidth="1"/>
    <col min="6151" max="6151" width="9.7109375" style="209" customWidth="1"/>
    <col min="6152" max="6152" width="13.28515625" style="209" customWidth="1"/>
    <col min="6153" max="6153" width="14.85546875" style="209" customWidth="1"/>
    <col min="6154" max="6154" width="14.42578125" style="209" customWidth="1"/>
    <col min="6155" max="6155" width="12.42578125" style="209" bestFit="1" customWidth="1"/>
    <col min="6156" max="6400" width="11.42578125" style="209"/>
    <col min="6401" max="6401" width="8.7109375" style="209" customWidth="1"/>
    <col min="6402" max="6402" width="20.28515625" style="209" customWidth="1"/>
    <col min="6403" max="6403" width="6" style="209" customWidth="1"/>
    <col min="6404" max="6404" width="11" style="209" customWidth="1"/>
    <col min="6405" max="6405" width="10.42578125" style="209" customWidth="1"/>
    <col min="6406" max="6406" width="8.42578125" style="209" customWidth="1"/>
    <col min="6407" max="6407" width="9.7109375" style="209" customWidth="1"/>
    <col min="6408" max="6408" width="13.28515625" style="209" customWidth="1"/>
    <col min="6409" max="6409" width="14.85546875" style="209" customWidth="1"/>
    <col min="6410" max="6410" width="14.42578125" style="209" customWidth="1"/>
    <col min="6411" max="6411" width="12.42578125" style="209" bestFit="1" customWidth="1"/>
    <col min="6412" max="6656" width="11.42578125" style="209"/>
    <col min="6657" max="6657" width="8.7109375" style="209" customWidth="1"/>
    <col min="6658" max="6658" width="20.28515625" style="209" customWidth="1"/>
    <col min="6659" max="6659" width="6" style="209" customWidth="1"/>
    <col min="6660" max="6660" width="11" style="209" customWidth="1"/>
    <col min="6661" max="6661" width="10.42578125" style="209" customWidth="1"/>
    <col min="6662" max="6662" width="8.42578125" style="209" customWidth="1"/>
    <col min="6663" max="6663" width="9.7109375" style="209" customWidth="1"/>
    <col min="6664" max="6664" width="13.28515625" style="209" customWidth="1"/>
    <col min="6665" max="6665" width="14.85546875" style="209" customWidth="1"/>
    <col min="6666" max="6666" width="14.42578125" style="209" customWidth="1"/>
    <col min="6667" max="6667" width="12.42578125" style="209" bestFit="1" customWidth="1"/>
    <col min="6668" max="6912" width="11.42578125" style="209"/>
    <col min="6913" max="6913" width="8.7109375" style="209" customWidth="1"/>
    <col min="6914" max="6914" width="20.28515625" style="209" customWidth="1"/>
    <col min="6915" max="6915" width="6" style="209" customWidth="1"/>
    <col min="6916" max="6916" width="11" style="209" customWidth="1"/>
    <col min="6917" max="6917" width="10.42578125" style="209" customWidth="1"/>
    <col min="6918" max="6918" width="8.42578125" style="209" customWidth="1"/>
    <col min="6919" max="6919" width="9.7109375" style="209" customWidth="1"/>
    <col min="6920" max="6920" width="13.28515625" style="209" customWidth="1"/>
    <col min="6921" max="6921" width="14.85546875" style="209" customWidth="1"/>
    <col min="6922" max="6922" width="14.42578125" style="209" customWidth="1"/>
    <col min="6923" max="6923" width="12.42578125" style="209" bestFit="1" customWidth="1"/>
    <col min="6924" max="7168" width="11.42578125" style="209"/>
    <col min="7169" max="7169" width="8.7109375" style="209" customWidth="1"/>
    <col min="7170" max="7170" width="20.28515625" style="209" customWidth="1"/>
    <col min="7171" max="7171" width="6" style="209" customWidth="1"/>
    <col min="7172" max="7172" width="11" style="209" customWidth="1"/>
    <col min="7173" max="7173" width="10.42578125" style="209" customWidth="1"/>
    <col min="7174" max="7174" width="8.42578125" style="209" customWidth="1"/>
    <col min="7175" max="7175" width="9.7109375" style="209" customWidth="1"/>
    <col min="7176" max="7176" width="13.28515625" style="209" customWidth="1"/>
    <col min="7177" max="7177" width="14.85546875" style="209" customWidth="1"/>
    <col min="7178" max="7178" width="14.42578125" style="209" customWidth="1"/>
    <col min="7179" max="7179" width="12.42578125" style="209" bestFit="1" customWidth="1"/>
    <col min="7180" max="7424" width="11.42578125" style="209"/>
    <col min="7425" max="7425" width="8.7109375" style="209" customWidth="1"/>
    <col min="7426" max="7426" width="20.28515625" style="209" customWidth="1"/>
    <col min="7427" max="7427" width="6" style="209" customWidth="1"/>
    <col min="7428" max="7428" width="11" style="209" customWidth="1"/>
    <col min="7429" max="7429" width="10.42578125" style="209" customWidth="1"/>
    <col min="7430" max="7430" width="8.42578125" style="209" customWidth="1"/>
    <col min="7431" max="7431" width="9.7109375" style="209" customWidth="1"/>
    <col min="7432" max="7432" width="13.28515625" style="209" customWidth="1"/>
    <col min="7433" max="7433" width="14.85546875" style="209" customWidth="1"/>
    <col min="7434" max="7434" width="14.42578125" style="209" customWidth="1"/>
    <col min="7435" max="7435" width="12.42578125" style="209" bestFit="1" customWidth="1"/>
    <col min="7436" max="7680" width="11.42578125" style="209"/>
    <col min="7681" max="7681" width="8.7109375" style="209" customWidth="1"/>
    <col min="7682" max="7682" width="20.28515625" style="209" customWidth="1"/>
    <col min="7683" max="7683" width="6" style="209" customWidth="1"/>
    <col min="7684" max="7684" width="11" style="209" customWidth="1"/>
    <col min="7685" max="7685" width="10.42578125" style="209" customWidth="1"/>
    <col min="7686" max="7686" width="8.42578125" style="209" customWidth="1"/>
    <col min="7687" max="7687" width="9.7109375" style="209" customWidth="1"/>
    <col min="7688" max="7688" width="13.28515625" style="209" customWidth="1"/>
    <col min="7689" max="7689" width="14.85546875" style="209" customWidth="1"/>
    <col min="7690" max="7690" width="14.42578125" style="209" customWidth="1"/>
    <col min="7691" max="7691" width="12.42578125" style="209" bestFit="1" customWidth="1"/>
    <col min="7692" max="7936" width="11.42578125" style="209"/>
    <col min="7937" max="7937" width="8.7109375" style="209" customWidth="1"/>
    <col min="7938" max="7938" width="20.28515625" style="209" customWidth="1"/>
    <col min="7939" max="7939" width="6" style="209" customWidth="1"/>
    <col min="7940" max="7940" width="11" style="209" customWidth="1"/>
    <col min="7941" max="7941" width="10.42578125" style="209" customWidth="1"/>
    <col min="7942" max="7942" width="8.42578125" style="209" customWidth="1"/>
    <col min="7943" max="7943" width="9.7109375" style="209" customWidth="1"/>
    <col min="7944" max="7944" width="13.28515625" style="209" customWidth="1"/>
    <col min="7945" max="7945" width="14.85546875" style="209" customWidth="1"/>
    <col min="7946" max="7946" width="14.42578125" style="209" customWidth="1"/>
    <col min="7947" max="7947" width="12.42578125" style="209" bestFit="1" customWidth="1"/>
    <col min="7948" max="8192" width="11.42578125" style="209"/>
    <col min="8193" max="8193" width="8.7109375" style="209" customWidth="1"/>
    <col min="8194" max="8194" width="20.28515625" style="209" customWidth="1"/>
    <col min="8195" max="8195" width="6" style="209" customWidth="1"/>
    <col min="8196" max="8196" width="11" style="209" customWidth="1"/>
    <col min="8197" max="8197" width="10.42578125" style="209" customWidth="1"/>
    <col min="8198" max="8198" width="8.42578125" style="209" customWidth="1"/>
    <col min="8199" max="8199" width="9.7109375" style="209" customWidth="1"/>
    <col min="8200" max="8200" width="13.28515625" style="209" customWidth="1"/>
    <col min="8201" max="8201" width="14.85546875" style="209" customWidth="1"/>
    <col min="8202" max="8202" width="14.42578125" style="209" customWidth="1"/>
    <col min="8203" max="8203" width="12.42578125" style="209" bestFit="1" customWidth="1"/>
    <col min="8204" max="8448" width="11.42578125" style="209"/>
    <col min="8449" max="8449" width="8.7109375" style="209" customWidth="1"/>
    <col min="8450" max="8450" width="20.28515625" style="209" customWidth="1"/>
    <col min="8451" max="8451" width="6" style="209" customWidth="1"/>
    <col min="8452" max="8452" width="11" style="209" customWidth="1"/>
    <col min="8453" max="8453" width="10.42578125" style="209" customWidth="1"/>
    <col min="8454" max="8454" width="8.42578125" style="209" customWidth="1"/>
    <col min="8455" max="8455" width="9.7109375" style="209" customWidth="1"/>
    <col min="8456" max="8456" width="13.28515625" style="209" customWidth="1"/>
    <col min="8457" max="8457" width="14.85546875" style="209" customWidth="1"/>
    <col min="8458" max="8458" width="14.42578125" style="209" customWidth="1"/>
    <col min="8459" max="8459" width="12.42578125" style="209" bestFit="1" customWidth="1"/>
    <col min="8460" max="8704" width="11.42578125" style="209"/>
    <col min="8705" max="8705" width="8.7109375" style="209" customWidth="1"/>
    <col min="8706" max="8706" width="20.28515625" style="209" customWidth="1"/>
    <col min="8707" max="8707" width="6" style="209" customWidth="1"/>
    <col min="8708" max="8708" width="11" style="209" customWidth="1"/>
    <col min="8709" max="8709" width="10.42578125" style="209" customWidth="1"/>
    <col min="8710" max="8710" width="8.42578125" style="209" customWidth="1"/>
    <col min="8711" max="8711" width="9.7109375" style="209" customWidth="1"/>
    <col min="8712" max="8712" width="13.28515625" style="209" customWidth="1"/>
    <col min="8713" max="8713" width="14.85546875" style="209" customWidth="1"/>
    <col min="8714" max="8714" width="14.42578125" style="209" customWidth="1"/>
    <col min="8715" max="8715" width="12.42578125" style="209" bestFit="1" customWidth="1"/>
    <col min="8716" max="8960" width="11.42578125" style="209"/>
    <col min="8961" max="8961" width="8.7109375" style="209" customWidth="1"/>
    <col min="8962" max="8962" width="20.28515625" style="209" customWidth="1"/>
    <col min="8963" max="8963" width="6" style="209" customWidth="1"/>
    <col min="8964" max="8964" width="11" style="209" customWidth="1"/>
    <col min="8965" max="8965" width="10.42578125" style="209" customWidth="1"/>
    <col min="8966" max="8966" width="8.42578125" style="209" customWidth="1"/>
    <col min="8967" max="8967" width="9.7109375" style="209" customWidth="1"/>
    <col min="8968" max="8968" width="13.28515625" style="209" customWidth="1"/>
    <col min="8969" max="8969" width="14.85546875" style="209" customWidth="1"/>
    <col min="8970" max="8970" width="14.42578125" style="209" customWidth="1"/>
    <col min="8971" max="8971" width="12.42578125" style="209" bestFit="1" customWidth="1"/>
    <col min="8972" max="9216" width="11.42578125" style="209"/>
    <col min="9217" max="9217" width="8.7109375" style="209" customWidth="1"/>
    <col min="9218" max="9218" width="20.28515625" style="209" customWidth="1"/>
    <col min="9219" max="9219" width="6" style="209" customWidth="1"/>
    <col min="9220" max="9220" width="11" style="209" customWidth="1"/>
    <col min="9221" max="9221" width="10.42578125" style="209" customWidth="1"/>
    <col min="9222" max="9222" width="8.42578125" style="209" customWidth="1"/>
    <col min="9223" max="9223" width="9.7109375" style="209" customWidth="1"/>
    <col min="9224" max="9224" width="13.28515625" style="209" customWidth="1"/>
    <col min="9225" max="9225" width="14.85546875" style="209" customWidth="1"/>
    <col min="9226" max="9226" width="14.42578125" style="209" customWidth="1"/>
    <col min="9227" max="9227" width="12.42578125" style="209" bestFit="1" customWidth="1"/>
    <col min="9228" max="9472" width="11.42578125" style="209"/>
    <col min="9473" max="9473" width="8.7109375" style="209" customWidth="1"/>
    <col min="9474" max="9474" width="20.28515625" style="209" customWidth="1"/>
    <col min="9475" max="9475" width="6" style="209" customWidth="1"/>
    <col min="9476" max="9476" width="11" style="209" customWidth="1"/>
    <col min="9477" max="9477" width="10.42578125" style="209" customWidth="1"/>
    <col min="9478" max="9478" width="8.42578125" style="209" customWidth="1"/>
    <col min="9479" max="9479" width="9.7109375" style="209" customWidth="1"/>
    <col min="9480" max="9480" width="13.28515625" style="209" customWidth="1"/>
    <col min="9481" max="9481" width="14.85546875" style="209" customWidth="1"/>
    <col min="9482" max="9482" width="14.42578125" style="209" customWidth="1"/>
    <col min="9483" max="9483" width="12.42578125" style="209" bestFit="1" customWidth="1"/>
    <col min="9484" max="9728" width="11.42578125" style="209"/>
    <col min="9729" max="9729" width="8.7109375" style="209" customWidth="1"/>
    <col min="9730" max="9730" width="20.28515625" style="209" customWidth="1"/>
    <col min="9731" max="9731" width="6" style="209" customWidth="1"/>
    <col min="9732" max="9732" width="11" style="209" customWidth="1"/>
    <col min="9733" max="9733" width="10.42578125" style="209" customWidth="1"/>
    <col min="9734" max="9734" width="8.42578125" style="209" customWidth="1"/>
    <col min="9735" max="9735" width="9.7109375" style="209" customWidth="1"/>
    <col min="9736" max="9736" width="13.28515625" style="209" customWidth="1"/>
    <col min="9737" max="9737" width="14.85546875" style="209" customWidth="1"/>
    <col min="9738" max="9738" width="14.42578125" style="209" customWidth="1"/>
    <col min="9739" max="9739" width="12.42578125" style="209" bestFit="1" customWidth="1"/>
    <col min="9740" max="9984" width="11.42578125" style="209"/>
    <col min="9985" max="9985" width="8.7109375" style="209" customWidth="1"/>
    <col min="9986" max="9986" width="20.28515625" style="209" customWidth="1"/>
    <col min="9987" max="9987" width="6" style="209" customWidth="1"/>
    <col min="9988" max="9988" width="11" style="209" customWidth="1"/>
    <col min="9989" max="9989" width="10.42578125" style="209" customWidth="1"/>
    <col min="9990" max="9990" width="8.42578125" style="209" customWidth="1"/>
    <col min="9991" max="9991" width="9.7109375" style="209" customWidth="1"/>
    <col min="9992" max="9992" width="13.28515625" style="209" customWidth="1"/>
    <col min="9993" max="9993" width="14.85546875" style="209" customWidth="1"/>
    <col min="9994" max="9994" width="14.42578125" style="209" customWidth="1"/>
    <col min="9995" max="9995" width="12.42578125" style="209" bestFit="1" customWidth="1"/>
    <col min="9996" max="10240" width="11.42578125" style="209"/>
    <col min="10241" max="10241" width="8.7109375" style="209" customWidth="1"/>
    <col min="10242" max="10242" width="20.28515625" style="209" customWidth="1"/>
    <col min="10243" max="10243" width="6" style="209" customWidth="1"/>
    <col min="10244" max="10244" width="11" style="209" customWidth="1"/>
    <col min="10245" max="10245" width="10.42578125" style="209" customWidth="1"/>
    <col min="10246" max="10246" width="8.42578125" style="209" customWidth="1"/>
    <col min="10247" max="10247" width="9.7109375" style="209" customWidth="1"/>
    <col min="10248" max="10248" width="13.28515625" style="209" customWidth="1"/>
    <col min="10249" max="10249" width="14.85546875" style="209" customWidth="1"/>
    <col min="10250" max="10250" width="14.42578125" style="209" customWidth="1"/>
    <col min="10251" max="10251" width="12.42578125" style="209" bestFit="1" customWidth="1"/>
    <col min="10252" max="10496" width="11.42578125" style="209"/>
    <col min="10497" max="10497" width="8.7109375" style="209" customWidth="1"/>
    <col min="10498" max="10498" width="20.28515625" style="209" customWidth="1"/>
    <col min="10499" max="10499" width="6" style="209" customWidth="1"/>
    <col min="10500" max="10500" width="11" style="209" customWidth="1"/>
    <col min="10501" max="10501" width="10.42578125" style="209" customWidth="1"/>
    <col min="10502" max="10502" width="8.42578125" style="209" customWidth="1"/>
    <col min="10503" max="10503" width="9.7109375" style="209" customWidth="1"/>
    <col min="10504" max="10504" width="13.28515625" style="209" customWidth="1"/>
    <col min="10505" max="10505" width="14.85546875" style="209" customWidth="1"/>
    <col min="10506" max="10506" width="14.42578125" style="209" customWidth="1"/>
    <col min="10507" max="10507" width="12.42578125" style="209" bestFit="1" customWidth="1"/>
    <col min="10508" max="10752" width="11.42578125" style="209"/>
    <col min="10753" max="10753" width="8.7109375" style="209" customWidth="1"/>
    <col min="10754" max="10754" width="20.28515625" style="209" customWidth="1"/>
    <col min="10755" max="10755" width="6" style="209" customWidth="1"/>
    <col min="10756" max="10756" width="11" style="209" customWidth="1"/>
    <col min="10757" max="10757" width="10.42578125" style="209" customWidth="1"/>
    <col min="10758" max="10758" width="8.42578125" style="209" customWidth="1"/>
    <col min="10759" max="10759" width="9.7109375" style="209" customWidth="1"/>
    <col min="10760" max="10760" width="13.28515625" style="209" customWidth="1"/>
    <col min="10761" max="10761" width="14.85546875" style="209" customWidth="1"/>
    <col min="10762" max="10762" width="14.42578125" style="209" customWidth="1"/>
    <col min="10763" max="10763" width="12.42578125" style="209" bestFit="1" customWidth="1"/>
    <col min="10764" max="11008" width="11.42578125" style="209"/>
    <col min="11009" max="11009" width="8.7109375" style="209" customWidth="1"/>
    <col min="11010" max="11010" width="20.28515625" style="209" customWidth="1"/>
    <col min="11011" max="11011" width="6" style="209" customWidth="1"/>
    <col min="11012" max="11012" width="11" style="209" customWidth="1"/>
    <col min="11013" max="11013" width="10.42578125" style="209" customWidth="1"/>
    <col min="11014" max="11014" width="8.42578125" style="209" customWidth="1"/>
    <col min="11015" max="11015" width="9.7109375" style="209" customWidth="1"/>
    <col min="11016" max="11016" width="13.28515625" style="209" customWidth="1"/>
    <col min="11017" max="11017" width="14.85546875" style="209" customWidth="1"/>
    <col min="11018" max="11018" width="14.42578125" style="209" customWidth="1"/>
    <col min="11019" max="11019" width="12.42578125" style="209" bestFit="1" customWidth="1"/>
    <col min="11020" max="11264" width="11.42578125" style="209"/>
    <col min="11265" max="11265" width="8.7109375" style="209" customWidth="1"/>
    <col min="11266" max="11266" width="20.28515625" style="209" customWidth="1"/>
    <col min="11267" max="11267" width="6" style="209" customWidth="1"/>
    <col min="11268" max="11268" width="11" style="209" customWidth="1"/>
    <col min="11269" max="11269" width="10.42578125" style="209" customWidth="1"/>
    <col min="11270" max="11270" width="8.42578125" style="209" customWidth="1"/>
    <col min="11271" max="11271" width="9.7109375" style="209" customWidth="1"/>
    <col min="11272" max="11272" width="13.28515625" style="209" customWidth="1"/>
    <col min="11273" max="11273" width="14.85546875" style="209" customWidth="1"/>
    <col min="11274" max="11274" width="14.42578125" style="209" customWidth="1"/>
    <col min="11275" max="11275" width="12.42578125" style="209" bestFit="1" customWidth="1"/>
    <col min="11276" max="11520" width="11.42578125" style="209"/>
    <col min="11521" max="11521" width="8.7109375" style="209" customWidth="1"/>
    <col min="11522" max="11522" width="20.28515625" style="209" customWidth="1"/>
    <col min="11523" max="11523" width="6" style="209" customWidth="1"/>
    <col min="11524" max="11524" width="11" style="209" customWidth="1"/>
    <col min="11525" max="11525" width="10.42578125" style="209" customWidth="1"/>
    <col min="11526" max="11526" width="8.42578125" style="209" customWidth="1"/>
    <col min="11527" max="11527" width="9.7109375" style="209" customWidth="1"/>
    <col min="11528" max="11528" width="13.28515625" style="209" customWidth="1"/>
    <col min="11529" max="11529" width="14.85546875" style="209" customWidth="1"/>
    <col min="11530" max="11530" width="14.42578125" style="209" customWidth="1"/>
    <col min="11531" max="11531" width="12.42578125" style="209" bestFit="1" customWidth="1"/>
    <col min="11532" max="11776" width="11.42578125" style="209"/>
    <col min="11777" max="11777" width="8.7109375" style="209" customWidth="1"/>
    <col min="11778" max="11778" width="20.28515625" style="209" customWidth="1"/>
    <col min="11779" max="11779" width="6" style="209" customWidth="1"/>
    <col min="11780" max="11780" width="11" style="209" customWidth="1"/>
    <col min="11781" max="11781" width="10.42578125" style="209" customWidth="1"/>
    <col min="11782" max="11782" width="8.42578125" style="209" customWidth="1"/>
    <col min="11783" max="11783" width="9.7109375" style="209" customWidth="1"/>
    <col min="11784" max="11784" width="13.28515625" style="209" customWidth="1"/>
    <col min="11785" max="11785" width="14.85546875" style="209" customWidth="1"/>
    <col min="11786" max="11786" width="14.42578125" style="209" customWidth="1"/>
    <col min="11787" max="11787" width="12.42578125" style="209" bestFit="1" customWidth="1"/>
    <col min="11788" max="12032" width="11.42578125" style="209"/>
    <col min="12033" max="12033" width="8.7109375" style="209" customWidth="1"/>
    <col min="12034" max="12034" width="20.28515625" style="209" customWidth="1"/>
    <col min="12035" max="12035" width="6" style="209" customWidth="1"/>
    <col min="12036" max="12036" width="11" style="209" customWidth="1"/>
    <col min="12037" max="12037" width="10.42578125" style="209" customWidth="1"/>
    <col min="12038" max="12038" width="8.42578125" style="209" customWidth="1"/>
    <col min="12039" max="12039" width="9.7109375" style="209" customWidth="1"/>
    <col min="12040" max="12040" width="13.28515625" style="209" customWidth="1"/>
    <col min="12041" max="12041" width="14.85546875" style="209" customWidth="1"/>
    <col min="12042" max="12042" width="14.42578125" style="209" customWidth="1"/>
    <col min="12043" max="12043" width="12.42578125" style="209" bestFit="1" customWidth="1"/>
    <col min="12044" max="12288" width="11.42578125" style="209"/>
    <col min="12289" max="12289" width="8.7109375" style="209" customWidth="1"/>
    <col min="12290" max="12290" width="20.28515625" style="209" customWidth="1"/>
    <col min="12291" max="12291" width="6" style="209" customWidth="1"/>
    <col min="12292" max="12292" width="11" style="209" customWidth="1"/>
    <col min="12293" max="12293" width="10.42578125" style="209" customWidth="1"/>
    <col min="12294" max="12294" width="8.42578125" style="209" customWidth="1"/>
    <col min="12295" max="12295" width="9.7109375" style="209" customWidth="1"/>
    <col min="12296" max="12296" width="13.28515625" style="209" customWidth="1"/>
    <col min="12297" max="12297" width="14.85546875" style="209" customWidth="1"/>
    <col min="12298" max="12298" width="14.42578125" style="209" customWidth="1"/>
    <col min="12299" max="12299" width="12.42578125" style="209" bestFit="1" customWidth="1"/>
    <col min="12300" max="12544" width="11.42578125" style="209"/>
    <col min="12545" max="12545" width="8.7109375" style="209" customWidth="1"/>
    <col min="12546" max="12546" width="20.28515625" style="209" customWidth="1"/>
    <col min="12547" max="12547" width="6" style="209" customWidth="1"/>
    <col min="12548" max="12548" width="11" style="209" customWidth="1"/>
    <col min="12549" max="12549" width="10.42578125" style="209" customWidth="1"/>
    <col min="12550" max="12550" width="8.42578125" style="209" customWidth="1"/>
    <col min="12551" max="12551" width="9.7109375" style="209" customWidth="1"/>
    <col min="12552" max="12552" width="13.28515625" style="209" customWidth="1"/>
    <col min="12553" max="12553" width="14.85546875" style="209" customWidth="1"/>
    <col min="12554" max="12554" width="14.42578125" style="209" customWidth="1"/>
    <col min="12555" max="12555" width="12.42578125" style="209" bestFit="1" customWidth="1"/>
    <col min="12556" max="12800" width="11.42578125" style="209"/>
    <col min="12801" max="12801" width="8.7109375" style="209" customWidth="1"/>
    <col min="12802" max="12802" width="20.28515625" style="209" customWidth="1"/>
    <col min="12803" max="12803" width="6" style="209" customWidth="1"/>
    <col min="12804" max="12804" width="11" style="209" customWidth="1"/>
    <col min="12805" max="12805" width="10.42578125" style="209" customWidth="1"/>
    <col min="12806" max="12806" width="8.42578125" style="209" customWidth="1"/>
    <col min="12807" max="12807" width="9.7109375" style="209" customWidth="1"/>
    <col min="12808" max="12808" width="13.28515625" style="209" customWidth="1"/>
    <col min="12809" max="12809" width="14.85546875" style="209" customWidth="1"/>
    <col min="12810" max="12810" width="14.42578125" style="209" customWidth="1"/>
    <col min="12811" max="12811" width="12.42578125" style="209" bestFit="1" customWidth="1"/>
    <col min="12812" max="13056" width="11.42578125" style="209"/>
    <col min="13057" max="13057" width="8.7109375" style="209" customWidth="1"/>
    <col min="13058" max="13058" width="20.28515625" style="209" customWidth="1"/>
    <col min="13059" max="13059" width="6" style="209" customWidth="1"/>
    <col min="13060" max="13060" width="11" style="209" customWidth="1"/>
    <col min="13061" max="13061" width="10.42578125" style="209" customWidth="1"/>
    <col min="13062" max="13062" width="8.42578125" style="209" customWidth="1"/>
    <col min="13063" max="13063" width="9.7109375" style="209" customWidth="1"/>
    <col min="13064" max="13064" width="13.28515625" style="209" customWidth="1"/>
    <col min="13065" max="13065" width="14.85546875" style="209" customWidth="1"/>
    <col min="13066" max="13066" width="14.42578125" style="209" customWidth="1"/>
    <col min="13067" max="13067" width="12.42578125" style="209" bestFit="1" customWidth="1"/>
    <col min="13068" max="13312" width="11.42578125" style="209"/>
    <col min="13313" max="13313" width="8.7109375" style="209" customWidth="1"/>
    <col min="13314" max="13314" width="20.28515625" style="209" customWidth="1"/>
    <col min="13315" max="13315" width="6" style="209" customWidth="1"/>
    <col min="13316" max="13316" width="11" style="209" customWidth="1"/>
    <col min="13317" max="13317" width="10.42578125" style="209" customWidth="1"/>
    <col min="13318" max="13318" width="8.42578125" style="209" customWidth="1"/>
    <col min="13319" max="13319" width="9.7109375" style="209" customWidth="1"/>
    <col min="13320" max="13320" width="13.28515625" style="209" customWidth="1"/>
    <col min="13321" max="13321" width="14.85546875" style="209" customWidth="1"/>
    <col min="13322" max="13322" width="14.42578125" style="209" customWidth="1"/>
    <col min="13323" max="13323" width="12.42578125" style="209" bestFit="1" customWidth="1"/>
    <col min="13324" max="13568" width="11.42578125" style="209"/>
    <col min="13569" max="13569" width="8.7109375" style="209" customWidth="1"/>
    <col min="13570" max="13570" width="20.28515625" style="209" customWidth="1"/>
    <col min="13571" max="13571" width="6" style="209" customWidth="1"/>
    <col min="13572" max="13572" width="11" style="209" customWidth="1"/>
    <col min="13573" max="13573" width="10.42578125" style="209" customWidth="1"/>
    <col min="13574" max="13574" width="8.42578125" style="209" customWidth="1"/>
    <col min="13575" max="13575" width="9.7109375" style="209" customWidth="1"/>
    <col min="13576" max="13576" width="13.28515625" style="209" customWidth="1"/>
    <col min="13577" max="13577" width="14.85546875" style="209" customWidth="1"/>
    <col min="13578" max="13578" width="14.42578125" style="209" customWidth="1"/>
    <col min="13579" max="13579" width="12.42578125" style="209" bestFit="1" customWidth="1"/>
    <col min="13580" max="13824" width="11.42578125" style="209"/>
    <col min="13825" max="13825" width="8.7109375" style="209" customWidth="1"/>
    <col min="13826" max="13826" width="20.28515625" style="209" customWidth="1"/>
    <col min="13827" max="13827" width="6" style="209" customWidth="1"/>
    <col min="13828" max="13828" width="11" style="209" customWidth="1"/>
    <col min="13829" max="13829" width="10.42578125" style="209" customWidth="1"/>
    <col min="13830" max="13830" width="8.42578125" style="209" customWidth="1"/>
    <col min="13831" max="13831" width="9.7109375" style="209" customWidth="1"/>
    <col min="13832" max="13832" width="13.28515625" style="209" customWidth="1"/>
    <col min="13833" max="13833" width="14.85546875" style="209" customWidth="1"/>
    <col min="13834" max="13834" width="14.42578125" style="209" customWidth="1"/>
    <col min="13835" max="13835" width="12.42578125" style="209" bestFit="1" customWidth="1"/>
    <col min="13836" max="14080" width="11.42578125" style="209"/>
    <col min="14081" max="14081" width="8.7109375" style="209" customWidth="1"/>
    <col min="14082" max="14082" width="20.28515625" style="209" customWidth="1"/>
    <col min="14083" max="14083" width="6" style="209" customWidth="1"/>
    <col min="14084" max="14084" width="11" style="209" customWidth="1"/>
    <col min="14085" max="14085" width="10.42578125" style="209" customWidth="1"/>
    <col min="14086" max="14086" width="8.42578125" style="209" customWidth="1"/>
    <col min="14087" max="14087" width="9.7109375" style="209" customWidth="1"/>
    <col min="14088" max="14088" width="13.28515625" style="209" customWidth="1"/>
    <col min="14089" max="14089" width="14.85546875" style="209" customWidth="1"/>
    <col min="14090" max="14090" width="14.42578125" style="209" customWidth="1"/>
    <col min="14091" max="14091" width="12.42578125" style="209" bestFit="1" customWidth="1"/>
    <col min="14092" max="14336" width="11.42578125" style="209"/>
    <col min="14337" max="14337" width="8.7109375" style="209" customWidth="1"/>
    <col min="14338" max="14338" width="20.28515625" style="209" customWidth="1"/>
    <col min="14339" max="14339" width="6" style="209" customWidth="1"/>
    <col min="14340" max="14340" width="11" style="209" customWidth="1"/>
    <col min="14341" max="14341" width="10.42578125" style="209" customWidth="1"/>
    <col min="14342" max="14342" width="8.42578125" style="209" customWidth="1"/>
    <col min="14343" max="14343" width="9.7109375" style="209" customWidth="1"/>
    <col min="14344" max="14344" width="13.28515625" style="209" customWidth="1"/>
    <col min="14345" max="14345" width="14.85546875" style="209" customWidth="1"/>
    <col min="14346" max="14346" width="14.42578125" style="209" customWidth="1"/>
    <col min="14347" max="14347" width="12.42578125" style="209" bestFit="1" customWidth="1"/>
    <col min="14348" max="14592" width="11.42578125" style="209"/>
    <col min="14593" max="14593" width="8.7109375" style="209" customWidth="1"/>
    <col min="14594" max="14594" width="20.28515625" style="209" customWidth="1"/>
    <col min="14595" max="14595" width="6" style="209" customWidth="1"/>
    <col min="14596" max="14596" width="11" style="209" customWidth="1"/>
    <col min="14597" max="14597" width="10.42578125" style="209" customWidth="1"/>
    <col min="14598" max="14598" width="8.42578125" style="209" customWidth="1"/>
    <col min="14599" max="14599" width="9.7109375" style="209" customWidth="1"/>
    <col min="14600" max="14600" width="13.28515625" style="209" customWidth="1"/>
    <col min="14601" max="14601" width="14.85546875" style="209" customWidth="1"/>
    <col min="14602" max="14602" width="14.42578125" style="209" customWidth="1"/>
    <col min="14603" max="14603" width="12.42578125" style="209" bestFit="1" customWidth="1"/>
    <col min="14604" max="14848" width="11.42578125" style="209"/>
    <col min="14849" max="14849" width="8.7109375" style="209" customWidth="1"/>
    <col min="14850" max="14850" width="20.28515625" style="209" customWidth="1"/>
    <col min="14851" max="14851" width="6" style="209" customWidth="1"/>
    <col min="14852" max="14852" width="11" style="209" customWidth="1"/>
    <col min="14853" max="14853" width="10.42578125" style="209" customWidth="1"/>
    <col min="14854" max="14854" width="8.42578125" style="209" customWidth="1"/>
    <col min="14855" max="14855" width="9.7109375" style="209" customWidth="1"/>
    <col min="14856" max="14856" width="13.28515625" style="209" customWidth="1"/>
    <col min="14857" max="14857" width="14.85546875" style="209" customWidth="1"/>
    <col min="14858" max="14858" width="14.42578125" style="209" customWidth="1"/>
    <col min="14859" max="14859" width="12.42578125" style="209" bestFit="1" customWidth="1"/>
    <col min="14860" max="15104" width="11.42578125" style="209"/>
    <col min="15105" max="15105" width="8.7109375" style="209" customWidth="1"/>
    <col min="15106" max="15106" width="20.28515625" style="209" customWidth="1"/>
    <col min="15107" max="15107" width="6" style="209" customWidth="1"/>
    <col min="15108" max="15108" width="11" style="209" customWidth="1"/>
    <col min="15109" max="15109" width="10.42578125" style="209" customWidth="1"/>
    <col min="15110" max="15110" width="8.42578125" style="209" customWidth="1"/>
    <col min="15111" max="15111" width="9.7109375" style="209" customWidth="1"/>
    <col min="15112" max="15112" width="13.28515625" style="209" customWidth="1"/>
    <col min="15113" max="15113" width="14.85546875" style="209" customWidth="1"/>
    <col min="15114" max="15114" width="14.42578125" style="209" customWidth="1"/>
    <col min="15115" max="15115" width="12.42578125" style="209" bestFit="1" customWidth="1"/>
    <col min="15116" max="15360" width="11.42578125" style="209"/>
    <col min="15361" max="15361" width="8.7109375" style="209" customWidth="1"/>
    <col min="15362" max="15362" width="20.28515625" style="209" customWidth="1"/>
    <col min="15363" max="15363" width="6" style="209" customWidth="1"/>
    <col min="15364" max="15364" width="11" style="209" customWidth="1"/>
    <col min="15365" max="15365" width="10.42578125" style="209" customWidth="1"/>
    <col min="15366" max="15366" width="8.42578125" style="209" customWidth="1"/>
    <col min="15367" max="15367" width="9.7109375" style="209" customWidth="1"/>
    <col min="15368" max="15368" width="13.28515625" style="209" customWidth="1"/>
    <col min="15369" max="15369" width="14.85546875" style="209" customWidth="1"/>
    <col min="15370" max="15370" width="14.42578125" style="209" customWidth="1"/>
    <col min="15371" max="15371" width="12.42578125" style="209" bestFit="1" customWidth="1"/>
    <col min="15372" max="15616" width="11.42578125" style="209"/>
    <col min="15617" max="15617" width="8.7109375" style="209" customWidth="1"/>
    <col min="15618" max="15618" width="20.28515625" style="209" customWidth="1"/>
    <col min="15619" max="15619" width="6" style="209" customWidth="1"/>
    <col min="15620" max="15620" width="11" style="209" customWidth="1"/>
    <col min="15621" max="15621" width="10.42578125" style="209" customWidth="1"/>
    <col min="15622" max="15622" width="8.42578125" style="209" customWidth="1"/>
    <col min="15623" max="15623" width="9.7109375" style="209" customWidth="1"/>
    <col min="15624" max="15624" width="13.28515625" style="209" customWidth="1"/>
    <col min="15625" max="15625" width="14.85546875" style="209" customWidth="1"/>
    <col min="15626" max="15626" width="14.42578125" style="209" customWidth="1"/>
    <col min="15627" max="15627" width="12.42578125" style="209" bestFit="1" customWidth="1"/>
    <col min="15628" max="15872" width="11.42578125" style="209"/>
    <col min="15873" max="15873" width="8.7109375" style="209" customWidth="1"/>
    <col min="15874" max="15874" width="20.28515625" style="209" customWidth="1"/>
    <col min="15875" max="15875" width="6" style="209" customWidth="1"/>
    <col min="15876" max="15876" width="11" style="209" customWidth="1"/>
    <col min="15877" max="15877" width="10.42578125" style="209" customWidth="1"/>
    <col min="15878" max="15878" width="8.42578125" style="209" customWidth="1"/>
    <col min="15879" max="15879" width="9.7109375" style="209" customWidth="1"/>
    <col min="15880" max="15880" width="13.28515625" style="209" customWidth="1"/>
    <col min="15881" max="15881" width="14.85546875" style="209" customWidth="1"/>
    <col min="15882" max="15882" width="14.42578125" style="209" customWidth="1"/>
    <col min="15883" max="15883" width="12.42578125" style="209" bestFit="1" customWidth="1"/>
    <col min="15884" max="16128" width="11.42578125" style="209"/>
    <col min="16129" max="16129" width="8.7109375" style="209" customWidth="1"/>
    <col min="16130" max="16130" width="20.28515625" style="209" customWidth="1"/>
    <col min="16131" max="16131" width="6" style="209" customWidth="1"/>
    <col min="16132" max="16132" width="11" style="209" customWidth="1"/>
    <col min="16133" max="16133" width="10.42578125" style="209" customWidth="1"/>
    <col min="16134" max="16134" width="8.42578125" style="209" customWidth="1"/>
    <col min="16135" max="16135" width="9.7109375" style="209" customWidth="1"/>
    <col min="16136" max="16136" width="13.28515625" style="209" customWidth="1"/>
    <col min="16137" max="16137" width="14.85546875" style="209" customWidth="1"/>
    <col min="16138" max="16138" width="14.42578125" style="209" customWidth="1"/>
    <col min="16139" max="16139" width="12.42578125" style="209" bestFit="1" customWidth="1"/>
    <col min="16140" max="16384" width="11.42578125" style="209"/>
  </cols>
  <sheetData>
    <row r="1" spans="1:11" x14ac:dyDescent="0.25">
      <c r="A1" s="385" t="s">
        <v>585</v>
      </c>
      <c r="F1" s="209" t="s">
        <v>1321</v>
      </c>
    </row>
    <row r="2" spans="1:11" x14ac:dyDescent="0.25">
      <c r="A2" s="564" t="s">
        <v>1322</v>
      </c>
      <c r="B2" s="564"/>
      <c r="C2" s="564"/>
      <c r="D2" s="564"/>
      <c r="E2" s="564"/>
      <c r="F2" s="564"/>
      <c r="G2" s="564"/>
      <c r="H2" s="564"/>
      <c r="I2" s="564"/>
    </row>
    <row r="3" spans="1:11" ht="60.75" customHeight="1" x14ac:dyDescent="0.25">
      <c r="A3" s="386" t="s">
        <v>588</v>
      </c>
      <c r="B3" s="386" t="s">
        <v>589</v>
      </c>
      <c r="C3" s="386" t="s">
        <v>590</v>
      </c>
      <c r="D3" s="386" t="s">
        <v>591</v>
      </c>
      <c r="E3" s="386" t="s">
        <v>592</v>
      </c>
      <c r="F3" s="386" t="s">
        <v>593</v>
      </c>
      <c r="G3" s="386" t="s">
        <v>594</v>
      </c>
      <c r="H3" s="386" t="s">
        <v>595</v>
      </c>
      <c r="I3" s="386" t="s">
        <v>596</v>
      </c>
    </row>
    <row r="4" spans="1:11" x14ac:dyDescent="0.25">
      <c r="A4" s="403">
        <v>21201</v>
      </c>
      <c r="B4" s="403" t="s">
        <v>1323</v>
      </c>
      <c r="C4" s="403" t="s">
        <v>1324</v>
      </c>
      <c r="D4" s="404">
        <v>1</v>
      </c>
      <c r="E4" s="404">
        <v>1</v>
      </c>
      <c r="F4" s="404">
        <v>0</v>
      </c>
      <c r="G4" s="404">
        <v>2</v>
      </c>
      <c r="H4" s="404">
        <v>22154731.734999999</v>
      </c>
      <c r="I4" s="404">
        <v>44309463.469999999</v>
      </c>
      <c r="J4" s="222"/>
    </row>
    <row r="5" spans="1:11" x14ac:dyDescent="0.25">
      <c r="A5" s="403" t="s">
        <v>1325</v>
      </c>
      <c r="B5" s="403" t="s">
        <v>1326</v>
      </c>
      <c r="C5" s="403" t="s">
        <v>625</v>
      </c>
      <c r="D5" s="404">
        <v>1</v>
      </c>
      <c r="E5" s="404">
        <v>0</v>
      </c>
      <c r="F5" s="404">
        <v>0</v>
      </c>
      <c r="G5" s="404">
        <v>1</v>
      </c>
      <c r="H5" s="404">
        <v>208155</v>
      </c>
      <c r="I5" s="404">
        <v>208155</v>
      </c>
      <c r="J5" s="222"/>
    </row>
    <row r="6" spans="1:11" x14ac:dyDescent="0.25">
      <c r="A6" s="403" t="s">
        <v>1327</v>
      </c>
      <c r="B6" s="403" t="s">
        <v>1328</v>
      </c>
      <c r="C6" s="403" t="s">
        <v>625</v>
      </c>
      <c r="D6" s="404">
        <v>1</v>
      </c>
      <c r="E6" s="404">
        <v>0</v>
      </c>
      <c r="F6" s="404">
        <v>0</v>
      </c>
      <c r="G6" s="404">
        <v>1</v>
      </c>
      <c r="H6" s="404">
        <v>555080</v>
      </c>
      <c r="I6" s="404">
        <v>555080</v>
      </c>
      <c r="J6" s="222"/>
    </row>
    <row r="7" spans="1:11" x14ac:dyDescent="0.25">
      <c r="A7" s="403" t="s">
        <v>1329</v>
      </c>
      <c r="B7" s="403" t="s">
        <v>1330</v>
      </c>
      <c r="C7" s="403" t="s">
        <v>625</v>
      </c>
      <c r="D7" s="404">
        <v>1</v>
      </c>
      <c r="E7" s="404">
        <v>0</v>
      </c>
      <c r="F7" s="404">
        <v>0</v>
      </c>
      <c r="G7" s="404">
        <v>1</v>
      </c>
      <c r="H7" s="404">
        <v>693850</v>
      </c>
      <c r="I7" s="404">
        <v>693850</v>
      </c>
      <c r="J7" s="222"/>
    </row>
    <row r="8" spans="1:11" x14ac:dyDescent="0.25">
      <c r="A8" s="403" t="s">
        <v>1331</v>
      </c>
      <c r="B8" s="403" t="s">
        <v>1332</v>
      </c>
      <c r="C8" s="403" t="s">
        <v>625</v>
      </c>
      <c r="D8" s="404">
        <v>1</v>
      </c>
      <c r="E8" s="404">
        <v>0</v>
      </c>
      <c r="F8" s="404">
        <v>0</v>
      </c>
      <c r="G8" s="404">
        <v>1</v>
      </c>
      <c r="H8" s="404">
        <v>1424000</v>
      </c>
      <c r="I8" s="404">
        <v>1424000</v>
      </c>
      <c r="J8" s="222"/>
      <c r="K8" s="222"/>
    </row>
    <row r="9" spans="1:11" x14ac:dyDescent="0.25">
      <c r="A9" s="403" t="s">
        <v>1333</v>
      </c>
      <c r="B9" s="403" t="s">
        <v>1334</v>
      </c>
      <c r="C9" s="403" t="s">
        <v>625</v>
      </c>
      <c r="D9" s="404">
        <v>1</v>
      </c>
      <c r="E9" s="404">
        <v>0</v>
      </c>
      <c r="F9" s="404">
        <v>0</v>
      </c>
      <c r="G9" s="404">
        <v>1</v>
      </c>
      <c r="H9" s="404">
        <v>842640</v>
      </c>
      <c r="I9" s="404">
        <v>842640</v>
      </c>
      <c r="J9" s="222"/>
      <c r="K9" s="389"/>
    </row>
    <row r="10" spans="1:11" x14ac:dyDescent="0.25">
      <c r="A10" s="403" t="s">
        <v>1335</v>
      </c>
      <c r="B10" s="403" t="s">
        <v>1336</v>
      </c>
      <c r="C10" s="403" t="s">
        <v>625</v>
      </c>
      <c r="D10" s="404">
        <v>1</v>
      </c>
      <c r="E10" s="404">
        <v>0</v>
      </c>
      <c r="F10" s="404">
        <v>0</v>
      </c>
      <c r="G10" s="404">
        <v>1</v>
      </c>
      <c r="H10" s="404">
        <v>28188484</v>
      </c>
      <c r="I10" s="404">
        <v>28188484</v>
      </c>
      <c r="J10" s="222"/>
    </row>
    <row r="11" spans="1:11" x14ac:dyDescent="0.25">
      <c r="A11" s="403" t="s">
        <v>1337</v>
      </c>
      <c r="B11" s="403" t="s">
        <v>1338</v>
      </c>
      <c r="C11" s="403" t="s">
        <v>625</v>
      </c>
      <c r="D11" s="404">
        <v>1</v>
      </c>
      <c r="E11" s="404">
        <v>0</v>
      </c>
      <c r="F11" s="404">
        <v>0</v>
      </c>
      <c r="G11" s="404">
        <v>1</v>
      </c>
      <c r="H11" s="404">
        <v>1645330</v>
      </c>
      <c r="I11" s="404">
        <v>1645330</v>
      </c>
      <c r="J11" s="222"/>
    </row>
    <row r="12" spans="1:11" x14ac:dyDescent="0.25">
      <c r="A12" s="403" t="s">
        <v>1339</v>
      </c>
      <c r="B12" s="403" t="s">
        <v>1340</v>
      </c>
      <c r="C12" s="403" t="s">
        <v>625</v>
      </c>
      <c r="D12" s="404">
        <v>1</v>
      </c>
      <c r="E12" s="404">
        <v>0</v>
      </c>
      <c r="F12" s="404">
        <v>0</v>
      </c>
      <c r="G12" s="404">
        <v>1</v>
      </c>
      <c r="H12" s="404">
        <v>648780</v>
      </c>
      <c r="I12" s="404">
        <v>648780</v>
      </c>
      <c r="J12" s="222"/>
    </row>
    <row r="13" spans="1:11" x14ac:dyDescent="0.25">
      <c r="A13" s="403" t="s">
        <v>1341</v>
      </c>
      <c r="B13" s="403" t="s">
        <v>1342</v>
      </c>
      <c r="C13" s="403" t="s">
        <v>625</v>
      </c>
      <c r="D13" s="404">
        <v>1</v>
      </c>
      <c r="E13" s="404">
        <v>0</v>
      </c>
      <c r="F13" s="404">
        <v>0</v>
      </c>
      <c r="G13" s="404">
        <v>1</v>
      </c>
      <c r="H13" s="404">
        <v>550700</v>
      </c>
      <c r="I13" s="404">
        <v>550700</v>
      </c>
      <c r="J13" s="222"/>
    </row>
    <row r="14" spans="1:11" x14ac:dyDescent="0.25">
      <c r="A14" s="403" t="s">
        <v>1343</v>
      </c>
      <c r="B14" s="403" t="s">
        <v>1344</v>
      </c>
      <c r="C14" s="403" t="s">
        <v>625</v>
      </c>
      <c r="D14" s="404">
        <v>1</v>
      </c>
      <c r="E14" s="404">
        <v>0</v>
      </c>
      <c r="F14" s="404">
        <v>0</v>
      </c>
      <c r="G14" s="404">
        <v>1</v>
      </c>
      <c r="H14" s="404">
        <v>1127185.8999999999</v>
      </c>
      <c r="I14" s="404">
        <v>1127185.8999999999</v>
      </c>
      <c r="J14" s="222"/>
      <c r="K14" s="229"/>
    </row>
    <row r="15" spans="1:11" x14ac:dyDescent="0.25">
      <c r="A15" s="403" t="s">
        <v>1345</v>
      </c>
      <c r="B15" s="403" t="s">
        <v>1346</v>
      </c>
      <c r="C15" s="403" t="s">
        <v>625</v>
      </c>
      <c r="D15" s="404">
        <v>1</v>
      </c>
      <c r="E15" s="404">
        <v>0</v>
      </c>
      <c r="F15" s="404">
        <v>0</v>
      </c>
      <c r="G15" s="404">
        <v>1</v>
      </c>
      <c r="H15" s="404">
        <v>140000</v>
      </c>
      <c r="I15" s="404">
        <v>140000</v>
      </c>
      <c r="J15" s="222"/>
    </row>
    <row r="16" spans="1:11" x14ac:dyDescent="0.25">
      <c r="A16" s="403" t="s">
        <v>1347</v>
      </c>
      <c r="B16" s="403" t="s">
        <v>1348</v>
      </c>
      <c r="C16" s="403" t="s">
        <v>625</v>
      </c>
      <c r="D16" s="404">
        <v>2</v>
      </c>
      <c r="E16" s="404">
        <v>0</v>
      </c>
      <c r="F16" s="404">
        <v>0</v>
      </c>
      <c r="G16" s="404">
        <v>2</v>
      </c>
      <c r="H16" s="404">
        <v>13800</v>
      </c>
      <c r="I16" s="404">
        <v>27600</v>
      </c>
      <c r="J16" s="222"/>
      <c r="K16" s="222"/>
    </row>
    <row r="17" spans="1:11" x14ac:dyDescent="0.25">
      <c r="A17" s="403" t="s">
        <v>1349</v>
      </c>
      <c r="B17" s="403" t="s">
        <v>1350</v>
      </c>
      <c r="C17" s="403" t="s">
        <v>625</v>
      </c>
      <c r="D17" s="404">
        <v>24</v>
      </c>
      <c r="E17" s="404">
        <v>0</v>
      </c>
      <c r="F17" s="404">
        <v>0</v>
      </c>
      <c r="G17" s="404">
        <v>24</v>
      </c>
      <c r="H17" s="404">
        <v>480</v>
      </c>
      <c r="I17" s="404">
        <v>11520</v>
      </c>
      <c r="J17" s="222"/>
    </row>
    <row r="18" spans="1:11" x14ac:dyDescent="0.25">
      <c r="A18" s="403" t="s">
        <v>1351</v>
      </c>
      <c r="B18" s="403" t="s">
        <v>1352</v>
      </c>
      <c r="C18" s="403" t="s">
        <v>625</v>
      </c>
      <c r="D18" s="404">
        <v>3</v>
      </c>
      <c r="E18" s="404">
        <v>0</v>
      </c>
      <c r="F18" s="404">
        <v>0</v>
      </c>
      <c r="G18" s="404">
        <v>3</v>
      </c>
      <c r="H18" s="404">
        <v>11000</v>
      </c>
      <c r="I18" s="404">
        <v>33000</v>
      </c>
      <c r="J18" s="222"/>
    </row>
    <row r="19" spans="1:11" x14ac:dyDescent="0.25">
      <c r="A19" s="403" t="s">
        <v>1353</v>
      </c>
      <c r="B19" s="403" t="s">
        <v>1354</v>
      </c>
      <c r="C19" s="403" t="s">
        <v>599</v>
      </c>
      <c r="D19" s="404">
        <v>100</v>
      </c>
      <c r="E19" s="404">
        <v>0</v>
      </c>
      <c r="F19" s="404">
        <v>0</v>
      </c>
      <c r="G19" s="404">
        <v>100</v>
      </c>
      <c r="H19" s="404">
        <v>390</v>
      </c>
      <c r="I19" s="404">
        <v>39000</v>
      </c>
      <c r="J19" s="222"/>
    </row>
    <row r="20" spans="1:11" x14ac:dyDescent="0.25">
      <c r="A20" s="403" t="s">
        <v>1355</v>
      </c>
      <c r="B20" s="403" t="s">
        <v>1356</v>
      </c>
      <c r="C20" s="403" t="s">
        <v>625</v>
      </c>
      <c r="D20" s="404">
        <v>1</v>
      </c>
      <c r="E20" s="404">
        <v>0</v>
      </c>
      <c r="F20" s="404">
        <v>0</v>
      </c>
      <c r="G20" s="404">
        <v>1</v>
      </c>
      <c r="H20" s="404">
        <v>90820</v>
      </c>
      <c r="I20" s="404">
        <v>90820</v>
      </c>
      <c r="J20" s="222"/>
    </row>
    <row r="21" spans="1:11" x14ac:dyDescent="0.25">
      <c r="A21" s="403" t="s">
        <v>1357</v>
      </c>
      <c r="B21" s="403" t="s">
        <v>1358</v>
      </c>
      <c r="C21" s="403" t="s">
        <v>625</v>
      </c>
      <c r="D21" s="404">
        <v>1</v>
      </c>
      <c r="E21" s="404">
        <v>0</v>
      </c>
      <c r="F21" s="404">
        <v>0</v>
      </c>
      <c r="G21" s="404">
        <v>1</v>
      </c>
      <c r="H21" s="404">
        <v>90820</v>
      </c>
      <c r="I21" s="404">
        <v>90820</v>
      </c>
      <c r="J21" s="222"/>
    </row>
    <row r="22" spans="1:11" x14ac:dyDescent="0.25">
      <c r="A22" s="403" t="s">
        <v>1359</v>
      </c>
      <c r="B22" s="403" t="s">
        <v>1360</v>
      </c>
      <c r="C22" s="403" t="s">
        <v>625</v>
      </c>
      <c r="D22" s="404">
        <v>0</v>
      </c>
      <c r="E22" s="404">
        <v>1</v>
      </c>
      <c r="F22" s="404">
        <v>0</v>
      </c>
      <c r="G22" s="404">
        <v>1</v>
      </c>
      <c r="H22" s="404">
        <v>112768</v>
      </c>
      <c r="I22" s="404">
        <v>112768</v>
      </c>
      <c r="J22" s="222"/>
      <c r="K22" s="222"/>
    </row>
    <row r="23" spans="1:11" x14ac:dyDescent="0.25">
      <c r="A23" s="403" t="s">
        <v>1361</v>
      </c>
      <c r="B23" s="403" t="s">
        <v>1362</v>
      </c>
      <c r="C23" s="403" t="s">
        <v>625</v>
      </c>
      <c r="D23" s="404">
        <v>0</v>
      </c>
      <c r="E23" s="404">
        <v>1</v>
      </c>
      <c r="F23" s="404">
        <v>0</v>
      </c>
      <c r="G23" s="404">
        <v>1</v>
      </c>
      <c r="H23" s="404">
        <v>100000</v>
      </c>
      <c r="I23" s="404">
        <v>100000</v>
      </c>
      <c r="J23" s="222"/>
    </row>
    <row r="24" spans="1:11" x14ac:dyDescent="0.25">
      <c r="A24" s="403" t="s">
        <v>1363</v>
      </c>
      <c r="B24" s="403" t="s">
        <v>1364</v>
      </c>
      <c r="C24" s="403" t="s">
        <v>625</v>
      </c>
      <c r="D24" s="404">
        <v>0</v>
      </c>
      <c r="E24" s="404">
        <v>1</v>
      </c>
      <c r="F24" s="404">
        <v>0</v>
      </c>
      <c r="G24" s="404">
        <v>1</v>
      </c>
      <c r="H24" s="404">
        <v>24032.9</v>
      </c>
      <c r="I24" s="404">
        <v>24032.9</v>
      </c>
      <c r="J24" s="222"/>
    </row>
    <row r="25" spans="1:11" x14ac:dyDescent="0.25">
      <c r="A25" s="403" t="s">
        <v>1365</v>
      </c>
      <c r="B25" s="403" t="s">
        <v>1366</v>
      </c>
      <c r="C25" s="403" t="s">
        <v>625</v>
      </c>
      <c r="D25" s="404">
        <v>1</v>
      </c>
      <c r="E25" s="404">
        <v>0</v>
      </c>
      <c r="F25" s="404">
        <v>0</v>
      </c>
      <c r="G25" s="404">
        <v>1</v>
      </c>
      <c r="H25" s="404">
        <v>2544560</v>
      </c>
      <c r="I25" s="404">
        <v>2544560</v>
      </c>
      <c r="J25" s="222"/>
    </row>
    <row r="26" spans="1:11" x14ac:dyDescent="0.25">
      <c r="A26" s="403" t="s">
        <v>1367</v>
      </c>
      <c r="B26" s="403" t="s">
        <v>1368</v>
      </c>
      <c r="C26" s="403" t="s">
        <v>625</v>
      </c>
      <c r="D26" s="404">
        <v>1</v>
      </c>
      <c r="E26" s="404">
        <v>0</v>
      </c>
      <c r="F26" s="404">
        <v>0</v>
      </c>
      <c r="G26" s="404">
        <v>1</v>
      </c>
      <c r="H26" s="404">
        <v>83334</v>
      </c>
      <c r="I26" s="404">
        <v>83334</v>
      </c>
      <c r="J26" s="222"/>
    </row>
    <row r="27" spans="1:11" x14ac:dyDescent="0.25">
      <c r="A27" s="403" t="s">
        <v>1369</v>
      </c>
      <c r="B27" s="403" t="s">
        <v>1370</v>
      </c>
      <c r="C27" s="403" t="s">
        <v>625</v>
      </c>
      <c r="D27" s="404">
        <v>1</v>
      </c>
      <c r="E27" s="404">
        <v>0</v>
      </c>
      <c r="F27" s="404">
        <v>0</v>
      </c>
      <c r="G27" s="404">
        <v>1</v>
      </c>
      <c r="H27" s="404">
        <v>919000</v>
      </c>
      <c r="I27" s="404">
        <v>919000</v>
      </c>
      <c r="J27" s="222"/>
    </row>
    <row r="28" spans="1:11" x14ac:dyDescent="0.25">
      <c r="A28" s="403" t="s">
        <v>1371</v>
      </c>
      <c r="B28" s="403" t="s">
        <v>1372</v>
      </c>
      <c r="C28" s="403" t="s">
        <v>625</v>
      </c>
      <c r="D28" s="404">
        <v>1</v>
      </c>
      <c r="E28" s="404">
        <v>0</v>
      </c>
      <c r="F28" s="404">
        <v>0</v>
      </c>
      <c r="G28" s="404">
        <v>1</v>
      </c>
      <c r="H28" s="404">
        <v>858270</v>
      </c>
      <c r="I28" s="404">
        <v>858270</v>
      </c>
      <c r="J28" s="222"/>
    </row>
    <row r="29" spans="1:11" x14ac:dyDescent="0.25">
      <c r="A29" s="403" t="s">
        <v>1373</v>
      </c>
      <c r="B29" s="403" t="s">
        <v>1374</v>
      </c>
      <c r="C29" s="403" t="s">
        <v>625</v>
      </c>
      <c r="D29" s="404">
        <v>1</v>
      </c>
      <c r="E29" s="404">
        <v>0</v>
      </c>
      <c r="F29" s="404">
        <v>0</v>
      </c>
      <c r="G29" s="404">
        <v>1</v>
      </c>
      <c r="H29" s="404">
        <v>126300</v>
      </c>
      <c r="I29" s="404">
        <v>126300</v>
      </c>
      <c r="J29" s="222"/>
    </row>
    <row r="30" spans="1:11" x14ac:dyDescent="0.25">
      <c r="A30" s="403" t="s">
        <v>1375</v>
      </c>
      <c r="B30" s="403" t="s">
        <v>1376</v>
      </c>
      <c r="C30" s="403" t="s">
        <v>625</v>
      </c>
      <c r="D30" s="404">
        <v>9</v>
      </c>
      <c r="E30" s="404">
        <v>0</v>
      </c>
      <c r="F30" s="404">
        <v>0</v>
      </c>
      <c r="G30" s="404">
        <v>9</v>
      </c>
      <c r="H30" s="404">
        <v>33570.666666666664</v>
      </c>
      <c r="I30" s="404">
        <v>302136</v>
      </c>
      <c r="J30" s="222"/>
    </row>
    <row r="31" spans="1:11" x14ac:dyDescent="0.25">
      <c r="A31" s="403" t="s">
        <v>1377</v>
      </c>
      <c r="B31" s="403" t="s">
        <v>1378</v>
      </c>
      <c r="C31" s="403" t="s">
        <v>625</v>
      </c>
      <c r="D31" s="404">
        <v>1</v>
      </c>
      <c r="E31" s="404">
        <v>0</v>
      </c>
      <c r="F31" s="404">
        <v>0</v>
      </c>
      <c r="G31" s="404">
        <v>1</v>
      </c>
      <c r="H31" s="404">
        <v>756537</v>
      </c>
      <c r="I31" s="404">
        <v>756537</v>
      </c>
      <c r="J31" s="222"/>
    </row>
    <row r="32" spans="1:11" x14ac:dyDescent="0.25">
      <c r="A32" s="403" t="s">
        <v>1379</v>
      </c>
      <c r="B32" s="403" t="s">
        <v>1380</v>
      </c>
      <c r="C32" s="403" t="s">
        <v>625</v>
      </c>
      <c r="D32" s="404">
        <v>1</v>
      </c>
      <c r="E32" s="404">
        <v>0</v>
      </c>
      <c r="F32" s="404">
        <v>0</v>
      </c>
      <c r="G32" s="404">
        <v>1</v>
      </c>
      <c r="H32" s="404">
        <v>67634</v>
      </c>
      <c r="I32" s="404">
        <v>67634</v>
      </c>
      <c r="J32" s="222"/>
    </row>
    <row r="33" spans="1:10" x14ac:dyDescent="0.25">
      <c r="A33" s="403" t="s">
        <v>1381</v>
      </c>
      <c r="B33" s="403" t="s">
        <v>1382</v>
      </c>
      <c r="C33" s="403" t="s">
        <v>625</v>
      </c>
      <c r="D33" s="404">
        <v>1</v>
      </c>
      <c r="E33" s="404">
        <v>0</v>
      </c>
      <c r="F33" s="404">
        <v>0</v>
      </c>
      <c r="G33" s="404">
        <v>1</v>
      </c>
      <c r="H33" s="404">
        <v>756537</v>
      </c>
      <c r="I33" s="404">
        <v>756537</v>
      </c>
      <c r="J33" s="222"/>
    </row>
    <row r="34" spans="1:10" x14ac:dyDescent="0.25">
      <c r="A34" s="403" t="s">
        <v>1383</v>
      </c>
      <c r="B34" s="403" t="s">
        <v>1384</v>
      </c>
      <c r="C34" s="403" t="s">
        <v>625</v>
      </c>
      <c r="D34" s="404">
        <v>1</v>
      </c>
      <c r="E34" s="404">
        <v>0</v>
      </c>
      <c r="F34" s="404">
        <v>0</v>
      </c>
      <c r="G34" s="404">
        <v>1</v>
      </c>
      <c r="H34" s="404">
        <v>200000</v>
      </c>
      <c r="I34" s="404">
        <v>200000</v>
      </c>
      <c r="J34" s="222"/>
    </row>
    <row r="35" spans="1:10" x14ac:dyDescent="0.25">
      <c r="A35" s="403" t="s">
        <v>1385</v>
      </c>
      <c r="B35" s="403" t="s">
        <v>1386</v>
      </c>
      <c r="C35" s="403" t="s">
        <v>625</v>
      </c>
      <c r="D35" s="404">
        <v>1</v>
      </c>
      <c r="E35" s="404">
        <v>0</v>
      </c>
      <c r="F35" s="404">
        <v>0</v>
      </c>
      <c r="G35" s="404">
        <v>1</v>
      </c>
      <c r="H35" s="404">
        <v>250000</v>
      </c>
      <c r="I35" s="404">
        <v>250000</v>
      </c>
      <c r="J35" s="222"/>
    </row>
    <row r="36" spans="1:10" x14ac:dyDescent="0.25">
      <c r="A36" s="403" t="s">
        <v>1387</v>
      </c>
      <c r="B36" s="403" t="s">
        <v>1388</v>
      </c>
      <c r="C36" s="403" t="s">
        <v>625</v>
      </c>
      <c r="D36" s="404">
        <v>1</v>
      </c>
      <c r="E36" s="404">
        <v>0</v>
      </c>
      <c r="F36" s="404">
        <v>0</v>
      </c>
      <c r="G36" s="404">
        <v>1</v>
      </c>
      <c r="H36" s="404">
        <v>849940</v>
      </c>
      <c r="I36" s="404">
        <v>849940</v>
      </c>
      <c r="J36" s="222"/>
    </row>
    <row r="37" spans="1:10" x14ac:dyDescent="0.25">
      <c r="A37" s="403" t="s">
        <v>1389</v>
      </c>
      <c r="B37" s="403" t="s">
        <v>1390</v>
      </c>
      <c r="C37" s="403" t="s">
        <v>625</v>
      </c>
      <c r="D37" s="404">
        <v>1</v>
      </c>
      <c r="E37" s="404">
        <v>0</v>
      </c>
      <c r="F37" s="404">
        <v>0</v>
      </c>
      <c r="G37" s="404">
        <v>1</v>
      </c>
      <c r="H37" s="404">
        <v>496888</v>
      </c>
      <c r="I37" s="404">
        <v>496888</v>
      </c>
      <c r="J37" s="222"/>
    </row>
    <row r="38" spans="1:10" x14ac:dyDescent="0.25">
      <c r="A38" s="403" t="s">
        <v>1391</v>
      </c>
      <c r="B38" s="403" t="s">
        <v>1392</v>
      </c>
      <c r="C38" s="403" t="s">
        <v>625</v>
      </c>
      <c r="D38" s="404">
        <v>1</v>
      </c>
      <c r="E38" s="404">
        <v>0</v>
      </c>
      <c r="F38" s="404">
        <v>0</v>
      </c>
      <c r="G38" s="404">
        <v>1</v>
      </c>
      <c r="H38" s="404">
        <v>1600669</v>
      </c>
      <c r="I38" s="404">
        <v>1600669</v>
      </c>
      <c r="J38" s="222"/>
    </row>
    <row r="39" spans="1:10" x14ac:dyDescent="0.25">
      <c r="A39" s="403" t="s">
        <v>1393</v>
      </c>
      <c r="B39" s="403" t="s">
        <v>1394</v>
      </c>
      <c r="C39" s="403" t="s">
        <v>625</v>
      </c>
      <c r="D39" s="404">
        <v>1</v>
      </c>
      <c r="E39" s="404">
        <v>0</v>
      </c>
      <c r="F39" s="404">
        <v>0</v>
      </c>
      <c r="G39" s="404">
        <v>1</v>
      </c>
      <c r="H39" s="404">
        <v>952000</v>
      </c>
      <c r="I39" s="404">
        <v>952000</v>
      </c>
      <c r="J39" s="222"/>
    </row>
    <row r="40" spans="1:10" x14ac:dyDescent="0.25">
      <c r="A40" s="403" t="s">
        <v>1395</v>
      </c>
      <c r="B40" s="403" t="s">
        <v>1396</v>
      </c>
      <c r="C40" s="403" t="s">
        <v>625</v>
      </c>
      <c r="D40" s="404">
        <v>1</v>
      </c>
      <c r="E40" s="404">
        <v>0</v>
      </c>
      <c r="F40" s="404">
        <v>0</v>
      </c>
      <c r="G40" s="404">
        <v>1</v>
      </c>
      <c r="H40" s="404">
        <v>408000</v>
      </c>
      <c r="I40" s="404">
        <v>408000</v>
      </c>
      <c r="J40" s="222"/>
    </row>
    <row r="41" spans="1:10" x14ac:dyDescent="0.25">
      <c r="A41" s="403" t="s">
        <v>1397</v>
      </c>
      <c r="B41" s="403" t="s">
        <v>1398</v>
      </c>
      <c r="C41" s="403" t="s">
        <v>625</v>
      </c>
      <c r="D41" s="404">
        <v>1</v>
      </c>
      <c r="E41" s="404">
        <v>0</v>
      </c>
      <c r="F41" s="404">
        <v>0</v>
      </c>
      <c r="G41" s="404">
        <v>1</v>
      </c>
      <c r="H41" s="404">
        <v>150000</v>
      </c>
      <c r="I41" s="404">
        <v>150000</v>
      </c>
      <c r="J41" s="222"/>
    </row>
    <row r="42" spans="1:10" x14ac:dyDescent="0.25">
      <c r="A42" s="403" t="s">
        <v>1399</v>
      </c>
      <c r="B42" s="403" t="s">
        <v>1400</v>
      </c>
      <c r="C42" s="403" t="s">
        <v>625</v>
      </c>
      <c r="D42" s="404">
        <v>1</v>
      </c>
      <c r="E42" s="404">
        <v>0</v>
      </c>
      <c r="F42" s="404">
        <v>0</v>
      </c>
      <c r="G42" s="404">
        <v>1</v>
      </c>
      <c r="H42" s="404">
        <v>478135</v>
      </c>
      <c r="I42" s="404">
        <v>478135</v>
      </c>
      <c r="J42" s="222"/>
    </row>
    <row r="43" spans="1:10" x14ac:dyDescent="0.25">
      <c r="A43" s="403" t="s">
        <v>1401</v>
      </c>
      <c r="B43" s="403" t="s">
        <v>1402</v>
      </c>
      <c r="C43" s="403" t="s">
        <v>625</v>
      </c>
      <c r="D43" s="404">
        <v>1</v>
      </c>
      <c r="E43" s="404">
        <v>0</v>
      </c>
      <c r="F43" s="404">
        <v>0</v>
      </c>
      <c r="G43" s="404">
        <v>1</v>
      </c>
      <c r="H43" s="404">
        <v>68305</v>
      </c>
      <c r="I43" s="404">
        <v>68305</v>
      </c>
      <c r="J43" s="222"/>
    </row>
    <row r="44" spans="1:10" x14ac:dyDescent="0.25">
      <c r="A44" s="403" t="s">
        <v>1403</v>
      </c>
      <c r="B44" s="403" t="s">
        <v>1404</v>
      </c>
      <c r="C44" s="403" t="s">
        <v>625</v>
      </c>
      <c r="D44" s="404">
        <v>1</v>
      </c>
      <c r="E44" s="404">
        <v>0</v>
      </c>
      <c r="F44" s="404">
        <v>0</v>
      </c>
      <c r="G44" s="404">
        <v>1</v>
      </c>
      <c r="H44" s="404">
        <v>117799</v>
      </c>
      <c r="I44" s="404">
        <v>117799</v>
      </c>
      <c r="J44" s="222"/>
    </row>
    <row r="45" spans="1:10" x14ac:dyDescent="0.25">
      <c r="A45" s="403" t="s">
        <v>1405</v>
      </c>
      <c r="B45" s="403" t="s">
        <v>1406</v>
      </c>
      <c r="C45" s="403" t="s">
        <v>625</v>
      </c>
      <c r="D45" s="404">
        <v>1</v>
      </c>
      <c r="E45" s="404">
        <v>0</v>
      </c>
      <c r="F45" s="404">
        <v>0</v>
      </c>
      <c r="G45" s="404">
        <v>1</v>
      </c>
      <c r="H45" s="404">
        <v>2848000</v>
      </c>
      <c r="I45" s="404">
        <v>2848000</v>
      </c>
      <c r="J45" s="222"/>
    </row>
    <row r="46" spans="1:10" x14ac:dyDescent="0.25">
      <c r="A46" s="403" t="s">
        <v>1407</v>
      </c>
      <c r="B46" s="403" t="s">
        <v>1408</v>
      </c>
      <c r="C46" s="403" t="s">
        <v>625</v>
      </c>
      <c r="D46" s="404">
        <v>1</v>
      </c>
      <c r="E46" s="404">
        <v>0</v>
      </c>
      <c r="F46" s="404">
        <v>0</v>
      </c>
      <c r="G46" s="404">
        <v>1</v>
      </c>
      <c r="H46" s="404">
        <v>2296200</v>
      </c>
      <c r="I46" s="404">
        <v>2296200</v>
      </c>
      <c r="J46" s="222"/>
    </row>
    <row r="47" spans="1:10" x14ac:dyDescent="0.25">
      <c r="A47" s="403" t="s">
        <v>1409</v>
      </c>
      <c r="B47" s="403" t="s">
        <v>1410</v>
      </c>
      <c r="C47" s="403" t="s">
        <v>625</v>
      </c>
      <c r="D47" s="404">
        <v>1</v>
      </c>
      <c r="E47" s="404">
        <v>0</v>
      </c>
      <c r="F47" s="404">
        <v>0</v>
      </c>
      <c r="G47" s="404">
        <v>1</v>
      </c>
      <c r="H47" s="404">
        <v>400000</v>
      </c>
      <c r="I47" s="404">
        <v>400000</v>
      </c>
      <c r="J47" s="222"/>
    </row>
    <row r="48" spans="1:10" x14ac:dyDescent="0.25">
      <c r="A48" s="403" t="s">
        <v>1411</v>
      </c>
      <c r="B48" s="403" t="s">
        <v>1412</v>
      </c>
      <c r="C48" s="403" t="s">
        <v>625</v>
      </c>
      <c r="D48" s="404">
        <v>1</v>
      </c>
      <c r="E48" s="404">
        <v>0</v>
      </c>
      <c r="F48" s="404">
        <v>0</v>
      </c>
      <c r="G48" s="404">
        <v>1</v>
      </c>
      <c r="H48" s="404">
        <v>1478000</v>
      </c>
      <c r="I48" s="404">
        <v>1478000</v>
      </c>
      <c r="J48" s="222"/>
    </row>
    <row r="49" spans="1:10" x14ac:dyDescent="0.25">
      <c r="A49" s="403" t="s">
        <v>1413</v>
      </c>
      <c r="B49" s="403" t="s">
        <v>1414</v>
      </c>
      <c r="C49" s="403" t="s">
        <v>625</v>
      </c>
      <c r="D49" s="404">
        <v>1</v>
      </c>
      <c r="E49" s="404">
        <v>0</v>
      </c>
      <c r="F49" s="404">
        <v>0</v>
      </c>
      <c r="G49" s="404">
        <v>1</v>
      </c>
      <c r="H49" s="404">
        <v>1218907</v>
      </c>
      <c r="I49" s="404">
        <v>1218907</v>
      </c>
      <c r="J49" s="222"/>
    </row>
    <row r="50" spans="1:10" x14ac:dyDescent="0.25">
      <c r="A50" s="403" t="s">
        <v>1415</v>
      </c>
      <c r="B50" s="403" t="s">
        <v>1416</v>
      </c>
      <c r="C50" s="403" t="s">
        <v>625</v>
      </c>
      <c r="D50" s="404">
        <v>1</v>
      </c>
      <c r="E50" s="404">
        <v>0</v>
      </c>
      <c r="F50" s="404">
        <v>0</v>
      </c>
      <c r="G50" s="404">
        <v>1</v>
      </c>
      <c r="H50" s="404">
        <v>1630125</v>
      </c>
      <c r="I50" s="404">
        <v>1630125</v>
      </c>
      <c r="J50" s="222"/>
    </row>
    <row r="51" spans="1:10" x14ac:dyDescent="0.25">
      <c r="A51" s="403" t="s">
        <v>1417</v>
      </c>
      <c r="B51" s="403" t="s">
        <v>1418</v>
      </c>
      <c r="C51" s="403" t="s">
        <v>625</v>
      </c>
      <c r="D51" s="404">
        <v>1</v>
      </c>
      <c r="E51" s="404">
        <v>0</v>
      </c>
      <c r="F51" s="404">
        <v>0</v>
      </c>
      <c r="G51" s="404">
        <v>1</v>
      </c>
      <c r="H51" s="404">
        <v>1630125</v>
      </c>
      <c r="I51" s="404">
        <v>1630125</v>
      </c>
      <c r="J51" s="222"/>
    </row>
    <row r="52" spans="1:10" x14ac:dyDescent="0.25">
      <c r="A52" s="403" t="s">
        <v>1419</v>
      </c>
      <c r="B52" s="403" t="s">
        <v>1420</v>
      </c>
      <c r="C52" s="403" t="s">
        <v>625</v>
      </c>
      <c r="D52" s="404">
        <v>1</v>
      </c>
      <c r="E52" s="404">
        <v>0</v>
      </c>
      <c r="F52" s="404">
        <v>0</v>
      </c>
      <c r="G52" s="404">
        <v>1</v>
      </c>
      <c r="H52" s="404">
        <v>978180</v>
      </c>
      <c r="I52" s="404">
        <v>978180</v>
      </c>
      <c r="J52" s="222"/>
    </row>
    <row r="53" spans="1:10" x14ac:dyDescent="0.25">
      <c r="A53" s="403" t="s">
        <v>1421</v>
      </c>
      <c r="B53" s="403" t="s">
        <v>1422</v>
      </c>
      <c r="C53" s="403" t="s">
        <v>625</v>
      </c>
      <c r="D53" s="404">
        <v>1</v>
      </c>
      <c r="E53" s="404">
        <v>0</v>
      </c>
      <c r="F53" s="404">
        <v>0</v>
      </c>
      <c r="G53" s="404">
        <v>1</v>
      </c>
      <c r="H53" s="404">
        <v>419220</v>
      </c>
      <c r="I53" s="404">
        <v>419220</v>
      </c>
      <c r="J53" s="222"/>
    </row>
    <row r="54" spans="1:10" x14ac:dyDescent="0.25">
      <c r="A54" s="403" t="s">
        <v>1423</v>
      </c>
      <c r="B54" s="403" t="s">
        <v>1424</v>
      </c>
      <c r="C54" s="403" t="s">
        <v>625</v>
      </c>
      <c r="D54" s="404">
        <v>1</v>
      </c>
      <c r="E54" s="404">
        <v>0</v>
      </c>
      <c r="F54" s="404">
        <v>0</v>
      </c>
      <c r="G54" s="404">
        <v>1</v>
      </c>
      <c r="H54" s="404">
        <v>200000</v>
      </c>
      <c r="I54" s="404">
        <v>200000</v>
      </c>
      <c r="J54" s="222"/>
    </row>
    <row r="55" spans="1:10" x14ac:dyDescent="0.25">
      <c r="A55" s="403" t="s">
        <v>1425</v>
      </c>
      <c r="B55" s="403" t="s">
        <v>1426</v>
      </c>
      <c r="C55" s="403" t="s">
        <v>625</v>
      </c>
      <c r="D55" s="404">
        <v>1</v>
      </c>
      <c r="E55" s="404">
        <v>0</v>
      </c>
      <c r="F55" s="404">
        <v>0</v>
      </c>
      <c r="G55" s="404">
        <v>1</v>
      </c>
      <c r="H55" s="404">
        <v>138930</v>
      </c>
      <c r="I55" s="404">
        <v>138930</v>
      </c>
      <c r="J55" s="222"/>
    </row>
    <row r="56" spans="1:10" x14ac:dyDescent="0.25">
      <c r="A56" s="403" t="s">
        <v>1427</v>
      </c>
      <c r="B56" s="403" t="s">
        <v>1428</v>
      </c>
      <c r="C56" s="403" t="s">
        <v>625</v>
      </c>
      <c r="D56" s="404">
        <v>1</v>
      </c>
      <c r="E56" s="404">
        <v>0</v>
      </c>
      <c r="F56" s="404">
        <v>0</v>
      </c>
      <c r="G56" s="404">
        <v>1</v>
      </c>
      <c r="H56" s="404">
        <v>27786</v>
      </c>
      <c r="I56" s="404">
        <v>27786</v>
      </c>
      <c r="J56" s="222"/>
    </row>
    <row r="57" spans="1:10" x14ac:dyDescent="0.25">
      <c r="A57" s="403" t="s">
        <v>1429</v>
      </c>
      <c r="B57" s="403" t="s">
        <v>1430</v>
      </c>
      <c r="C57" s="403" t="s">
        <v>625</v>
      </c>
      <c r="D57" s="404">
        <v>1</v>
      </c>
      <c r="E57" s="404">
        <v>0</v>
      </c>
      <c r="F57" s="404">
        <v>0</v>
      </c>
      <c r="G57" s="404">
        <v>1</v>
      </c>
      <c r="H57" s="404">
        <v>200000</v>
      </c>
      <c r="I57" s="404">
        <v>200000</v>
      </c>
      <c r="J57" s="222"/>
    </row>
    <row r="58" spans="1:10" x14ac:dyDescent="0.25">
      <c r="A58" s="403" t="s">
        <v>1431</v>
      </c>
      <c r="B58" s="403" t="s">
        <v>1432</v>
      </c>
      <c r="C58" s="403" t="s">
        <v>625</v>
      </c>
      <c r="D58" s="404">
        <v>1</v>
      </c>
      <c r="E58" s="404">
        <v>0</v>
      </c>
      <c r="F58" s="404">
        <v>0</v>
      </c>
      <c r="G58" s="404">
        <v>1</v>
      </c>
      <c r="H58" s="404">
        <v>500000</v>
      </c>
      <c r="I58" s="404">
        <v>500000</v>
      </c>
      <c r="J58" s="222"/>
    </row>
    <row r="59" spans="1:10" x14ac:dyDescent="0.25">
      <c r="A59" s="403" t="s">
        <v>1433</v>
      </c>
      <c r="B59" s="403" t="s">
        <v>1434</v>
      </c>
      <c r="C59" s="403" t="s">
        <v>625</v>
      </c>
      <c r="D59" s="404">
        <v>1</v>
      </c>
      <c r="E59" s="404">
        <v>0</v>
      </c>
      <c r="F59" s="404">
        <v>0</v>
      </c>
      <c r="G59" s="404">
        <v>1</v>
      </c>
      <c r="H59" s="404">
        <v>395000</v>
      </c>
      <c r="I59" s="404">
        <v>395000</v>
      </c>
      <c r="J59" s="222"/>
    </row>
    <row r="60" spans="1:10" x14ac:dyDescent="0.25">
      <c r="A60" s="403" t="s">
        <v>1435</v>
      </c>
      <c r="B60" s="403" t="s">
        <v>1436</v>
      </c>
      <c r="C60" s="403" t="s">
        <v>625</v>
      </c>
      <c r="D60" s="404">
        <v>0</v>
      </c>
      <c r="E60" s="404">
        <v>1</v>
      </c>
      <c r="F60" s="404">
        <v>0</v>
      </c>
      <c r="G60" s="404">
        <v>1</v>
      </c>
      <c r="H60" s="404">
        <v>1116640</v>
      </c>
      <c r="I60" s="404">
        <v>1116640</v>
      </c>
      <c r="J60" s="222"/>
    </row>
    <row r="61" spans="1:10" x14ac:dyDescent="0.25">
      <c r="A61" s="403" t="s">
        <v>1437</v>
      </c>
      <c r="B61" s="403" t="s">
        <v>1438</v>
      </c>
      <c r="C61" s="403" t="s">
        <v>625</v>
      </c>
      <c r="D61" s="404">
        <v>0</v>
      </c>
      <c r="E61" s="404">
        <v>1</v>
      </c>
      <c r="F61" s="404">
        <v>0</v>
      </c>
      <c r="G61" s="404">
        <v>1</v>
      </c>
      <c r="H61" s="404">
        <v>2791600</v>
      </c>
      <c r="I61" s="404">
        <v>2791600</v>
      </c>
      <c r="J61" s="222"/>
    </row>
    <row r="62" spans="1:10" x14ac:dyDescent="0.25">
      <c r="A62" s="403" t="s">
        <v>1439</v>
      </c>
      <c r="B62" s="403" t="s">
        <v>1440</v>
      </c>
      <c r="C62" s="403" t="s">
        <v>625</v>
      </c>
      <c r="D62" s="404">
        <v>1</v>
      </c>
      <c r="E62" s="404">
        <v>0</v>
      </c>
      <c r="F62" s="404">
        <v>0</v>
      </c>
      <c r="G62" s="404">
        <v>1</v>
      </c>
      <c r="H62" s="404">
        <v>3182815</v>
      </c>
      <c r="I62" s="404">
        <v>3182815</v>
      </c>
      <c r="J62" s="222"/>
    </row>
    <row r="63" spans="1:10" x14ac:dyDescent="0.25">
      <c r="A63" s="403" t="s">
        <v>1441</v>
      </c>
      <c r="B63" s="403" t="s">
        <v>1442</v>
      </c>
      <c r="C63" s="403" t="s">
        <v>625</v>
      </c>
      <c r="D63" s="404">
        <v>0</v>
      </c>
      <c r="E63" s="404">
        <v>1</v>
      </c>
      <c r="F63" s="404">
        <v>0</v>
      </c>
      <c r="G63" s="404">
        <v>1</v>
      </c>
      <c r="H63" s="404">
        <v>1116720</v>
      </c>
      <c r="I63" s="404">
        <v>1116720</v>
      </c>
      <c r="J63" s="222"/>
    </row>
    <row r="64" spans="1:10" x14ac:dyDescent="0.25">
      <c r="A64" s="403" t="s">
        <v>1443</v>
      </c>
      <c r="B64" s="403" t="s">
        <v>1444</v>
      </c>
      <c r="C64" s="403" t="s">
        <v>625</v>
      </c>
      <c r="D64" s="404">
        <v>0</v>
      </c>
      <c r="E64" s="404">
        <v>1</v>
      </c>
      <c r="F64" s="404">
        <v>0</v>
      </c>
      <c r="G64" s="404">
        <v>1</v>
      </c>
      <c r="H64" s="404">
        <v>1046925</v>
      </c>
      <c r="I64" s="404">
        <v>1046925</v>
      </c>
      <c r="J64" s="222"/>
    </row>
    <row r="65" spans="1:10" x14ac:dyDescent="0.25">
      <c r="A65" s="403" t="s">
        <v>1445</v>
      </c>
      <c r="B65" s="403" t="s">
        <v>1446</v>
      </c>
      <c r="C65" s="403" t="s">
        <v>625</v>
      </c>
      <c r="D65" s="404">
        <v>0</v>
      </c>
      <c r="E65" s="404">
        <v>1</v>
      </c>
      <c r="F65" s="404">
        <v>0</v>
      </c>
      <c r="G65" s="404">
        <v>1</v>
      </c>
      <c r="H65" s="404">
        <v>1046925</v>
      </c>
      <c r="I65" s="404">
        <v>1046925</v>
      </c>
      <c r="J65" s="222"/>
    </row>
    <row r="66" spans="1:10" x14ac:dyDescent="0.25">
      <c r="A66" s="403" t="s">
        <v>1447</v>
      </c>
      <c r="B66" s="403" t="s">
        <v>1448</v>
      </c>
      <c r="C66" s="403" t="s">
        <v>625</v>
      </c>
      <c r="D66" s="404">
        <v>1</v>
      </c>
      <c r="E66" s="404">
        <v>0</v>
      </c>
      <c r="F66" s="404">
        <v>0</v>
      </c>
      <c r="G66" s="404">
        <v>1</v>
      </c>
      <c r="H66" s="404">
        <v>57833</v>
      </c>
      <c r="I66" s="404">
        <v>57833</v>
      </c>
      <c r="J66" s="222"/>
    </row>
    <row r="67" spans="1:10" x14ac:dyDescent="0.25">
      <c r="A67" s="403" t="s">
        <v>1449</v>
      </c>
      <c r="B67" s="403" t="s">
        <v>1450</v>
      </c>
      <c r="C67" s="403" t="s">
        <v>625</v>
      </c>
      <c r="D67" s="404">
        <v>2</v>
      </c>
      <c r="E67" s="404">
        <v>0</v>
      </c>
      <c r="F67" s="404">
        <v>0</v>
      </c>
      <c r="G67" s="404">
        <v>2</v>
      </c>
      <c r="H67" s="404">
        <v>49500</v>
      </c>
      <c r="I67" s="404">
        <v>99000</v>
      </c>
      <c r="J67" s="222"/>
    </row>
    <row r="68" spans="1:10" x14ac:dyDescent="0.25">
      <c r="A68" s="403" t="s">
        <v>1451</v>
      </c>
      <c r="B68" s="403" t="s">
        <v>1452</v>
      </c>
      <c r="C68" s="403" t="s">
        <v>625</v>
      </c>
      <c r="D68" s="404">
        <v>2</v>
      </c>
      <c r="E68" s="404">
        <v>0</v>
      </c>
      <c r="F68" s="404">
        <v>0</v>
      </c>
      <c r="G68" s="404">
        <v>2</v>
      </c>
      <c r="H68" s="404">
        <v>2075</v>
      </c>
      <c r="I68" s="404">
        <v>4150</v>
      </c>
      <c r="J68" s="222"/>
    </row>
    <row r="69" spans="1:10" x14ac:dyDescent="0.25">
      <c r="A69" s="403" t="s">
        <v>1453</v>
      </c>
      <c r="B69" s="403" t="s">
        <v>1454</v>
      </c>
      <c r="C69" s="403" t="s">
        <v>625</v>
      </c>
      <c r="D69" s="404">
        <v>1</v>
      </c>
      <c r="E69" s="404">
        <v>0</v>
      </c>
      <c r="F69" s="404">
        <v>0</v>
      </c>
      <c r="G69" s="404">
        <v>1</v>
      </c>
      <c r="H69" s="404">
        <v>1491.67</v>
      </c>
      <c r="I69" s="404">
        <v>1491.67</v>
      </c>
      <c r="J69" s="222"/>
    </row>
    <row r="70" spans="1:10" x14ac:dyDescent="0.25">
      <c r="A70" s="403" t="s">
        <v>1455</v>
      </c>
      <c r="B70" s="403" t="s">
        <v>1456</v>
      </c>
      <c r="C70" s="403" t="s">
        <v>625</v>
      </c>
      <c r="D70" s="404">
        <v>3</v>
      </c>
      <c r="E70" s="404">
        <v>0</v>
      </c>
      <c r="F70" s="404">
        <v>0</v>
      </c>
      <c r="G70" s="404">
        <v>3</v>
      </c>
      <c r="H70" s="404">
        <v>25000</v>
      </c>
      <c r="I70" s="404">
        <v>75000</v>
      </c>
      <c r="J70" s="222"/>
    </row>
    <row r="71" spans="1:10" x14ac:dyDescent="0.25">
      <c r="A71" s="403" t="s">
        <v>1457</v>
      </c>
      <c r="B71" s="403" t="s">
        <v>1458</v>
      </c>
      <c r="C71" s="403" t="s">
        <v>625</v>
      </c>
      <c r="D71" s="404">
        <v>2</v>
      </c>
      <c r="E71" s="404">
        <v>0</v>
      </c>
      <c r="F71" s="404">
        <v>0</v>
      </c>
      <c r="G71" s="404">
        <v>2</v>
      </c>
      <c r="H71" s="404">
        <v>15000</v>
      </c>
      <c r="I71" s="404">
        <v>30000</v>
      </c>
      <c r="J71" s="222"/>
    </row>
    <row r="72" spans="1:10" x14ac:dyDescent="0.25">
      <c r="A72" s="403" t="s">
        <v>1459</v>
      </c>
      <c r="B72" s="403" t="s">
        <v>1460</v>
      </c>
      <c r="C72" s="403" t="s">
        <v>625</v>
      </c>
      <c r="D72" s="404">
        <v>5</v>
      </c>
      <c r="E72" s="404">
        <v>0</v>
      </c>
      <c r="F72" s="404">
        <v>0</v>
      </c>
      <c r="G72" s="404">
        <v>5</v>
      </c>
      <c r="H72" s="404">
        <v>1700</v>
      </c>
      <c r="I72" s="404">
        <v>8500</v>
      </c>
      <c r="J72" s="222"/>
    </row>
    <row r="73" spans="1:10" x14ac:dyDescent="0.25">
      <c r="A73" s="403" t="s">
        <v>1461</v>
      </c>
      <c r="B73" s="403" t="s">
        <v>1462</v>
      </c>
      <c r="C73" s="403" t="s">
        <v>625</v>
      </c>
      <c r="D73" s="404">
        <v>2</v>
      </c>
      <c r="E73" s="404">
        <v>0</v>
      </c>
      <c r="F73" s="404">
        <v>0</v>
      </c>
      <c r="G73" s="404">
        <v>2</v>
      </c>
      <c r="H73" s="404">
        <v>21000</v>
      </c>
      <c r="I73" s="404">
        <v>42000</v>
      </c>
      <c r="J73" s="222"/>
    </row>
    <row r="74" spans="1:10" x14ac:dyDescent="0.25">
      <c r="A74" s="403" t="s">
        <v>1463</v>
      </c>
      <c r="B74" s="403" t="s">
        <v>1464</v>
      </c>
      <c r="C74" s="403" t="s">
        <v>625</v>
      </c>
      <c r="D74" s="404">
        <v>1</v>
      </c>
      <c r="E74" s="404">
        <v>0</v>
      </c>
      <c r="F74" s="404">
        <v>0</v>
      </c>
      <c r="G74" s="404">
        <v>1</v>
      </c>
      <c r="H74" s="404">
        <v>72000</v>
      </c>
      <c r="I74" s="404">
        <v>72000</v>
      </c>
      <c r="J74" s="222"/>
    </row>
    <row r="75" spans="1:10" x14ac:dyDescent="0.25">
      <c r="A75" s="403" t="s">
        <v>1465</v>
      </c>
      <c r="B75" s="403" t="s">
        <v>1466</v>
      </c>
      <c r="C75" s="403" t="s">
        <v>625</v>
      </c>
      <c r="D75" s="404">
        <v>1</v>
      </c>
      <c r="E75" s="404">
        <v>0</v>
      </c>
      <c r="F75" s="404">
        <v>0</v>
      </c>
      <c r="G75" s="404">
        <v>1</v>
      </c>
      <c r="H75" s="404">
        <v>22300</v>
      </c>
      <c r="I75" s="404">
        <v>22300</v>
      </c>
      <c r="J75" s="222"/>
    </row>
    <row r="76" spans="1:10" x14ac:dyDescent="0.25">
      <c r="A76" s="403" t="s">
        <v>1467</v>
      </c>
      <c r="B76" s="403" t="s">
        <v>1468</v>
      </c>
      <c r="C76" s="403" t="s">
        <v>625</v>
      </c>
      <c r="D76" s="404">
        <v>3</v>
      </c>
      <c r="E76" s="404">
        <v>0</v>
      </c>
      <c r="F76" s="404">
        <v>0</v>
      </c>
      <c r="G76" s="404">
        <v>3</v>
      </c>
      <c r="H76" s="404">
        <v>4166.666666666667</v>
      </c>
      <c r="I76" s="404">
        <v>12500</v>
      </c>
      <c r="J76" s="222"/>
    </row>
    <row r="77" spans="1:10" x14ac:dyDescent="0.25">
      <c r="A77" s="403" t="s">
        <v>1469</v>
      </c>
      <c r="B77" s="403" t="s">
        <v>1470</v>
      </c>
      <c r="C77" s="403" t="s">
        <v>625</v>
      </c>
      <c r="D77" s="404">
        <v>2</v>
      </c>
      <c r="E77" s="404">
        <v>0</v>
      </c>
      <c r="F77" s="404">
        <v>0</v>
      </c>
      <c r="G77" s="404">
        <v>2</v>
      </c>
      <c r="H77" s="404">
        <v>5500</v>
      </c>
      <c r="I77" s="404">
        <v>11000</v>
      </c>
      <c r="J77" s="222"/>
    </row>
    <row r="78" spans="1:10" x14ac:dyDescent="0.25">
      <c r="A78" s="403" t="s">
        <v>1471</v>
      </c>
      <c r="B78" s="403" t="s">
        <v>1472</v>
      </c>
      <c r="C78" s="403" t="s">
        <v>625</v>
      </c>
      <c r="D78" s="404">
        <v>1</v>
      </c>
      <c r="E78" s="404">
        <v>0</v>
      </c>
      <c r="F78" s="404">
        <v>0</v>
      </c>
      <c r="G78" s="404">
        <v>1</v>
      </c>
      <c r="H78" s="404">
        <v>200</v>
      </c>
      <c r="I78" s="404">
        <v>200</v>
      </c>
      <c r="J78" s="222"/>
    </row>
    <row r="79" spans="1:10" x14ac:dyDescent="0.25">
      <c r="A79" s="403" t="s">
        <v>1473</v>
      </c>
      <c r="B79" s="403" t="s">
        <v>1474</v>
      </c>
      <c r="C79" s="403" t="s">
        <v>625</v>
      </c>
      <c r="D79" s="404">
        <v>5</v>
      </c>
      <c r="E79" s="404">
        <v>0</v>
      </c>
      <c r="F79" s="404">
        <v>0</v>
      </c>
      <c r="G79" s="404">
        <v>5</v>
      </c>
      <c r="H79" s="404">
        <v>625</v>
      </c>
      <c r="I79" s="404">
        <v>3125</v>
      </c>
      <c r="J79" s="222"/>
    </row>
    <row r="80" spans="1:10" x14ac:dyDescent="0.25">
      <c r="A80" s="403" t="s">
        <v>1475</v>
      </c>
      <c r="B80" s="403" t="s">
        <v>1476</v>
      </c>
      <c r="C80" s="403" t="s">
        <v>625</v>
      </c>
      <c r="D80" s="404">
        <v>20</v>
      </c>
      <c r="E80" s="404">
        <v>0</v>
      </c>
      <c r="F80" s="404">
        <v>0</v>
      </c>
      <c r="G80" s="404">
        <v>20</v>
      </c>
      <c r="H80" s="404">
        <v>17.5</v>
      </c>
      <c r="I80" s="404">
        <v>350</v>
      </c>
      <c r="J80" s="222"/>
    </row>
    <row r="81" spans="1:10" x14ac:dyDescent="0.25">
      <c r="A81" s="403" t="s">
        <v>1477</v>
      </c>
      <c r="B81" s="403" t="s">
        <v>1478</v>
      </c>
      <c r="C81" s="403" t="s">
        <v>625</v>
      </c>
      <c r="D81" s="404">
        <v>0</v>
      </c>
      <c r="E81" s="404">
        <v>1</v>
      </c>
      <c r="F81" s="404">
        <v>0</v>
      </c>
      <c r="G81" s="404">
        <v>1</v>
      </c>
      <c r="H81" s="404">
        <v>28250</v>
      </c>
      <c r="I81" s="404">
        <v>28250</v>
      </c>
      <c r="J81" s="222"/>
    </row>
    <row r="82" spans="1:10" x14ac:dyDescent="0.25">
      <c r="A82" s="403"/>
      <c r="B82" s="403"/>
      <c r="C82" s="403"/>
      <c r="D82" s="404"/>
      <c r="E82" s="404"/>
      <c r="F82" s="404"/>
      <c r="G82" s="404"/>
      <c r="H82" s="404"/>
      <c r="I82" s="404"/>
      <c r="J82" s="222"/>
    </row>
    <row r="83" spans="1:10" x14ac:dyDescent="0.25">
      <c r="A83" s="390"/>
      <c r="B83" s="391"/>
      <c r="C83" s="390"/>
      <c r="D83" s="399"/>
      <c r="E83" s="399"/>
      <c r="F83" s="399"/>
      <c r="G83" s="399"/>
      <c r="H83" s="399"/>
      <c r="I83" s="399"/>
    </row>
    <row r="84" spans="1:10" x14ac:dyDescent="0.25">
      <c r="A84" s="392"/>
      <c r="B84" s="393" t="s">
        <v>234</v>
      </c>
      <c r="C84" s="219"/>
      <c r="D84" s="219"/>
      <c r="E84" s="400"/>
      <c r="F84" s="401"/>
      <c r="G84" s="219"/>
      <c r="H84" s="217" t="s">
        <v>606</v>
      </c>
      <c r="I84" s="407">
        <f>SUM(I4:I83)</f>
        <v>117979070.94000001</v>
      </c>
    </row>
    <row r="86" spans="1:10" x14ac:dyDescent="0.25">
      <c r="B86" s="385" t="s">
        <v>175</v>
      </c>
      <c r="D86" s="385" t="s">
        <v>225</v>
      </c>
    </row>
    <row r="87" spans="1:10" x14ac:dyDescent="0.25">
      <c r="B87" s="385" t="s">
        <v>243</v>
      </c>
      <c r="D87" s="385" t="s">
        <v>607</v>
      </c>
    </row>
    <row r="88" spans="1:10" x14ac:dyDescent="0.25">
      <c r="F88" s="389"/>
    </row>
    <row r="90" spans="1:10" x14ac:dyDescent="0.25">
      <c r="I90" s="389"/>
    </row>
  </sheetData>
  <mergeCells count="1"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H19" sqref="H19"/>
    </sheetView>
  </sheetViews>
  <sheetFormatPr defaultColWidth="11.42578125" defaultRowHeight="15" x14ac:dyDescent="0.25"/>
  <cols>
    <col min="1" max="1" width="6.7109375" style="209" customWidth="1"/>
    <col min="2" max="2" width="24.42578125" style="209" customWidth="1"/>
    <col min="3" max="3" width="5.7109375" style="209" customWidth="1"/>
    <col min="4" max="4" width="10.28515625" style="209" customWidth="1"/>
    <col min="5" max="5" width="11.140625" style="209" customWidth="1"/>
    <col min="6" max="6" width="10.5703125" style="209" customWidth="1"/>
    <col min="7" max="7" width="9.5703125" style="209" customWidth="1"/>
    <col min="8" max="8" width="11" style="209" customWidth="1"/>
    <col min="9" max="9" width="12.28515625" style="209" customWidth="1"/>
    <col min="10" max="256" width="11.42578125" style="209"/>
    <col min="257" max="257" width="6.7109375" style="209" customWidth="1"/>
    <col min="258" max="258" width="24.42578125" style="209" customWidth="1"/>
    <col min="259" max="259" width="5.7109375" style="209" customWidth="1"/>
    <col min="260" max="260" width="10.28515625" style="209" customWidth="1"/>
    <col min="261" max="261" width="11.140625" style="209" customWidth="1"/>
    <col min="262" max="262" width="10.5703125" style="209" customWidth="1"/>
    <col min="263" max="263" width="9.5703125" style="209" customWidth="1"/>
    <col min="264" max="264" width="11" style="209" customWidth="1"/>
    <col min="265" max="265" width="12.28515625" style="209" customWidth="1"/>
    <col min="266" max="512" width="11.42578125" style="209"/>
    <col min="513" max="513" width="6.7109375" style="209" customWidth="1"/>
    <col min="514" max="514" width="24.42578125" style="209" customWidth="1"/>
    <col min="515" max="515" width="5.7109375" style="209" customWidth="1"/>
    <col min="516" max="516" width="10.28515625" style="209" customWidth="1"/>
    <col min="517" max="517" width="11.140625" style="209" customWidth="1"/>
    <col min="518" max="518" width="10.5703125" style="209" customWidth="1"/>
    <col min="519" max="519" width="9.5703125" style="209" customWidth="1"/>
    <col min="520" max="520" width="11" style="209" customWidth="1"/>
    <col min="521" max="521" width="12.28515625" style="209" customWidth="1"/>
    <col min="522" max="768" width="11.42578125" style="209"/>
    <col min="769" max="769" width="6.7109375" style="209" customWidth="1"/>
    <col min="770" max="770" width="24.42578125" style="209" customWidth="1"/>
    <col min="771" max="771" width="5.7109375" style="209" customWidth="1"/>
    <col min="772" max="772" width="10.28515625" style="209" customWidth="1"/>
    <col min="773" max="773" width="11.140625" style="209" customWidth="1"/>
    <col min="774" max="774" width="10.5703125" style="209" customWidth="1"/>
    <col min="775" max="775" width="9.5703125" style="209" customWidth="1"/>
    <col min="776" max="776" width="11" style="209" customWidth="1"/>
    <col min="777" max="777" width="12.28515625" style="209" customWidth="1"/>
    <col min="778" max="1024" width="11.42578125" style="209"/>
    <col min="1025" max="1025" width="6.7109375" style="209" customWidth="1"/>
    <col min="1026" max="1026" width="24.42578125" style="209" customWidth="1"/>
    <col min="1027" max="1027" width="5.7109375" style="209" customWidth="1"/>
    <col min="1028" max="1028" width="10.28515625" style="209" customWidth="1"/>
    <col min="1029" max="1029" width="11.140625" style="209" customWidth="1"/>
    <col min="1030" max="1030" width="10.5703125" style="209" customWidth="1"/>
    <col min="1031" max="1031" width="9.5703125" style="209" customWidth="1"/>
    <col min="1032" max="1032" width="11" style="209" customWidth="1"/>
    <col min="1033" max="1033" width="12.28515625" style="209" customWidth="1"/>
    <col min="1034" max="1280" width="11.42578125" style="209"/>
    <col min="1281" max="1281" width="6.7109375" style="209" customWidth="1"/>
    <col min="1282" max="1282" width="24.42578125" style="209" customWidth="1"/>
    <col min="1283" max="1283" width="5.7109375" style="209" customWidth="1"/>
    <col min="1284" max="1284" width="10.28515625" style="209" customWidth="1"/>
    <col min="1285" max="1285" width="11.140625" style="209" customWidth="1"/>
    <col min="1286" max="1286" width="10.5703125" style="209" customWidth="1"/>
    <col min="1287" max="1287" width="9.5703125" style="209" customWidth="1"/>
    <col min="1288" max="1288" width="11" style="209" customWidth="1"/>
    <col min="1289" max="1289" width="12.28515625" style="209" customWidth="1"/>
    <col min="1290" max="1536" width="11.42578125" style="209"/>
    <col min="1537" max="1537" width="6.7109375" style="209" customWidth="1"/>
    <col min="1538" max="1538" width="24.42578125" style="209" customWidth="1"/>
    <col min="1539" max="1539" width="5.7109375" style="209" customWidth="1"/>
    <col min="1540" max="1540" width="10.28515625" style="209" customWidth="1"/>
    <col min="1541" max="1541" width="11.140625" style="209" customWidth="1"/>
    <col min="1542" max="1542" width="10.5703125" style="209" customWidth="1"/>
    <col min="1543" max="1543" width="9.5703125" style="209" customWidth="1"/>
    <col min="1544" max="1544" width="11" style="209" customWidth="1"/>
    <col min="1545" max="1545" width="12.28515625" style="209" customWidth="1"/>
    <col min="1546" max="1792" width="11.42578125" style="209"/>
    <col min="1793" max="1793" width="6.7109375" style="209" customWidth="1"/>
    <col min="1794" max="1794" width="24.42578125" style="209" customWidth="1"/>
    <col min="1795" max="1795" width="5.7109375" style="209" customWidth="1"/>
    <col min="1796" max="1796" width="10.28515625" style="209" customWidth="1"/>
    <col min="1797" max="1797" width="11.140625" style="209" customWidth="1"/>
    <col min="1798" max="1798" width="10.5703125" style="209" customWidth="1"/>
    <col min="1799" max="1799" width="9.5703125" style="209" customWidth="1"/>
    <col min="1800" max="1800" width="11" style="209" customWidth="1"/>
    <col min="1801" max="1801" width="12.28515625" style="209" customWidth="1"/>
    <col min="1802" max="2048" width="11.42578125" style="209"/>
    <col min="2049" max="2049" width="6.7109375" style="209" customWidth="1"/>
    <col min="2050" max="2050" width="24.42578125" style="209" customWidth="1"/>
    <col min="2051" max="2051" width="5.7109375" style="209" customWidth="1"/>
    <col min="2052" max="2052" width="10.28515625" style="209" customWidth="1"/>
    <col min="2053" max="2053" width="11.140625" style="209" customWidth="1"/>
    <col min="2054" max="2054" width="10.5703125" style="209" customWidth="1"/>
    <col min="2055" max="2055" width="9.5703125" style="209" customWidth="1"/>
    <col min="2056" max="2056" width="11" style="209" customWidth="1"/>
    <col min="2057" max="2057" width="12.28515625" style="209" customWidth="1"/>
    <col min="2058" max="2304" width="11.42578125" style="209"/>
    <col min="2305" max="2305" width="6.7109375" style="209" customWidth="1"/>
    <col min="2306" max="2306" width="24.42578125" style="209" customWidth="1"/>
    <col min="2307" max="2307" width="5.7109375" style="209" customWidth="1"/>
    <col min="2308" max="2308" width="10.28515625" style="209" customWidth="1"/>
    <col min="2309" max="2309" width="11.140625" style="209" customWidth="1"/>
    <col min="2310" max="2310" width="10.5703125" style="209" customWidth="1"/>
    <col min="2311" max="2311" width="9.5703125" style="209" customWidth="1"/>
    <col min="2312" max="2312" width="11" style="209" customWidth="1"/>
    <col min="2313" max="2313" width="12.28515625" style="209" customWidth="1"/>
    <col min="2314" max="2560" width="11.42578125" style="209"/>
    <col min="2561" max="2561" width="6.7109375" style="209" customWidth="1"/>
    <col min="2562" max="2562" width="24.42578125" style="209" customWidth="1"/>
    <col min="2563" max="2563" width="5.7109375" style="209" customWidth="1"/>
    <col min="2564" max="2564" width="10.28515625" style="209" customWidth="1"/>
    <col min="2565" max="2565" width="11.140625" style="209" customWidth="1"/>
    <col min="2566" max="2566" width="10.5703125" style="209" customWidth="1"/>
    <col min="2567" max="2567" width="9.5703125" style="209" customWidth="1"/>
    <col min="2568" max="2568" width="11" style="209" customWidth="1"/>
    <col min="2569" max="2569" width="12.28515625" style="209" customWidth="1"/>
    <col min="2570" max="2816" width="11.42578125" style="209"/>
    <col min="2817" max="2817" width="6.7109375" style="209" customWidth="1"/>
    <col min="2818" max="2818" width="24.42578125" style="209" customWidth="1"/>
    <col min="2819" max="2819" width="5.7109375" style="209" customWidth="1"/>
    <col min="2820" max="2820" width="10.28515625" style="209" customWidth="1"/>
    <col min="2821" max="2821" width="11.140625" style="209" customWidth="1"/>
    <col min="2822" max="2822" width="10.5703125" style="209" customWidth="1"/>
    <col min="2823" max="2823" width="9.5703125" style="209" customWidth="1"/>
    <col min="2824" max="2824" width="11" style="209" customWidth="1"/>
    <col min="2825" max="2825" width="12.28515625" style="209" customWidth="1"/>
    <col min="2826" max="3072" width="11.42578125" style="209"/>
    <col min="3073" max="3073" width="6.7109375" style="209" customWidth="1"/>
    <col min="3074" max="3074" width="24.42578125" style="209" customWidth="1"/>
    <col min="3075" max="3075" width="5.7109375" style="209" customWidth="1"/>
    <col min="3076" max="3076" width="10.28515625" style="209" customWidth="1"/>
    <col min="3077" max="3077" width="11.140625" style="209" customWidth="1"/>
    <col min="3078" max="3078" width="10.5703125" style="209" customWidth="1"/>
    <col min="3079" max="3079" width="9.5703125" style="209" customWidth="1"/>
    <col min="3080" max="3080" width="11" style="209" customWidth="1"/>
    <col min="3081" max="3081" width="12.28515625" style="209" customWidth="1"/>
    <col min="3082" max="3328" width="11.42578125" style="209"/>
    <col min="3329" max="3329" width="6.7109375" style="209" customWidth="1"/>
    <col min="3330" max="3330" width="24.42578125" style="209" customWidth="1"/>
    <col min="3331" max="3331" width="5.7109375" style="209" customWidth="1"/>
    <col min="3332" max="3332" width="10.28515625" style="209" customWidth="1"/>
    <col min="3333" max="3333" width="11.140625" style="209" customWidth="1"/>
    <col min="3334" max="3334" width="10.5703125" style="209" customWidth="1"/>
    <col min="3335" max="3335" width="9.5703125" style="209" customWidth="1"/>
    <col min="3336" max="3336" width="11" style="209" customWidth="1"/>
    <col min="3337" max="3337" width="12.28515625" style="209" customWidth="1"/>
    <col min="3338" max="3584" width="11.42578125" style="209"/>
    <col min="3585" max="3585" width="6.7109375" style="209" customWidth="1"/>
    <col min="3586" max="3586" width="24.42578125" style="209" customWidth="1"/>
    <col min="3587" max="3587" width="5.7109375" style="209" customWidth="1"/>
    <col min="3588" max="3588" width="10.28515625" style="209" customWidth="1"/>
    <col min="3589" max="3589" width="11.140625" style="209" customWidth="1"/>
    <col min="3590" max="3590" width="10.5703125" style="209" customWidth="1"/>
    <col min="3591" max="3591" width="9.5703125" style="209" customWidth="1"/>
    <col min="3592" max="3592" width="11" style="209" customWidth="1"/>
    <col min="3593" max="3593" width="12.28515625" style="209" customWidth="1"/>
    <col min="3594" max="3840" width="11.42578125" style="209"/>
    <col min="3841" max="3841" width="6.7109375" style="209" customWidth="1"/>
    <col min="3842" max="3842" width="24.42578125" style="209" customWidth="1"/>
    <col min="3843" max="3843" width="5.7109375" style="209" customWidth="1"/>
    <col min="3844" max="3844" width="10.28515625" style="209" customWidth="1"/>
    <col min="3845" max="3845" width="11.140625" style="209" customWidth="1"/>
    <col min="3846" max="3846" width="10.5703125" style="209" customWidth="1"/>
    <col min="3847" max="3847" width="9.5703125" style="209" customWidth="1"/>
    <col min="3848" max="3848" width="11" style="209" customWidth="1"/>
    <col min="3849" max="3849" width="12.28515625" style="209" customWidth="1"/>
    <col min="3850" max="4096" width="11.42578125" style="209"/>
    <col min="4097" max="4097" width="6.7109375" style="209" customWidth="1"/>
    <col min="4098" max="4098" width="24.42578125" style="209" customWidth="1"/>
    <col min="4099" max="4099" width="5.7109375" style="209" customWidth="1"/>
    <col min="4100" max="4100" width="10.28515625" style="209" customWidth="1"/>
    <col min="4101" max="4101" width="11.140625" style="209" customWidth="1"/>
    <col min="4102" max="4102" width="10.5703125" style="209" customWidth="1"/>
    <col min="4103" max="4103" width="9.5703125" style="209" customWidth="1"/>
    <col min="4104" max="4104" width="11" style="209" customWidth="1"/>
    <col min="4105" max="4105" width="12.28515625" style="209" customWidth="1"/>
    <col min="4106" max="4352" width="11.42578125" style="209"/>
    <col min="4353" max="4353" width="6.7109375" style="209" customWidth="1"/>
    <col min="4354" max="4354" width="24.42578125" style="209" customWidth="1"/>
    <col min="4355" max="4355" width="5.7109375" style="209" customWidth="1"/>
    <col min="4356" max="4356" width="10.28515625" style="209" customWidth="1"/>
    <col min="4357" max="4357" width="11.140625" style="209" customWidth="1"/>
    <col min="4358" max="4358" width="10.5703125" style="209" customWidth="1"/>
    <col min="4359" max="4359" width="9.5703125" style="209" customWidth="1"/>
    <col min="4360" max="4360" width="11" style="209" customWidth="1"/>
    <col min="4361" max="4361" width="12.28515625" style="209" customWidth="1"/>
    <col min="4362" max="4608" width="11.42578125" style="209"/>
    <col min="4609" max="4609" width="6.7109375" style="209" customWidth="1"/>
    <col min="4610" max="4610" width="24.42578125" style="209" customWidth="1"/>
    <col min="4611" max="4611" width="5.7109375" style="209" customWidth="1"/>
    <col min="4612" max="4612" width="10.28515625" style="209" customWidth="1"/>
    <col min="4613" max="4613" width="11.140625" style="209" customWidth="1"/>
    <col min="4614" max="4614" width="10.5703125" style="209" customWidth="1"/>
    <col min="4615" max="4615" width="9.5703125" style="209" customWidth="1"/>
    <col min="4616" max="4616" width="11" style="209" customWidth="1"/>
    <col min="4617" max="4617" width="12.28515625" style="209" customWidth="1"/>
    <col min="4618" max="4864" width="11.42578125" style="209"/>
    <col min="4865" max="4865" width="6.7109375" style="209" customWidth="1"/>
    <col min="4866" max="4866" width="24.42578125" style="209" customWidth="1"/>
    <col min="4867" max="4867" width="5.7109375" style="209" customWidth="1"/>
    <col min="4868" max="4868" width="10.28515625" style="209" customWidth="1"/>
    <col min="4869" max="4869" width="11.140625" style="209" customWidth="1"/>
    <col min="4870" max="4870" width="10.5703125" style="209" customWidth="1"/>
    <col min="4871" max="4871" width="9.5703125" style="209" customWidth="1"/>
    <col min="4872" max="4872" width="11" style="209" customWidth="1"/>
    <col min="4873" max="4873" width="12.28515625" style="209" customWidth="1"/>
    <col min="4874" max="5120" width="11.42578125" style="209"/>
    <col min="5121" max="5121" width="6.7109375" style="209" customWidth="1"/>
    <col min="5122" max="5122" width="24.42578125" style="209" customWidth="1"/>
    <col min="5123" max="5123" width="5.7109375" style="209" customWidth="1"/>
    <col min="5124" max="5124" width="10.28515625" style="209" customWidth="1"/>
    <col min="5125" max="5125" width="11.140625" style="209" customWidth="1"/>
    <col min="5126" max="5126" width="10.5703125" style="209" customWidth="1"/>
    <col min="5127" max="5127" width="9.5703125" style="209" customWidth="1"/>
    <col min="5128" max="5128" width="11" style="209" customWidth="1"/>
    <col min="5129" max="5129" width="12.28515625" style="209" customWidth="1"/>
    <col min="5130" max="5376" width="11.42578125" style="209"/>
    <col min="5377" max="5377" width="6.7109375" style="209" customWidth="1"/>
    <col min="5378" max="5378" width="24.42578125" style="209" customWidth="1"/>
    <col min="5379" max="5379" width="5.7109375" style="209" customWidth="1"/>
    <col min="5380" max="5380" width="10.28515625" style="209" customWidth="1"/>
    <col min="5381" max="5381" width="11.140625" style="209" customWidth="1"/>
    <col min="5382" max="5382" width="10.5703125" style="209" customWidth="1"/>
    <col min="5383" max="5383" width="9.5703125" style="209" customWidth="1"/>
    <col min="5384" max="5384" width="11" style="209" customWidth="1"/>
    <col min="5385" max="5385" width="12.28515625" style="209" customWidth="1"/>
    <col min="5386" max="5632" width="11.42578125" style="209"/>
    <col min="5633" max="5633" width="6.7109375" style="209" customWidth="1"/>
    <col min="5634" max="5634" width="24.42578125" style="209" customWidth="1"/>
    <col min="5635" max="5635" width="5.7109375" style="209" customWidth="1"/>
    <col min="5636" max="5636" width="10.28515625" style="209" customWidth="1"/>
    <col min="5637" max="5637" width="11.140625" style="209" customWidth="1"/>
    <col min="5638" max="5638" width="10.5703125" style="209" customWidth="1"/>
    <col min="5639" max="5639" width="9.5703125" style="209" customWidth="1"/>
    <col min="5640" max="5640" width="11" style="209" customWidth="1"/>
    <col min="5641" max="5641" width="12.28515625" style="209" customWidth="1"/>
    <col min="5642" max="5888" width="11.42578125" style="209"/>
    <col min="5889" max="5889" width="6.7109375" style="209" customWidth="1"/>
    <col min="5890" max="5890" width="24.42578125" style="209" customWidth="1"/>
    <col min="5891" max="5891" width="5.7109375" style="209" customWidth="1"/>
    <col min="5892" max="5892" width="10.28515625" style="209" customWidth="1"/>
    <col min="5893" max="5893" width="11.140625" style="209" customWidth="1"/>
    <col min="5894" max="5894" width="10.5703125" style="209" customWidth="1"/>
    <col min="5895" max="5895" width="9.5703125" style="209" customWidth="1"/>
    <col min="5896" max="5896" width="11" style="209" customWidth="1"/>
    <col min="5897" max="5897" width="12.28515625" style="209" customWidth="1"/>
    <col min="5898" max="6144" width="11.42578125" style="209"/>
    <col min="6145" max="6145" width="6.7109375" style="209" customWidth="1"/>
    <col min="6146" max="6146" width="24.42578125" style="209" customWidth="1"/>
    <col min="6147" max="6147" width="5.7109375" style="209" customWidth="1"/>
    <col min="6148" max="6148" width="10.28515625" style="209" customWidth="1"/>
    <col min="6149" max="6149" width="11.140625" style="209" customWidth="1"/>
    <col min="6150" max="6150" width="10.5703125" style="209" customWidth="1"/>
    <col min="6151" max="6151" width="9.5703125" style="209" customWidth="1"/>
    <col min="6152" max="6152" width="11" style="209" customWidth="1"/>
    <col min="6153" max="6153" width="12.28515625" style="209" customWidth="1"/>
    <col min="6154" max="6400" width="11.42578125" style="209"/>
    <col min="6401" max="6401" width="6.7109375" style="209" customWidth="1"/>
    <col min="6402" max="6402" width="24.42578125" style="209" customWidth="1"/>
    <col min="6403" max="6403" width="5.7109375" style="209" customWidth="1"/>
    <col min="6404" max="6404" width="10.28515625" style="209" customWidth="1"/>
    <col min="6405" max="6405" width="11.140625" style="209" customWidth="1"/>
    <col min="6406" max="6406" width="10.5703125" style="209" customWidth="1"/>
    <col min="6407" max="6407" width="9.5703125" style="209" customWidth="1"/>
    <col min="6408" max="6408" width="11" style="209" customWidth="1"/>
    <col min="6409" max="6409" width="12.28515625" style="209" customWidth="1"/>
    <col min="6410" max="6656" width="11.42578125" style="209"/>
    <col min="6657" max="6657" width="6.7109375" style="209" customWidth="1"/>
    <col min="6658" max="6658" width="24.42578125" style="209" customWidth="1"/>
    <col min="6659" max="6659" width="5.7109375" style="209" customWidth="1"/>
    <col min="6660" max="6660" width="10.28515625" style="209" customWidth="1"/>
    <col min="6661" max="6661" width="11.140625" style="209" customWidth="1"/>
    <col min="6662" max="6662" width="10.5703125" style="209" customWidth="1"/>
    <col min="6663" max="6663" width="9.5703125" style="209" customWidth="1"/>
    <col min="6664" max="6664" width="11" style="209" customWidth="1"/>
    <col min="6665" max="6665" width="12.28515625" style="209" customWidth="1"/>
    <col min="6666" max="6912" width="11.42578125" style="209"/>
    <col min="6913" max="6913" width="6.7109375" style="209" customWidth="1"/>
    <col min="6914" max="6914" width="24.42578125" style="209" customWidth="1"/>
    <col min="6915" max="6915" width="5.7109375" style="209" customWidth="1"/>
    <col min="6916" max="6916" width="10.28515625" style="209" customWidth="1"/>
    <col min="6917" max="6917" width="11.140625" style="209" customWidth="1"/>
    <col min="6918" max="6918" width="10.5703125" style="209" customWidth="1"/>
    <col min="6919" max="6919" width="9.5703125" style="209" customWidth="1"/>
    <col min="6920" max="6920" width="11" style="209" customWidth="1"/>
    <col min="6921" max="6921" width="12.28515625" style="209" customWidth="1"/>
    <col min="6922" max="7168" width="11.42578125" style="209"/>
    <col min="7169" max="7169" width="6.7109375" style="209" customWidth="1"/>
    <col min="7170" max="7170" width="24.42578125" style="209" customWidth="1"/>
    <col min="7171" max="7171" width="5.7109375" style="209" customWidth="1"/>
    <col min="7172" max="7172" width="10.28515625" style="209" customWidth="1"/>
    <col min="7173" max="7173" width="11.140625" style="209" customWidth="1"/>
    <col min="7174" max="7174" width="10.5703125" style="209" customWidth="1"/>
    <col min="7175" max="7175" width="9.5703125" style="209" customWidth="1"/>
    <col min="7176" max="7176" width="11" style="209" customWidth="1"/>
    <col min="7177" max="7177" width="12.28515625" style="209" customWidth="1"/>
    <col min="7178" max="7424" width="11.42578125" style="209"/>
    <col min="7425" max="7425" width="6.7109375" style="209" customWidth="1"/>
    <col min="7426" max="7426" width="24.42578125" style="209" customWidth="1"/>
    <col min="7427" max="7427" width="5.7109375" style="209" customWidth="1"/>
    <col min="7428" max="7428" width="10.28515625" style="209" customWidth="1"/>
    <col min="7429" max="7429" width="11.140625" style="209" customWidth="1"/>
    <col min="7430" max="7430" width="10.5703125" style="209" customWidth="1"/>
    <col min="7431" max="7431" width="9.5703125" style="209" customWidth="1"/>
    <col min="7432" max="7432" width="11" style="209" customWidth="1"/>
    <col min="7433" max="7433" width="12.28515625" style="209" customWidth="1"/>
    <col min="7434" max="7680" width="11.42578125" style="209"/>
    <col min="7681" max="7681" width="6.7109375" style="209" customWidth="1"/>
    <col min="7682" max="7682" width="24.42578125" style="209" customWidth="1"/>
    <col min="7683" max="7683" width="5.7109375" style="209" customWidth="1"/>
    <col min="7684" max="7684" width="10.28515625" style="209" customWidth="1"/>
    <col min="7685" max="7685" width="11.140625" style="209" customWidth="1"/>
    <col min="7686" max="7686" width="10.5703125" style="209" customWidth="1"/>
    <col min="7687" max="7687" width="9.5703125" style="209" customWidth="1"/>
    <col min="7688" max="7688" width="11" style="209" customWidth="1"/>
    <col min="7689" max="7689" width="12.28515625" style="209" customWidth="1"/>
    <col min="7690" max="7936" width="11.42578125" style="209"/>
    <col min="7937" max="7937" width="6.7109375" style="209" customWidth="1"/>
    <col min="7938" max="7938" width="24.42578125" style="209" customWidth="1"/>
    <col min="7939" max="7939" width="5.7109375" style="209" customWidth="1"/>
    <col min="7940" max="7940" width="10.28515625" style="209" customWidth="1"/>
    <col min="7941" max="7941" width="11.140625" style="209" customWidth="1"/>
    <col min="7942" max="7942" width="10.5703125" style="209" customWidth="1"/>
    <col min="7943" max="7943" width="9.5703125" style="209" customWidth="1"/>
    <col min="7944" max="7944" width="11" style="209" customWidth="1"/>
    <col min="7945" max="7945" width="12.28515625" style="209" customWidth="1"/>
    <col min="7946" max="8192" width="11.42578125" style="209"/>
    <col min="8193" max="8193" width="6.7109375" style="209" customWidth="1"/>
    <col min="8194" max="8194" width="24.42578125" style="209" customWidth="1"/>
    <col min="8195" max="8195" width="5.7109375" style="209" customWidth="1"/>
    <col min="8196" max="8196" width="10.28515625" style="209" customWidth="1"/>
    <col min="8197" max="8197" width="11.140625" style="209" customWidth="1"/>
    <col min="8198" max="8198" width="10.5703125" style="209" customWidth="1"/>
    <col min="8199" max="8199" width="9.5703125" style="209" customWidth="1"/>
    <col min="8200" max="8200" width="11" style="209" customWidth="1"/>
    <col min="8201" max="8201" width="12.28515625" style="209" customWidth="1"/>
    <col min="8202" max="8448" width="11.42578125" style="209"/>
    <col min="8449" max="8449" width="6.7109375" style="209" customWidth="1"/>
    <col min="8450" max="8450" width="24.42578125" style="209" customWidth="1"/>
    <col min="8451" max="8451" width="5.7109375" style="209" customWidth="1"/>
    <col min="8452" max="8452" width="10.28515625" style="209" customWidth="1"/>
    <col min="8453" max="8453" width="11.140625" style="209" customWidth="1"/>
    <col min="8454" max="8454" width="10.5703125" style="209" customWidth="1"/>
    <col min="8455" max="8455" width="9.5703125" style="209" customWidth="1"/>
    <col min="8456" max="8456" width="11" style="209" customWidth="1"/>
    <col min="8457" max="8457" width="12.28515625" style="209" customWidth="1"/>
    <col min="8458" max="8704" width="11.42578125" style="209"/>
    <col min="8705" max="8705" width="6.7109375" style="209" customWidth="1"/>
    <col min="8706" max="8706" width="24.42578125" style="209" customWidth="1"/>
    <col min="8707" max="8707" width="5.7109375" style="209" customWidth="1"/>
    <col min="8708" max="8708" width="10.28515625" style="209" customWidth="1"/>
    <col min="8709" max="8709" width="11.140625" style="209" customWidth="1"/>
    <col min="8710" max="8710" width="10.5703125" style="209" customWidth="1"/>
    <col min="8711" max="8711" width="9.5703125" style="209" customWidth="1"/>
    <col min="8712" max="8712" width="11" style="209" customWidth="1"/>
    <col min="8713" max="8713" width="12.28515625" style="209" customWidth="1"/>
    <col min="8714" max="8960" width="11.42578125" style="209"/>
    <col min="8961" max="8961" width="6.7109375" style="209" customWidth="1"/>
    <col min="8962" max="8962" width="24.42578125" style="209" customWidth="1"/>
    <col min="8963" max="8963" width="5.7109375" style="209" customWidth="1"/>
    <col min="8964" max="8964" width="10.28515625" style="209" customWidth="1"/>
    <col min="8965" max="8965" width="11.140625" style="209" customWidth="1"/>
    <col min="8966" max="8966" width="10.5703125" style="209" customWidth="1"/>
    <col min="8967" max="8967" width="9.5703125" style="209" customWidth="1"/>
    <col min="8968" max="8968" width="11" style="209" customWidth="1"/>
    <col min="8969" max="8969" width="12.28515625" style="209" customWidth="1"/>
    <col min="8970" max="9216" width="11.42578125" style="209"/>
    <col min="9217" max="9217" width="6.7109375" style="209" customWidth="1"/>
    <col min="9218" max="9218" width="24.42578125" style="209" customWidth="1"/>
    <col min="9219" max="9219" width="5.7109375" style="209" customWidth="1"/>
    <col min="9220" max="9220" width="10.28515625" style="209" customWidth="1"/>
    <col min="9221" max="9221" width="11.140625" style="209" customWidth="1"/>
    <col min="9222" max="9222" width="10.5703125" style="209" customWidth="1"/>
    <col min="9223" max="9223" width="9.5703125" style="209" customWidth="1"/>
    <col min="9224" max="9224" width="11" style="209" customWidth="1"/>
    <col min="9225" max="9225" width="12.28515625" style="209" customWidth="1"/>
    <col min="9226" max="9472" width="11.42578125" style="209"/>
    <col min="9473" max="9473" width="6.7109375" style="209" customWidth="1"/>
    <col min="9474" max="9474" width="24.42578125" style="209" customWidth="1"/>
    <col min="9475" max="9475" width="5.7109375" style="209" customWidth="1"/>
    <col min="9476" max="9476" width="10.28515625" style="209" customWidth="1"/>
    <col min="9477" max="9477" width="11.140625" style="209" customWidth="1"/>
    <col min="9478" max="9478" width="10.5703125" style="209" customWidth="1"/>
    <col min="9479" max="9479" width="9.5703125" style="209" customWidth="1"/>
    <col min="9480" max="9480" width="11" style="209" customWidth="1"/>
    <col min="9481" max="9481" width="12.28515625" style="209" customWidth="1"/>
    <col min="9482" max="9728" width="11.42578125" style="209"/>
    <col min="9729" max="9729" width="6.7109375" style="209" customWidth="1"/>
    <col min="9730" max="9730" width="24.42578125" style="209" customWidth="1"/>
    <col min="9731" max="9731" width="5.7109375" style="209" customWidth="1"/>
    <col min="9732" max="9732" width="10.28515625" style="209" customWidth="1"/>
    <col min="9733" max="9733" width="11.140625" style="209" customWidth="1"/>
    <col min="9734" max="9734" width="10.5703125" style="209" customWidth="1"/>
    <col min="9735" max="9735" width="9.5703125" style="209" customWidth="1"/>
    <col min="9736" max="9736" width="11" style="209" customWidth="1"/>
    <col min="9737" max="9737" width="12.28515625" style="209" customWidth="1"/>
    <col min="9738" max="9984" width="11.42578125" style="209"/>
    <col min="9985" max="9985" width="6.7109375" style="209" customWidth="1"/>
    <col min="9986" max="9986" width="24.42578125" style="209" customWidth="1"/>
    <col min="9987" max="9987" width="5.7109375" style="209" customWidth="1"/>
    <col min="9988" max="9988" width="10.28515625" style="209" customWidth="1"/>
    <col min="9989" max="9989" width="11.140625" style="209" customWidth="1"/>
    <col min="9990" max="9990" width="10.5703125" style="209" customWidth="1"/>
    <col min="9991" max="9991" width="9.5703125" style="209" customWidth="1"/>
    <col min="9992" max="9992" width="11" style="209" customWidth="1"/>
    <col min="9993" max="9993" width="12.28515625" style="209" customWidth="1"/>
    <col min="9994" max="10240" width="11.42578125" style="209"/>
    <col min="10241" max="10241" width="6.7109375" style="209" customWidth="1"/>
    <col min="10242" max="10242" width="24.42578125" style="209" customWidth="1"/>
    <col min="10243" max="10243" width="5.7109375" style="209" customWidth="1"/>
    <col min="10244" max="10244" width="10.28515625" style="209" customWidth="1"/>
    <col min="10245" max="10245" width="11.140625" style="209" customWidth="1"/>
    <col min="10246" max="10246" width="10.5703125" style="209" customWidth="1"/>
    <col min="10247" max="10247" width="9.5703125" style="209" customWidth="1"/>
    <col min="10248" max="10248" width="11" style="209" customWidth="1"/>
    <col min="10249" max="10249" width="12.28515625" style="209" customWidth="1"/>
    <col min="10250" max="10496" width="11.42578125" style="209"/>
    <col min="10497" max="10497" width="6.7109375" style="209" customWidth="1"/>
    <col min="10498" max="10498" width="24.42578125" style="209" customWidth="1"/>
    <col min="10499" max="10499" width="5.7109375" style="209" customWidth="1"/>
    <col min="10500" max="10500" width="10.28515625" style="209" customWidth="1"/>
    <col min="10501" max="10501" width="11.140625" style="209" customWidth="1"/>
    <col min="10502" max="10502" width="10.5703125" style="209" customWidth="1"/>
    <col min="10503" max="10503" width="9.5703125" style="209" customWidth="1"/>
    <col min="10504" max="10504" width="11" style="209" customWidth="1"/>
    <col min="10505" max="10505" width="12.28515625" style="209" customWidth="1"/>
    <col min="10506" max="10752" width="11.42578125" style="209"/>
    <col min="10753" max="10753" width="6.7109375" style="209" customWidth="1"/>
    <col min="10754" max="10754" width="24.42578125" style="209" customWidth="1"/>
    <col min="10755" max="10755" width="5.7109375" style="209" customWidth="1"/>
    <col min="10756" max="10756" width="10.28515625" style="209" customWidth="1"/>
    <col min="10757" max="10757" width="11.140625" style="209" customWidth="1"/>
    <col min="10758" max="10758" width="10.5703125" style="209" customWidth="1"/>
    <col min="10759" max="10759" width="9.5703125" style="209" customWidth="1"/>
    <col min="10760" max="10760" width="11" style="209" customWidth="1"/>
    <col min="10761" max="10761" width="12.28515625" style="209" customWidth="1"/>
    <col min="10762" max="11008" width="11.42578125" style="209"/>
    <col min="11009" max="11009" width="6.7109375" style="209" customWidth="1"/>
    <col min="11010" max="11010" width="24.42578125" style="209" customWidth="1"/>
    <col min="11011" max="11011" width="5.7109375" style="209" customWidth="1"/>
    <col min="11012" max="11012" width="10.28515625" style="209" customWidth="1"/>
    <col min="11013" max="11013" width="11.140625" style="209" customWidth="1"/>
    <col min="11014" max="11014" width="10.5703125" style="209" customWidth="1"/>
    <col min="11015" max="11015" width="9.5703125" style="209" customWidth="1"/>
    <col min="11016" max="11016" width="11" style="209" customWidth="1"/>
    <col min="11017" max="11017" width="12.28515625" style="209" customWidth="1"/>
    <col min="11018" max="11264" width="11.42578125" style="209"/>
    <col min="11265" max="11265" width="6.7109375" style="209" customWidth="1"/>
    <col min="11266" max="11266" width="24.42578125" style="209" customWidth="1"/>
    <col min="11267" max="11267" width="5.7109375" style="209" customWidth="1"/>
    <col min="11268" max="11268" width="10.28515625" style="209" customWidth="1"/>
    <col min="11269" max="11269" width="11.140625" style="209" customWidth="1"/>
    <col min="11270" max="11270" width="10.5703125" style="209" customWidth="1"/>
    <col min="11271" max="11271" width="9.5703125" style="209" customWidth="1"/>
    <col min="11272" max="11272" width="11" style="209" customWidth="1"/>
    <col min="11273" max="11273" width="12.28515625" style="209" customWidth="1"/>
    <col min="11274" max="11520" width="11.42578125" style="209"/>
    <col min="11521" max="11521" width="6.7109375" style="209" customWidth="1"/>
    <col min="11522" max="11522" width="24.42578125" style="209" customWidth="1"/>
    <col min="11523" max="11523" width="5.7109375" style="209" customWidth="1"/>
    <col min="11524" max="11524" width="10.28515625" style="209" customWidth="1"/>
    <col min="11525" max="11525" width="11.140625" style="209" customWidth="1"/>
    <col min="11526" max="11526" width="10.5703125" style="209" customWidth="1"/>
    <col min="11527" max="11527" width="9.5703125" style="209" customWidth="1"/>
    <col min="11528" max="11528" width="11" style="209" customWidth="1"/>
    <col min="11529" max="11529" width="12.28515625" style="209" customWidth="1"/>
    <col min="11530" max="11776" width="11.42578125" style="209"/>
    <col min="11777" max="11777" width="6.7109375" style="209" customWidth="1"/>
    <col min="11778" max="11778" width="24.42578125" style="209" customWidth="1"/>
    <col min="11779" max="11779" width="5.7109375" style="209" customWidth="1"/>
    <col min="11780" max="11780" width="10.28515625" style="209" customWidth="1"/>
    <col min="11781" max="11781" width="11.140625" style="209" customWidth="1"/>
    <col min="11782" max="11782" width="10.5703125" style="209" customWidth="1"/>
    <col min="11783" max="11783" width="9.5703125" style="209" customWidth="1"/>
    <col min="11784" max="11784" width="11" style="209" customWidth="1"/>
    <col min="11785" max="11785" width="12.28515625" style="209" customWidth="1"/>
    <col min="11786" max="12032" width="11.42578125" style="209"/>
    <col min="12033" max="12033" width="6.7109375" style="209" customWidth="1"/>
    <col min="12034" max="12034" width="24.42578125" style="209" customWidth="1"/>
    <col min="12035" max="12035" width="5.7109375" style="209" customWidth="1"/>
    <col min="12036" max="12036" width="10.28515625" style="209" customWidth="1"/>
    <col min="12037" max="12037" width="11.140625" style="209" customWidth="1"/>
    <col min="12038" max="12038" width="10.5703125" style="209" customWidth="1"/>
    <col min="12039" max="12039" width="9.5703125" style="209" customWidth="1"/>
    <col min="12040" max="12040" width="11" style="209" customWidth="1"/>
    <col min="12041" max="12041" width="12.28515625" style="209" customWidth="1"/>
    <col min="12042" max="12288" width="11.42578125" style="209"/>
    <col min="12289" max="12289" width="6.7109375" style="209" customWidth="1"/>
    <col min="12290" max="12290" width="24.42578125" style="209" customWidth="1"/>
    <col min="12291" max="12291" width="5.7109375" style="209" customWidth="1"/>
    <col min="12292" max="12292" width="10.28515625" style="209" customWidth="1"/>
    <col min="12293" max="12293" width="11.140625" style="209" customWidth="1"/>
    <col min="12294" max="12294" width="10.5703125" style="209" customWidth="1"/>
    <col min="12295" max="12295" width="9.5703125" style="209" customWidth="1"/>
    <col min="12296" max="12296" width="11" style="209" customWidth="1"/>
    <col min="12297" max="12297" width="12.28515625" style="209" customWidth="1"/>
    <col min="12298" max="12544" width="11.42578125" style="209"/>
    <col min="12545" max="12545" width="6.7109375" style="209" customWidth="1"/>
    <col min="12546" max="12546" width="24.42578125" style="209" customWidth="1"/>
    <col min="12547" max="12547" width="5.7109375" style="209" customWidth="1"/>
    <col min="12548" max="12548" width="10.28515625" style="209" customWidth="1"/>
    <col min="12549" max="12549" width="11.140625" style="209" customWidth="1"/>
    <col min="12550" max="12550" width="10.5703125" style="209" customWidth="1"/>
    <col min="12551" max="12551" width="9.5703125" style="209" customWidth="1"/>
    <col min="12552" max="12552" width="11" style="209" customWidth="1"/>
    <col min="12553" max="12553" width="12.28515625" style="209" customWidth="1"/>
    <col min="12554" max="12800" width="11.42578125" style="209"/>
    <col min="12801" max="12801" width="6.7109375" style="209" customWidth="1"/>
    <col min="12802" max="12802" width="24.42578125" style="209" customWidth="1"/>
    <col min="12803" max="12803" width="5.7109375" style="209" customWidth="1"/>
    <col min="12804" max="12804" width="10.28515625" style="209" customWidth="1"/>
    <col min="12805" max="12805" width="11.140625" style="209" customWidth="1"/>
    <col min="12806" max="12806" width="10.5703125" style="209" customWidth="1"/>
    <col min="12807" max="12807" width="9.5703125" style="209" customWidth="1"/>
    <col min="12808" max="12808" width="11" style="209" customWidth="1"/>
    <col min="12809" max="12809" width="12.28515625" style="209" customWidth="1"/>
    <col min="12810" max="13056" width="11.42578125" style="209"/>
    <col min="13057" max="13057" width="6.7109375" style="209" customWidth="1"/>
    <col min="13058" max="13058" width="24.42578125" style="209" customWidth="1"/>
    <col min="13059" max="13059" width="5.7109375" style="209" customWidth="1"/>
    <col min="13060" max="13060" width="10.28515625" style="209" customWidth="1"/>
    <col min="13061" max="13061" width="11.140625" style="209" customWidth="1"/>
    <col min="13062" max="13062" width="10.5703125" style="209" customWidth="1"/>
    <col min="13063" max="13063" width="9.5703125" style="209" customWidth="1"/>
    <col min="13064" max="13064" width="11" style="209" customWidth="1"/>
    <col min="13065" max="13065" width="12.28515625" style="209" customWidth="1"/>
    <col min="13066" max="13312" width="11.42578125" style="209"/>
    <col min="13313" max="13313" width="6.7109375" style="209" customWidth="1"/>
    <col min="13314" max="13314" width="24.42578125" style="209" customWidth="1"/>
    <col min="13315" max="13315" width="5.7109375" style="209" customWidth="1"/>
    <col min="13316" max="13316" width="10.28515625" style="209" customWidth="1"/>
    <col min="13317" max="13317" width="11.140625" style="209" customWidth="1"/>
    <col min="13318" max="13318" width="10.5703125" style="209" customWidth="1"/>
    <col min="13319" max="13319" width="9.5703125" style="209" customWidth="1"/>
    <col min="13320" max="13320" width="11" style="209" customWidth="1"/>
    <col min="13321" max="13321" width="12.28515625" style="209" customWidth="1"/>
    <col min="13322" max="13568" width="11.42578125" style="209"/>
    <col min="13569" max="13569" width="6.7109375" style="209" customWidth="1"/>
    <col min="13570" max="13570" width="24.42578125" style="209" customWidth="1"/>
    <col min="13571" max="13571" width="5.7109375" style="209" customWidth="1"/>
    <col min="13572" max="13572" width="10.28515625" style="209" customWidth="1"/>
    <col min="13573" max="13573" width="11.140625" style="209" customWidth="1"/>
    <col min="13574" max="13574" width="10.5703125" style="209" customWidth="1"/>
    <col min="13575" max="13575" width="9.5703125" style="209" customWidth="1"/>
    <col min="13576" max="13576" width="11" style="209" customWidth="1"/>
    <col min="13577" max="13577" width="12.28515625" style="209" customWidth="1"/>
    <col min="13578" max="13824" width="11.42578125" style="209"/>
    <col min="13825" max="13825" width="6.7109375" style="209" customWidth="1"/>
    <col min="13826" max="13826" width="24.42578125" style="209" customWidth="1"/>
    <col min="13827" max="13827" width="5.7109375" style="209" customWidth="1"/>
    <col min="13828" max="13828" width="10.28515625" style="209" customWidth="1"/>
    <col min="13829" max="13829" width="11.140625" style="209" customWidth="1"/>
    <col min="13830" max="13830" width="10.5703125" style="209" customWidth="1"/>
    <col min="13831" max="13831" width="9.5703125" style="209" customWidth="1"/>
    <col min="13832" max="13832" width="11" style="209" customWidth="1"/>
    <col min="13833" max="13833" width="12.28515625" style="209" customWidth="1"/>
    <col min="13834" max="14080" width="11.42578125" style="209"/>
    <col min="14081" max="14081" width="6.7109375" style="209" customWidth="1"/>
    <col min="14082" max="14082" width="24.42578125" style="209" customWidth="1"/>
    <col min="14083" max="14083" width="5.7109375" style="209" customWidth="1"/>
    <col min="14084" max="14084" width="10.28515625" style="209" customWidth="1"/>
    <col min="14085" max="14085" width="11.140625" style="209" customWidth="1"/>
    <col min="14086" max="14086" width="10.5703125" style="209" customWidth="1"/>
    <col min="14087" max="14087" width="9.5703125" style="209" customWidth="1"/>
    <col min="14088" max="14088" width="11" style="209" customWidth="1"/>
    <col min="14089" max="14089" width="12.28515625" style="209" customWidth="1"/>
    <col min="14090" max="14336" width="11.42578125" style="209"/>
    <col min="14337" max="14337" width="6.7109375" style="209" customWidth="1"/>
    <col min="14338" max="14338" width="24.42578125" style="209" customWidth="1"/>
    <col min="14339" max="14339" width="5.7109375" style="209" customWidth="1"/>
    <col min="14340" max="14340" width="10.28515625" style="209" customWidth="1"/>
    <col min="14341" max="14341" width="11.140625" style="209" customWidth="1"/>
    <col min="14342" max="14342" width="10.5703125" style="209" customWidth="1"/>
    <col min="14343" max="14343" width="9.5703125" style="209" customWidth="1"/>
    <col min="14344" max="14344" width="11" style="209" customWidth="1"/>
    <col min="14345" max="14345" width="12.28515625" style="209" customWidth="1"/>
    <col min="14346" max="14592" width="11.42578125" style="209"/>
    <col min="14593" max="14593" width="6.7109375" style="209" customWidth="1"/>
    <col min="14594" max="14594" width="24.42578125" style="209" customWidth="1"/>
    <col min="14595" max="14595" width="5.7109375" style="209" customWidth="1"/>
    <col min="14596" max="14596" width="10.28515625" style="209" customWidth="1"/>
    <col min="14597" max="14597" width="11.140625" style="209" customWidth="1"/>
    <col min="14598" max="14598" width="10.5703125" style="209" customWidth="1"/>
    <col min="14599" max="14599" width="9.5703125" style="209" customWidth="1"/>
    <col min="14600" max="14600" width="11" style="209" customWidth="1"/>
    <col min="14601" max="14601" width="12.28515625" style="209" customWidth="1"/>
    <col min="14602" max="14848" width="11.42578125" style="209"/>
    <col min="14849" max="14849" width="6.7109375" style="209" customWidth="1"/>
    <col min="14850" max="14850" width="24.42578125" style="209" customWidth="1"/>
    <col min="14851" max="14851" width="5.7109375" style="209" customWidth="1"/>
    <col min="14852" max="14852" width="10.28515625" style="209" customWidth="1"/>
    <col min="14853" max="14853" width="11.140625" style="209" customWidth="1"/>
    <col min="14854" max="14854" width="10.5703125" style="209" customWidth="1"/>
    <col min="14855" max="14855" width="9.5703125" style="209" customWidth="1"/>
    <col min="14856" max="14856" width="11" style="209" customWidth="1"/>
    <col min="14857" max="14857" width="12.28515625" style="209" customWidth="1"/>
    <col min="14858" max="15104" width="11.42578125" style="209"/>
    <col min="15105" max="15105" width="6.7109375" style="209" customWidth="1"/>
    <col min="15106" max="15106" width="24.42578125" style="209" customWidth="1"/>
    <col min="15107" max="15107" width="5.7109375" style="209" customWidth="1"/>
    <col min="15108" max="15108" width="10.28515625" style="209" customWidth="1"/>
    <col min="15109" max="15109" width="11.140625" style="209" customWidth="1"/>
    <col min="15110" max="15110" width="10.5703125" style="209" customWidth="1"/>
    <col min="15111" max="15111" width="9.5703125" style="209" customWidth="1"/>
    <col min="15112" max="15112" width="11" style="209" customWidth="1"/>
    <col min="15113" max="15113" width="12.28515625" style="209" customWidth="1"/>
    <col min="15114" max="15360" width="11.42578125" style="209"/>
    <col min="15361" max="15361" width="6.7109375" style="209" customWidth="1"/>
    <col min="15362" max="15362" width="24.42578125" style="209" customWidth="1"/>
    <col min="15363" max="15363" width="5.7109375" style="209" customWidth="1"/>
    <col min="15364" max="15364" width="10.28515625" style="209" customWidth="1"/>
    <col min="15365" max="15365" width="11.140625" style="209" customWidth="1"/>
    <col min="15366" max="15366" width="10.5703125" style="209" customWidth="1"/>
    <col min="15367" max="15367" width="9.5703125" style="209" customWidth="1"/>
    <col min="15368" max="15368" width="11" style="209" customWidth="1"/>
    <col min="15369" max="15369" width="12.28515625" style="209" customWidth="1"/>
    <col min="15370" max="15616" width="11.42578125" style="209"/>
    <col min="15617" max="15617" width="6.7109375" style="209" customWidth="1"/>
    <col min="15618" max="15618" width="24.42578125" style="209" customWidth="1"/>
    <col min="15619" max="15619" width="5.7109375" style="209" customWidth="1"/>
    <col min="15620" max="15620" width="10.28515625" style="209" customWidth="1"/>
    <col min="15621" max="15621" width="11.140625" style="209" customWidth="1"/>
    <col min="15622" max="15622" width="10.5703125" style="209" customWidth="1"/>
    <col min="15623" max="15623" width="9.5703125" style="209" customWidth="1"/>
    <col min="15624" max="15624" width="11" style="209" customWidth="1"/>
    <col min="15625" max="15625" width="12.28515625" style="209" customWidth="1"/>
    <col min="15626" max="15872" width="11.42578125" style="209"/>
    <col min="15873" max="15873" width="6.7109375" style="209" customWidth="1"/>
    <col min="15874" max="15874" width="24.42578125" style="209" customWidth="1"/>
    <col min="15875" max="15875" width="5.7109375" style="209" customWidth="1"/>
    <col min="15876" max="15876" width="10.28515625" style="209" customWidth="1"/>
    <col min="15877" max="15877" width="11.140625" style="209" customWidth="1"/>
    <col min="15878" max="15878" width="10.5703125" style="209" customWidth="1"/>
    <col min="15879" max="15879" width="9.5703125" style="209" customWidth="1"/>
    <col min="15880" max="15880" width="11" style="209" customWidth="1"/>
    <col min="15881" max="15881" width="12.28515625" style="209" customWidth="1"/>
    <col min="15882" max="16128" width="11.42578125" style="209"/>
    <col min="16129" max="16129" width="6.7109375" style="209" customWidth="1"/>
    <col min="16130" max="16130" width="24.42578125" style="209" customWidth="1"/>
    <col min="16131" max="16131" width="5.7109375" style="209" customWidth="1"/>
    <col min="16132" max="16132" width="10.28515625" style="209" customWidth="1"/>
    <col min="16133" max="16133" width="11.140625" style="209" customWidth="1"/>
    <col min="16134" max="16134" width="10.5703125" style="209" customWidth="1"/>
    <col min="16135" max="16135" width="9.5703125" style="209" customWidth="1"/>
    <col min="16136" max="16136" width="11" style="209" customWidth="1"/>
    <col min="16137" max="16137" width="12.28515625" style="209" customWidth="1"/>
    <col min="16138" max="16384" width="11.42578125" style="209"/>
  </cols>
  <sheetData>
    <row r="1" spans="1:11" x14ac:dyDescent="0.25">
      <c r="A1" s="385" t="s">
        <v>585</v>
      </c>
      <c r="F1" s="209" t="s">
        <v>1479</v>
      </c>
    </row>
    <row r="2" spans="1:11" x14ac:dyDescent="0.25">
      <c r="A2" s="564" t="s">
        <v>587</v>
      </c>
      <c r="B2" s="564"/>
      <c r="C2" s="564"/>
      <c r="D2" s="564"/>
      <c r="E2" s="564"/>
      <c r="F2" s="564"/>
      <c r="G2" s="564"/>
      <c r="H2" s="564"/>
      <c r="I2" s="564"/>
    </row>
    <row r="3" spans="1:11" ht="51" x14ac:dyDescent="0.25">
      <c r="A3" s="386" t="s">
        <v>588</v>
      </c>
      <c r="B3" s="386" t="s">
        <v>589</v>
      </c>
      <c r="C3" s="386" t="s">
        <v>590</v>
      </c>
      <c r="D3" s="386" t="s">
        <v>591</v>
      </c>
      <c r="E3" s="386" t="s">
        <v>592</v>
      </c>
      <c r="F3" s="386" t="s">
        <v>593</v>
      </c>
      <c r="G3" s="386" t="s">
        <v>594</v>
      </c>
      <c r="H3" s="386" t="s">
        <v>595</v>
      </c>
      <c r="I3" s="386" t="s">
        <v>596</v>
      </c>
    </row>
    <row r="4" spans="1:11" x14ac:dyDescent="0.25">
      <c r="A4" s="387" t="s">
        <v>1480</v>
      </c>
      <c r="B4" s="387" t="s">
        <v>1481</v>
      </c>
      <c r="C4" s="387" t="s">
        <v>625</v>
      </c>
      <c r="D4" s="388">
        <v>0</v>
      </c>
      <c r="E4" s="388">
        <v>7</v>
      </c>
      <c r="F4" s="388">
        <v>0</v>
      </c>
      <c r="G4" s="388">
        <v>7</v>
      </c>
      <c r="H4" s="388">
        <v>671185.44</v>
      </c>
      <c r="I4" s="388">
        <v>4698298.08</v>
      </c>
      <c r="J4" s="389"/>
      <c r="K4" s="389"/>
    </row>
    <row r="5" spans="1:11" x14ac:dyDescent="0.25">
      <c r="A5" s="390"/>
      <c r="B5" s="390"/>
      <c r="C5" s="390"/>
      <c r="D5" s="388"/>
      <c r="E5" s="388"/>
      <c r="F5" s="388"/>
      <c r="G5" s="388"/>
      <c r="H5" s="388"/>
      <c r="I5" s="388"/>
    </row>
    <row r="6" spans="1:11" x14ac:dyDescent="0.25">
      <c r="A6" s="390"/>
      <c r="B6" s="390"/>
      <c r="C6" s="390"/>
      <c r="D6" s="388"/>
      <c r="E6" s="388"/>
      <c r="F6" s="388"/>
      <c r="G6" s="388"/>
      <c r="H6" s="388"/>
      <c r="I6" s="388"/>
    </row>
    <row r="7" spans="1:11" x14ac:dyDescent="0.25">
      <c r="A7" s="390"/>
      <c r="B7" s="391"/>
      <c r="C7" s="390"/>
      <c r="D7" s="388"/>
      <c r="E7" s="388"/>
      <c r="F7" s="388"/>
      <c r="G7" s="388"/>
      <c r="H7" s="388"/>
      <c r="I7" s="388"/>
    </row>
    <row r="8" spans="1:11" x14ac:dyDescent="0.25">
      <c r="A8" s="392"/>
      <c r="B8" s="393" t="s">
        <v>234</v>
      </c>
      <c r="C8" s="219"/>
      <c r="D8" s="217"/>
      <c r="E8" s="394"/>
      <c r="F8" s="395"/>
      <c r="G8" s="217"/>
      <c r="H8" s="217" t="s">
        <v>606</v>
      </c>
      <c r="I8" s="396">
        <f>SUM(I4:I7)</f>
        <v>4698298.08</v>
      </c>
    </row>
    <row r="9" spans="1:11" x14ac:dyDescent="0.25">
      <c r="D9" s="385"/>
      <c r="E9" s="385"/>
      <c r="F9" s="385"/>
      <c r="G9" s="385"/>
      <c r="H9" s="385"/>
      <c r="I9" s="385"/>
    </row>
    <row r="10" spans="1:11" x14ac:dyDescent="0.25">
      <c r="B10" s="385" t="s">
        <v>175</v>
      </c>
      <c r="D10" s="385" t="s">
        <v>225</v>
      </c>
    </row>
    <row r="11" spans="1:11" x14ac:dyDescent="0.25">
      <c r="B11" s="385" t="s">
        <v>243</v>
      </c>
      <c r="D11" s="385" t="s">
        <v>607</v>
      </c>
    </row>
  </sheetData>
  <mergeCells count="1"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opLeftCell="A28" workbookViewId="0">
      <selection activeCell="I59" sqref="I59"/>
    </sheetView>
  </sheetViews>
  <sheetFormatPr defaultRowHeight="15" x14ac:dyDescent="0.25"/>
  <cols>
    <col min="1" max="1" width="8" customWidth="1"/>
    <col min="2" max="2" width="28.28515625" customWidth="1"/>
    <col min="3" max="3" width="8.5703125" customWidth="1"/>
    <col min="4" max="4" width="7.85546875" customWidth="1"/>
    <col min="5" max="5" width="11.42578125" style="384" customWidth="1"/>
    <col min="6" max="6" width="18" style="418" customWidth="1"/>
    <col min="7" max="7" width="11.7109375" customWidth="1"/>
  </cols>
  <sheetData>
    <row r="1" spans="1:7" x14ac:dyDescent="0.25">
      <c r="A1" s="409" t="s">
        <v>1482</v>
      </c>
      <c r="B1" s="409"/>
      <c r="C1" s="409"/>
      <c r="D1" s="409"/>
      <c r="F1"/>
    </row>
    <row r="2" spans="1:7" x14ac:dyDescent="0.25">
      <c r="A2" s="409" t="s">
        <v>1483</v>
      </c>
      <c r="B2" s="409" t="s">
        <v>7</v>
      </c>
      <c r="C2" s="409"/>
      <c r="D2" s="409"/>
      <c r="F2"/>
    </row>
    <row r="3" spans="1:7" x14ac:dyDescent="0.25">
      <c r="A3" s="409" t="s">
        <v>1484</v>
      </c>
      <c r="B3" s="409"/>
      <c r="C3" s="409"/>
      <c r="D3" s="409"/>
      <c r="F3"/>
    </row>
    <row r="4" spans="1:7" s="19" customFormat="1" x14ac:dyDescent="0.25">
      <c r="A4" s="565" t="s">
        <v>1485</v>
      </c>
      <c r="B4" s="565"/>
      <c r="C4" s="565"/>
      <c r="D4" s="565"/>
      <c r="E4" s="565"/>
      <c r="F4" s="565"/>
      <c r="G4" s="565"/>
    </row>
    <row r="5" spans="1:7" x14ac:dyDescent="0.25">
      <c r="A5" s="12"/>
      <c r="B5" s="12"/>
      <c r="C5" s="12"/>
      <c r="D5" s="12"/>
      <c r="E5" s="12"/>
      <c r="F5" s="12"/>
      <c r="G5" s="12"/>
    </row>
    <row r="6" spans="1:7" ht="60" x14ac:dyDescent="0.25">
      <c r="A6" s="410" t="s">
        <v>128</v>
      </c>
      <c r="B6" s="410" t="s">
        <v>1486</v>
      </c>
      <c r="C6" s="411" t="s">
        <v>1487</v>
      </c>
      <c r="D6" s="410" t="s">
        <v>1488</v>
      </c>
      <c r="E6" s="411" t="s">
        <v>1489</v>
      </c>
      <c r="F6" s="410" t="s">
        <v>1490</v>
      </c>
      <c r="G6" s="411" t="s">
        <v>1491</v>
      </c>
    </row>
    <row r="7" spans="1:7" x14ac:dyDescent="0.25">
      <c r="A7" s="410">
        <v>1</v>
      </c>
      <c r="B7" s="412" t="s">
        <v>1492</v>
      </c>
      <c r="C7" s="410" t="s">
        <v>625</v>
      </c>
      <c r="D7" s="410">
        <v>1</v>
      </c>
      <c r="E7" s="410">
        <v>25</v>
      </c>
      <c r="F7" s="412" t="s">
        <v>1493</v>
      </c>
      <c r="G7" s="413">
        <v>2544560</v>
      </c>
    </row>
    <row r="8" spans="1:7" x14ac:dyDescent="0.25">
      <c r="A8" s="410">
        <v>2</v>
      </c>
      <c r="B8" s="265" t="s">
        <v>1494</v>
      </c>
      <c r="C8" s="410" t="s">
        <v>625</v>
      </c>
      <c r="D8" s="410">
        <v>1</v>
      </c>
      <c r="E8" s="410">
        <v>15</v>
      </c>
      <c r="F8" s="412" t="s">
        <v>1495</v>
      </c>
      <c r="G8" s="413">
        <v>919000</v>
      </c>
    </row>
    <row r="9" spans="1:7" x14ac:dyDescent="0.25">
      <c r="A9" s="410">
        <v>3</v>
      </c>
      <c r="B9" s="265" t="s">
        <v>1496</v>
      </c>
      <c r="C9" s="410" t="s">
        <v>625</v>
      </c>
      <c r="D9" s="410">
        <v>1</v>
      </c>
      <c r="E9" s="410">
        <v>15</v>
      </c>
      <c r="F9" s="412" t="s">
        <v>1497</v>
      </c>
      <c r="G9" s="413">
        <v>858270</v>
      </c>
    </row>
    <row r="10" spans="1:7" x14ac:dyDescent="0.25">
      <c r="A10" s="410">
        <v>4</v>
      </c>
      <c r="B10" s="265" t="s">
        <v>1498</v>
      </c>
      <c r="C10" s="410" t="s">
        <v>625</v>
      </c>
      <c r="D10" s="410">
        <v>9</v>
      </c>
      <c r="E10" s="410">
        <v>2</v>
      </c>
      <c r="F10" s="412"/>
      <c r="G10" s="413">
        <v>302136</v>
      </c>
    </row>
    <row r="11" spans="1:7" x14ac:dyDescent="0.25">
      <c r="A11" s="410">
        <v>5</v>
      </c>
      <c r="B11" s="265" t="s">
        <v>1492</v>
      </c>
      <c r="C11" s="410" t="s">
        <v>625</v>
      </c>
      <c r="D11" s="410">
        <v>1</v>
      </c>
      <c r="E11" s="410">
        <v>25</v>
      </c>
      <c r="F11" s="412" t="s">
        <v>1499</v>
      </c>
      <c r="G11" s="413">
        <v>756537</v>
      </c>
    </row>
    <row r="12" spans="1:7" x14ac:dyDescent="0.25">
      <c r="A12" s="410">
        <v>6</v>
      </c>
      <c r="B12" s="265" t="s">
        <v>1500</v>
      </c>
      <c r="C12" s="410" t="s">
        <v>625</v>
      </c>
      <c r="D12" s="410">
        <v>1</v>
      </c>
      <c r="E12" s="410">
        <v>15</v>
      </c>
      <c r="F12" s="412" t="s">
        <v>1501</v>
      </c>
      <c r="G12" s="413">
        <v>250000</v>
      </c>
    </row>
    <row r="13" spans="1:7" x14ac:dyDescent="0.25">
      <c r="A13" s="410">
        <v>7</v>
      </c>
      <c r="B13" s="265" t="s">
        <v>1492</v>
      </c>
      <c r="C13" s="410" t="s">
        <v>625</v>
      </c>
      <c r="D13" s="410">
        <v>1</v>
      </c>
      <c r="E13" s="410">
        <v>25</v>
      </c>
      <c r="F13" s="412" t="s">
        <v>1502</v>
      </c>
      <c r="G13" s="413">
        <v>849940</v>
      </c>
    </row>
    <row r="14" spans="1:7" x14ac:dyDescent="0.25">
      <c r="A14" s="410">
        <v>8</v>
      </c>
      <c r="B14" s="265" t="s">
        <v>1503</v>
      </c>
      <c r="C14" s="410" t="s">
        <v>625</v>
      </c>
      <c r="D14" s="410">
        <v>1</v>
      </c>
      <c r="E14" s="410">
        <v>25</v>
      </c>
      <c r="F14" s="412" t="s">
        <v>1504</v>
      </c>
      <c r="G14" s="413">
        <v>496888</v>
      </c>
    </row>
    <row r="15" spans="1:7" x14ac:dyDescent="0.25">
      <c r="A15" s="410">
        <v>9</v>
      </c>
      <c r="B15" s="265" t="s">
        <v>1494</v>
      </c>
      <c r="C15" s="410" t="s">
        <v>625</v>
      </c>
      <c r="D15" s="410">
        <v>1</v>
      </c>
      <c r="E15" s="410">
        <v>15</v>
      </c>
      <c r="F15" s="412" t="s">
        <v>1505</v>
      </c>
      <c r="G15" s="413">
        <v>1600669</v>
      </c>
    </row>
    <row r="16" spans="1:7" x14ac:dyDescent="0.25">
      <c r="A16" s="410">
        <v>10</v>
      </c>
      <c r="B16" s="265" t="s">
        <v>1506</v>
      </c>
      <c r="C16" s="410" t="s">
        <v>625</v>
      </c>
      <c r="D16" s="410">
        <v>1</v>
      </c>
      <c r="E16" s="410">
        <v>25</v>
      </c>
      <c r="F16" s="412" t="s">
        <v>1507</v>
      </c>
      <c r="G16" s="413">
        <v>952000</v>
      </c>
    </row>
    <row r="17" spans="1:7" x14ac:dyDescent="0.25">
      <c r="A17" s="410">
        <v>11</v>
      </c>
      <c r="B17" s="265" t="s">
        <v>1508</v>
      </c>
      <c r="C17" s="410" t="s">
        <v>625</v>
      </c>
      <c r="D17" s="410">
        <v>1</v>
      </c>
      <c r="E17" s="410">
        <v>18</v>
      </c>
      <c r="F17" s="412" t="s">
        <v>1509</v>
      </c>
      <c r="G17" s="413">
        <v>150000</v>
      </c>
    </row>
    <row r="18" spans="1:7" x14ac:dyDescent="0.25">
      <c r="A18" s="410">
        <v>12</v>
      </c>
      <c r="B18" s="265" t="s">
        <v>1492</v>
      </c>
      <c r="C18" s="410" t="s">
        <v>625</v>
      </c>
      <c r="D18" s="410">
        <v>1</v>
      </c>
      <c r="E18" s="410">
        <v>25</v>
      </c>
      <c r="F18" s="412" t="s">
        <v>1510</v>
      </c>
      <c r="G18" s="413">
        <v>478135</v>
      </c>
    </row>
    <row r="19" spans="1:7" x14ac:dyDescent="0.25">
      <c r="A19" s="410">
        <v>13</v>
      </c>
      <c r="B19" s="265" t="s">
        <v>1503</v>
      </c>
      <c r="C19" s="410" t="s">
        <v>625</v>
      </c>
      <c r="D19" s="410">
        <v>1</v>
      </c>
      <c r="E19" s="410">
        <v>25</v>
      </c>
      <c r="F19" s="412" t="s">
        <v>1511</v>
      </c>
      <c r="G19" s="413">
        <v>68305</v>
      </c>
    </row>
    <row r="20" spans="1:7" x14ac:dyDescent="0.25">
      <c r="A20" s="410">
        <v>14</v>
      </c>
      <c r="B20" s="265" t="s">
        <v>1512</v>
      </c>
      <c r="C20" s="410" t="s">
        <v>625</v>
      </c>
      <c r="D20" s="410">
        <v>1</v>
      </c>
      <c r="E20" s="410">
        <v>25</v>
      </c>
      <c r="F20" s="412" t="s">
        <v>1513</v>
      </c>
      <c r="G20" s="413">
        <v>117799</v>
      </c>
    </row>
    <row r="21" spans="1:7" x14ac:dyDescent="0.25">
      <c r="A21" s="410">
        <v>15</v>
      </c>
      <c r="B21" s="265" t="s">
        <v>1512</v>
      </c>
      <c r="C21" s="410" t="s">
        <v>625</v>
      </c>
      <c r="D21" s="410">
        <v>1</v>
      </c>
      <c r="E21" s="410">
        <v>25</v>
      </c>
      <c r="F21" s="412" t="s">
        <v>1514</v>
      </c>
      <c r="G21" s="413">
        <v>2848000</v>
      </c>
    </row>
    <row r="22" spans="1:7" x14ac:dyDescent="0.25">
      <c r="A22" s="410">
        <v>16</v>
      </c>
      <c r="B22" s="265" t="s">
        <v>1492</v>
      </c>
      <c r="C22" s="410" t="s">
        <v>625</v>
      </c>
      <c r="D22" s="410">
        <v>1</v>
      </c>
      <c r="E22" s="410">
        <v>25</v>
      </c>
      <c r="F22" s="412" t="s">
        <v>1515</v>
      </c>
      <c r="G22" s="413">
        <v>2296200</v>
      </c>
    </row>
    <row r="23" spans="1:7" x14ac:dyDescent="0.25">
      <c r="A23" s="410">
        <v>17</v>
      </c>
      <c r="B23" s="265" t="s">
        <v>1516</v>
      </c>
      <c r="C23" s="410" t="s">
        <v>625</v>
      </c>
      <c r="D23" s="410">
        <v>1</v>
      </c>
      <c r="E23" s="410">
        <v>25</v>
      </c>
      <c r="F23" s="412" t="s">
        <v>1517</v>
      </c>
      <c r="G23" s="413">
        <v>1478000</v>
      </c>
    </row>
    <row r="24" spans="1:7" x14ac:dyDescent="0.25">
      <c r="A24" s="410">
        <v>18</v>
      </c>
      <c r="B24" s="265" t="s">
        <v>1503</v>
      </c>
      <c r="C24" s="410" t="s">
        <v>625</v>
      </c>
      <c r="D24" s="410">
        <v>1</v>
      </c>
      <c r="E24" s="410">
        <v>25</v>
      </c>
      <c r="F24" s="412" t="s">
        <v>1518</v>
      </c>
      <c r="G24" s="413">
        <v>1218907</v>
      </c>
    </row>
    <row r="25" spans="1:7" x14ac:dyDescent="0.25">
      <c r="A25" s="410">
        <v>19</v>
      </c>
      <c r="B25" s="265" t="s">
        <v>1516</v>
      </c>
      <c r="C25" s="410" t="s">
        <v>625</v>
      </c>
      <c r="D25" s="410">
        <v>1</v>
      </c>
      <c r="E25" s="410">
        <v>25</v>
      </c>
      <c r="F25" s="412" t="s">
        <v>1519</v>
      </c>
      <c r="G25" s="413">
        <v>1630125</v>
      </c>
    </row>
    <row r="26" spans="1:7" x14ac:dyDescent="0.25">
      <c r="A26" s="410">
        <v>20</v>
      </c>
      <c r="B26" s="265" t="s">
        <v>1516</v>
      </c>
      <c r="C26" s="410" t="s">
        <v>625</v>
      </c>
      <c r="D26" s="410">
        <v>1</v>
      </c>
      <c r="E26" s="410">
        <v>25</v>
      </c>
      <c r="F26" s="412" t="s">
        <v>1520</v>
      </c>
      <c r="G26" s="413">
        <v>1630125</v>
      </c>
    </row>
    <row r="27" spans="1:7" x14ac:dyDescent="0.25">
      <c r="A27" s="410">
        <v>21</v>
      </c>
      <c r="B27" s="265" t="s">
        <v>1521</v>
      </c>
      <c r="C27" s="410" t="s">
        <v>625</v>
      </c>
      <c r="D27" s="410">
        <v>1</v>
      </c>
      <c r="E27" s="410">
        <v>25</v>
      </c>
      <c r="F27" s="412" t="s">
        <v>1522</v>
      </c>
      <c r="G27" s="413">
        <v>978180</v>
      </c>
    </row>
    <row r="28" spans="1:7" x14ac:dyDescent="0.25">
      <c r="A28" s="410">
        <v>22</v>
      </c>
      <c r="B28" s="265" t="s">
        <v>1512</v>
      </c>
      <c r="C28" s="410" t="s">
        <v>625</v>
      </c>
      <c r="D28" s="410">
        <v>1</v>
      </c>
      <c r="E28" s="410">
        <v>10</v>
      </c>
      <c r="F28" s="412" t="s">
        <v>1523</v>
      </c>
      <c r="G28" s="413">
        <v>419220</v>
      </c>
    </row>
    <row r="29" spans="1:7" x14ac:dyDescent="0.25">
      <c r="A29" s="410">
        <v>23</v>
      </c>
      <c r="B29" s="265" t="s">
        <v>1512</v>
      </c>
      <c r="C29" s="410" t="s">
        <v>625</v>
      </c>
      <c r="D29" s="410">
        <v>1</v>
      </c>
      <c r="E29" s="410">
        <v>10</v>
      </c>
      <c r="F29" s="412" t="s">
        <v>1524</v>
      </c>
      <c r="G29" s="413">
        <v>200000</v>
      </c>
    </row>
    <row r="30" spans="1:7" x14ac:dyDescent="0.25">
      <c r="A30" s="410">
        <v>24</v>
      </c>
      <c r="B30" s="265" t="s">
        <v>1525</v>
      </c>
      <c r="C30" s="410" t="s">
        <v>625</v>
      </c>
      <c r="D30" s="410">
        <v>1</v>
      </c>
      <c r="E30" s="410">
        <v>0.3</v>
      </c>
      <c r="F30" s="412" t="s">
        <v>1526</v>
      </c>
      <c r="G30" s="413">
        <v>27786</v>
      </c>
    </row>
    <row r="31" spans="1:7" x14ac:dyDescent="0.25">
      <c r="A31" s="410">
        <v>25</v>
      </c>
      <c r="B31" s="265" t="s">
        <v>1506</v>
      </c>
      <c r="C31" s="410" t="s">
        <v>625</v>
      </c>
      <c r="D31" s="410">
        <v>1</v>
      </c>
      <c r="E31" s="410">
        <v>25</v>
      </c>
      <c r="F31" s="412" t="s">
        <v>1527</v>
      </c>
      <c r="G31" s="413">
        <v>500000</v>
      </c>
    </row>
    <row r="32" spans="1:7" x14ac:dyDescent="0.25">
      <c r="A32" s="410">
        <v>26</v>
      </c>
      <c r="B32" s="265" t="s">
        <v>1528</v>
      </c>
      <c r="C32" s="410" t="s">
        <v>625</v>
      </c>
      <c r="D32" s="410">
        <v>1</v>
      </c>
      <c r="E32" s="410">
        <v>25</v>
      </c>
      <c r="F32" s="412" t="s">
        <v>1529</v>
      </c>
      <c r="G32" s="413">
        <v>395000</v>
      </c>
    </row>
    <row r="33" spans="1:7" x14ac:dyDescent="0.25">
      <c r="A33" s="410">
        <v>27</v>
      </c>
      <c r="B33" s="265" t="s">
        <v>1530</v>
      </c>
      <c r="C33" s="410" t="s">
        <v>625</v>
      </c>
      <c r="D33" s="410">
        <v>1</v>
      </c>
      <c r="E33" s="410"/>
      <c r="F33" s="412" t="s">
        <v>1531</v>
      </c>
      <c r="G33" s="413">
        <v>3182815</v>
      </c>
    </row>
    <row r="34" spans="1:7" x14ac:dyDescent="0.25">
      <c r="A34" s="410">
        <v>28</v>
      </c>
      <c r="B34" s="265" t="s">
        <v>1503</v>
      </c>
      <c r="C34" s="410" t="s">
        <v>625</v>
      </c>
      <c r="D34" s="410">
        <v>1</v>
      </c>
      <c r="E34" s="410">
        <v>25</v>
      </c>
      <c r="F34" s="412" t="s">
        <v>1532</v>
      </c>
      <c r="G34" s="413">
        <v>200000</v>
      </c>
    </row>
    <row r="35" spans="1:7" x14ac:dyDescent="0.25">
      <c r="A35" s="410">
        <v>29</v>
      </c>
      <c r="B35" s="265" t="s">
        <v>1492</v>
      </c>
      <c r="C35" s="410" t="s">
        <v>625</v>
      </c>
      <c r="D35" s="410">
        <v>1</v>
      </c>
      <c r="E35" s="410">
        <v>25</v>
      </c>
      <c r="F35" s="412" t="s">
        <v>1533</v>
      </c>
      <c r="G35" s="413">
        <v>756537</v>
      </c>
    </row>
    <row r="36" spans="1:7" x14ac:dyDescent="0.25">
      <c r="A36" s="410">
        <v>30</v>
      </c>
      <c r="B36" s="265" t="str">
        <f>$B$34</f>
        <v xml:space="preserve">Trajler </v>
      </c>
      <c r="C36" s="410" t="s">
        <v>625</v>
      </c>
      <c r="D36" s="410">
        <v>1</v>
      </c>
      <c r="E36" s="410">
        <v>25</v>
      </c>
      <c r="F36" s="412" t="s">
        <v>1534</v>
      </c>
      <c r="G36" s="413">
        <v>67634</v>
      </c>
    </row>
    <row r="37" spans="1:7" x14ac:dyDescent="0.25">
      <c r="A37" s="410">
        <v>31</v>
      </c>
      <c r="B37" s="265" t="str">
        <f>$B$34</f>
        <v xml:space="preserve">Trajler </v>
      </c>
      <c r="C37" s="410" t="s">
        <v>625</v>
      </c>
      <c r="D37" s="410">
        <v>1</v>
      </c>
      <c r="E37" s="410">
        <v>25</v>
      </c>
      <c r="F37" s="412" t="s">
        <v>1535</v>
      </c>
      <c r="G37" s="413">
        <v>126300</v>
      </c>
    </row>
    <row r="38" spans="1:7" x14ac:dyDescent="0.25">
      <c r="A38" s="410">
        <v>32</v>
      </c>
      <c r="B38" s="265" t="s">
        <v>1512</v>
      </c>
      <c r="C38" s="410" t="s">
        <v>625</v>
      </c>
      <c r="D38" s="410">
        <v>1</v>
      </c>
      <c r="E38" s="410">
        <v>25</v>
      </c>
      <c r="F38" s="412" t="s">
        <v>1536</v>
      </c>
      <c r="G38" s="413">
        <v>400000</v>
      </c>
    </row>
    <row r="39" spans="1:7" x14ac:dyDescent="0.25">
      <c r="A39" s="410">
        <v>33</v>
      </c>
      <c r="B39" s="265" t="str">
        <f>$B$34</f>
        <v xml:space="preserve">Trajler </v>
      </c>
      <c r="C39" s="410" t="s">
        <v>625</v>
      </c>
      <c r="D39" s="410">
        <v>1</v>
      </c>
      <c r="E39" s="410">
        <v>25</v>
      </c>
      <c r="F39" s="412" t="s">
        <v>1537</v>
      </c>
      <c r="G39" s="413">
        <v>408000</v>
      </c>
    </row>
    <row r="40" spans="1:7" x14ac:dyDescent="0.25">
      <c r="A40" s="410">
        <v>34</v>
      </c>
      <c r="B40" s="265" t="s">
        <v>1503</v>
      </c>
      <c r="C40" s="410" t="s">
        <v>625</v>
      </c>
      <c r="D40" s="410">
        <v>1</v>
      </c>
      <c r="E40" s="410">
        <v>25</v>
      </c>
      <c r="F40" s="412" t="s">
        <v>1538</v>
      </c>
      <c r="G40" s="413">
        <v>83334</v>
      </c>
    </row>
    <row r="41" spans="1:7" x14ac:dyDescent="0.25">
      <c r="A41" s="410">
        <v>35</v>
      </c>
      <c r="B41" s="265" t="s">
        <v>1539</v>
      </c>
      <c r="C41" s="410" t="s">
        <v>625</v>
      </c>
      <c r="D41" s="410">
        <v>1</v>
      </c>
      <c r="E41" s="410">
        <v>25</v>
      </c>
      <c r="F41" s="412" t="s">
        <v>1540</v>
      </c>
      <c r="G41" s="413">
        <v>200000</v>
      </c>
    </row>
    <row r="42" spans="1:7" x14ac:dyDescent="0.25">
      <c r="A42" s="410">
        <v>36</v>
      </c>
      <c r="B42" s="265" t="s">
        <v>1541</v>
      </c>
      <c r="C42" s="410" t="s">
        <v>625</v>
      </c>
      <c r="D42" s="410">
        <v>1</v>
      </c>
      <c r="E42" s="410">
        <v>15</v>
      </c>
      <c r="F42" s="412" t="s">
        <v>1542</v>
      </c>
      <c r="G42" s="413">
        <v>138930</v>
      </c>
    </row>
    <row r="43" spans="1:7" x14ac:dyDescent="0.25">
      <c r="A43" s="410">
        <v>37</v>
      </c>
      <c r="B43" s="265" t="s">
        <v>1543</v>
      </c>
      <c r="C43" s="410" t="s">
        <v>625</v>
      </c>
      <c r="D43" s="410">
        <v>1</v>
      </c>
      <c r="E43" s="410">
        <v>25</v>
      </c>
      <c r="F43" s="412" t="s">
        <v>1544</v>
      </c>
      <c r="G43" s="413">
        <v>1116640</v>
      </c>
    </row>
    <row r="44" spans="1:7" x14ac:dyDescent="0.25">
      <c r="A44" s="410">
        <v>38</v>
      </c>
      <c r="B44" s="265" t="s">
        <v>1545</v>
      </c>
      <c r="C44" s="410" t="s">
        <v>625</v>
      </c>
      <c r="D44" s="410">
        <v>1</v>
      </c>
      <c r="E44" s="410">
        <v>25</v>
      </c>
      <c r="F44" s="412" t="s">
        <v>1546</v>
      </c>
      <c r="G44" s="413">
        <v>2791600</v>
      </c>
    </row>
    <row r="45" spans="1:7" x14ac:dyDescent="0.25">
      <c r="A45" s="410">
        <v>39</v>
      </c>
      <c r="B45" s="265" t="s">
        <v>1547</v>
      </c>
      <c r="C45" s="410" t="s">
        <v>625</v>
      </c>
      <c r="D45" s="410">
        <v>1</v>
      </c>
      <c r="E45" s="410">
        <v>25</v>
      </c>
      <c r="F45" s="412" t="s">
        <v>1548</v>
      </c>
      <c r="G45" s="413">
        <v>1116720</v>
      </c>
    </row>
    <row r="46" spans="1:7" x14ac:dyDescent="0.25">
      <c r="A46" s="410">
        <v>40</v>
      </c>
      <c r="B46" s="265" t="s">
        <v>1547</v>
      </c>
      <c r="C46" s="410" t="s">
        <v>625</v>
      </c>
      <c r="D46" s="410">
        <v>1</v>
      </c>
      <c r="E46" s="410">
        <v>25</v>
      </c>
      <c r="F46" s="412" t="s">
        <v>1549</v>
      </c>
      <c r="G46" s="413">
        <v>1046925</v>
      </c>
    </row>
    <row r="47" spans="1:7" x14ac:dyDescent="0.25">
      <c r="A47" s="410">
        <v>41</v>
      </c>
      <c r="B47" s="265" t="s">
        <v>1547</v>
      </c>
      <c r="C47" s="410" t="s">
        <v>625</v>
      </c>
      <c r="D47" s="410">
        <v>1</v>
      </c>
      <c r="E47" s="410">
        <v>25</v>
      </c>
      <c r="F47" s="412" t="s">
        <v>1550</v>
      </c>
      <c r="G47" s="413">
        <v>1046925</v>
      </c>
    </row>
    <row r="48" spans="1:7" x14ac:dyDescent="0.25">
      <c r="A48" s="410">
        <v>42</v>
      </c>
      <c r="B48" s="265" t="s">
        <v>1481</v>
      </c>
      <c r="C48" s="410" t="s">
        <v>625</v>
      </c>
      <c r="D48" s="410">
        <v>7</v>
      </c>
      <c r="E48" s="410">
        <v>25</v>
      </c>
      <c r="F48" s="412"/>
      <c r="G48" s="413">
        <v>4698298.08</v>
      </c>
    </row>
    <row r="49" spans="1:7" x14ac:dyDescent="0.25">
      <c r="A49" s="410"/>
      <c r="B49" s="414" t="s">
        <v>1551</v>
      </c>
      <c r="C49" s="410"/>
      <c r="D49" s="265"/>
      <c r="E49" s="410"/>
      <c r="F49" s="415"/>
      <c r="G49" s="416">
        <f>SUM(G7:G48)</f>
        <v>41346440.079999998</v>
      </c>
    </row>
    <row r="50" spans="1:7" x14ac:dyDescent="0.25">
      <c r="F50" s="78"/>
    </row>
    <row r="51" spans="1:7" x14ac:dyDescent="0.25">
      <c r="F51"/>
    </row>
    <row r="52" spans="1:7" x14ac:dyDescent="0.25">
      <c r="F52"/>
    </row>
    <row r="53" spans="1:7" x14ac:dyDescent="0.25">
      <c r="F53"/>
    </row>
    <row r="54" spans="1:7" x14ac:dyDescent="0.25">
      <c r="F54"/>
    </row>
    <row r="55" spans="1:7" x14ac:dyDescent="0.25">
      <c r="F55"/>
    </row>
    <row r="56" spans="1:7" x14ac:dyDescent="0.25">
      <c r="F56"/>
      <c r="G56" s="417"/>
    </row>
    <row r="57" spans="1:7" x14ac:dyDescent="0.25">
      <c r="F57"/>
    </row>
    <row r="58" spans="1:7" x14ac:dyDescent="0.25">
      <c r="F58"/>
    </row>
    <row r="59" spans="1:7" x14ac:dyDescent="0.25">
      <c r="F59"/>
    </row>
    <row r="60" spans="1:7" x14ac:dyDescent="0.25">
      <c r="F60"/>
    </row>
    <row r="61" spans="1:7" x14ac:dyDescent="0.25">
      <c r="F61"/>
    </row>
    <row r="62" spans="1:7" x14ac:dyDescent="0.25">
      <c r="F62"/>
    </row>
    <row r="63" spans="1:7" x14ac:dyDescent="0.25">
      <c r="F63"/>
    </row>
    <row r="64" spans="1:7" x14ac:dyDescent="0.25">
      <c r="F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</sheetData>
  <mergeCells count="1">
    <mergeCell ref="A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N22" sqref="N22"/>
    </sheetView>
  </sheetViews>
  <sheetFormatPr defaultRowHeight="15" x14ac:dyDescent="0.25"/>
  <cols>
    <col min="1" max="1" width="7.42578125" customWidth="1"/>
    <col min="2" max="2" width="30.85546875" customWidth="1"/>
    <col min="5" max="5" width="11.140625" style="384" customWidth="1"/>
    <col min="6" max="6" width="9.140625" style="418"/>
    <col min="7" max="7" width="12" customWidth="1"/>
  </cols>
  <sheetData>
    <row r="1" spans="1:7" x14ac:dyDescent="0.25">
      <c r="A1" s="409" t="s">
        <v>1482</v>
      </c>
      <c r="B1" s="409"/>
      <c r="C1" s="409"/>
      <c r="D1" s="409"/>
      <c r="F1"/>
    </row>
    <row r="2" spans="1:7" x14ac:dyDescent="0.25">
      <c r="A2" s="409" t="s">
        <v>1483</v>
      </c>
      <c r="B2" s="409" t="s">
        <v>7</v>
      </c>
      <c r="C2" s="409"/>
      <c r="D2" s="409"/>
      <c r="F2"/>
    </row>
    <row r="3" spans="1:7" x14ac:dyDescent="0.25">
      <c r="A3" s="409" t="s">
        <v>1484</v>
      </c>
      <c r="B3" s="409"/>
      <c r="C3" s="409"/>
      <c r="D3" s="409"/>
      <c r="F3"/>
    </row>
    <row r="4" spans="1:7" x14ac:dyDescent="0.25">
      <c r="A4" s="565" t="s">
        <v>1552</v>
      </c>
      <c r="B4" s="565"/>
      <c r="C4" s="565"/>
      <c r="D4" s="565"/>
      <c r="E4" s="565"/>
      <c r="F4" s="565"/>
      <c r="G4" s="565"/>
    </row>
    <row r="5" spans="1:7" x14ac:dyDescent="0.25">
      <c r="F5"/>
    </row>
    <row r="6" spans="1:7" ht="60" x14ac:dyDescent="0.25">
      <c r="A6" s="410" t="s">
        <v>128</v>
      </c>
      <c r="B6" s="410" t="s">
        <v>1486</v>
      </c>
      <c r="C6" s="411" t="s">
        <v>1487</v>
      </c>
      <c r="D6" s="410" t="s">
        <v>1488</v>
      </c>
      <c r="E6" s="411" t="s">
        <v>1489</v>
      </c>
      <c r="F6" s="410" t="s">
        <v>1490</v>
      </c>
      <c r="G6" s="411" t="s">
        <v>1491</v>
      </c>
    </row>
    <row r="7" spans="1:7" x14ac:dyDescent="0.25">
      <c r="A7" s="410">
        <v>1</v>
      </c>
      <c r="B7" s="412" t="s">
        <v>1326</v>
      </c>
      <c r="C7" s="410" t="s">
        <v>625</v>
      </c>
      <c r="D7" s="410">
        <v>1</v>
      </c>
      <c r="E7" s="410"/>
      <c r="F7" s="410"/>
      <c r="G7" s="413">
        <v>208155</v>
      </c>
    </row>
    <row r="8" spans="1:7" x14ac:dyDescent="0.25">
      <c r="A8" s="410">
        <v>2</v>
      </c>
      <c r="B8" s="412" t="s">
        <v>1328</v>
      </c>
      <c r="C8" s="410" t="s">
        <v>625</v>
      </c>
      <c r="D8" s="410">
        <v>1</v>
      </c>
      <c r="E8" s="410"/>
      <c r="F8" s="410"/>
      <c r="G8" s="413">
        <v>555080</v>
      </c>
    </row>
    <row r="9" spans="1:7" x14ac:dyDescent="0.25">
      <c r="A9" s="410">
        <v>3</v>
      </c>
      <c r="B9" s="412" t="s">
        <v>1330</v>
      </c>
      <c r="C9" s="410" t="s">
        <v>625</v>
      </c>
      <c r="D9" s="410">
        <v>1</v>
      </c>
      <c r="E9" s="410"/>
      <c r="F9" s="410"/>
      <c r="G9" s="413">
        <v>693850</v>
      </c>
    </row>
    <row r="10" spans="1:7" x14ac:dyDescent="0.25">
      <c r="A10" s="410">
        <v>4</v>
      </c>
      <c r="B10" s="412" t="s">
        <v>1332</v>
      </c>
      <c r="C10" s="410" t="s">
        <v>625</v>
      </c>
      <c r="D10" s="410">
        <v>1</v>
      </c>
      <c r="E10" s="410"/>
      <c r="F10" s="410"/>
      <c r="G10" s="413">
        <v>1424000</v>
      </c>
    </row>
    <row r="11" spans="1:7" x14ac:dyDescent="0.25">
      <c r="A11" s="410">
        <v>5</v>
      </c>
      <c r="B11" s="412" t="s">
        <v>1334</v>
      </c>
      <c r="C11" s="410" t="s">
        <v>625</v>
      </c>
      <c r="D11" s="410">
        <v>1</v>
      </c>
      <c r="E11" s="410"/>
      <c r="F11" s="410"/>
      <c r="G11" s="413">
        <v>842640</v>
      </c>
    </row>
    <row r="12" spans="1:7" x14ac:dyDescent="0.25">
      <c r="A12" s="410">
        <v>6</v>
      </c>
      <c r="B12" s="412" t="s">
        <v>1336</v>
      </c>
      <c r="C12" s="410" t="s">
        <v>625</v>
      </c>
      <c r="D12" s="410">
        <v>1</v>
      </c>
      <c r="E12" s="410"/>
      <c r="F12" s="410"/>
      <c r="G12" s="413">
        <v>28188484</v>
      </c>
    </row>
    <row r="13" spans="1:7" x14ac:dyDescent="0.25">
      <c r="A13" s="410">
        <v>7</v>
      </c>
      <c r="B13" s="412" t="s">
        <v>1338</v>
      </c>
      <c r="C13" s="410" t="s">
        <v>625</v>
      </c>
      <c r="D13" s="410">
        <v>1</v>
      </c>
      <c r="E13" s="410"/>
      <c r="F13" s="410"/>
      <c r="G13" s="413">
        <v>1645330</v>
      </c>
    </row>
    <row r="14" spans="1:7" x14ac:dyDescent="0.25">
      <c r="A14" s="410">
        <v>8</v>
      </c>
      <c r="B14" s="412" t="s">
        <v>1340</v>
      </c>
      <c r="C14" s="410" t="s">
        <v>625</v>
      </c>
      <c r="D14" s="410">
        <v>1</v>
      </c>
      <c r="E14" s="410"/>
      <c r="F14" s="410"/>
      <c r="G14" s="413">
        <v>648780</v>
      </c>
    </row>
    <row r="15" spans="1:7" x14ac:dyDescent="0.25">
      <c r="A15" s="410">
        <v>9</v>
      </c>
      <c r="B15" s="412" t="s">
        <v>1342</v>
      </c>
      <c r="C15" s="410" t="s">
        <v>625</v>
      </c>
      <c r="D15" s="410">
        <v>1</v>
      </c>
      <c r="E15" s="410"/>
      <c r="F15" s="410"/>
      <c r="G15" s="413">
        <v>550700</v>
      </c>
    </row>
    <row r="16" spans="1:7" x14ac:dyDescent="0.25">
      <c r="A16" s="410">
        <v>10</v>
      </c>
      <c r="B16" s="412" t="s">
        <v>1344</v>
      </c>
      <c r="C16" s="410" t="s">
        <v>625</v>
      </c>
      <c r="D16" s="410">
        <v>1</v>
      </c>
      <c r="E16" s="410"/>
      <c r="F16" s="410"/>
      <c r="G16" s="413">
        <v>1127185.8999999999</v>
      </c>
    </row>
    <row r="17" spans="1:7" x14ac:dyDescent="0.25">
      <c r="A17" s="410">
        <v>11</v>
      </c>
      <c r="B17" s="412" t="s">
        <v>1346</v>
      </c>
      <c r="C17" s="410" t="s">
        <v>625</v>
      </c>
      <c r="D17" s="410">
        <v>1</v>
      </c>
      <c r="E17" s="410"/>
      <c r="F17" s="410"/>
      <c r="G17" s="413">
        <v>140000</v>
      </c>
    </row>
    <row r="18" spans="1:7" x14ac:dyDescent="0.25">
      <c r="A18" s="410">
        <v>12</v>
      </c>
      <c r="B18" s="412" t="s">
        <v>1348</v>
      </c>
      <c r="C18" s="410" t="s">
        <v>625</v>
      </c>
      <c r="D18" s="410">
        <v>2</v>
      </c>
      <c r="E18" s="410"/>
      <c r="F18" s="410"/>
      <c r="G18" s="413">
        <v>27600</v>
      </c>
    </row>
    <row r="19" spans="1:7" x14ac:dyDescent="0.25">
      <c r="A19" s="410">
        <v>13</v>
      </c>
      <c r="B19" s="412" t="s">
        <v>1350</v>
      </c>
      <c r="C19" s="410" t="s">
        <v>625</v>
      </c>
      <c r="D19" s="410">
        <v>24</v>
      </c>
      <c r="E19" s="410"/>
      <c r="F19" s="410"/>
      <c r="G19" s="413">
        <v>11520</v>
      </c>
    </row>
    <row r="20" spans="1:7" x14ac:dyDescent="0.25">
      <c r="A20" s="410">
        <v>14</v>
      </c>
      <c r="B20" s="412" t="s">
        <v>1352</v>
      </c>
      <c r="C20" s="410" t="s">
        <v>625</v>
      </c>
      <c r="D20" s="410">
        <v>3</v>
      </c>
      <c r="E20" s="410"/>
      <c r="F20" s="410"/>
      <c r="G20" s="413">
        <v>33000</v>
      </c>
    </row>
    <row r="21" spans="1:7" x14ac:dyDescent="0.25">
      <c r="A21" s="410">
        <v>15</v>
      </c>
      <c r="B21" s="412" t="s">
        <v>1354</v>
      </c>
      <c r="C21" s="410" t="s">
        <v>625</v>
      </c>
      <c r="D21" s="410">
        <v>100</v>
      </c>
      <c r="E21" s="410"/>
      <c r="F21" s="410"/>
      <c r="G21" s="413">
        <v>39000</v>
      </c>
    </row>
    <row r="22" spans="1:7" x14ac:dyDescent="0.25">
      <c r="A22" s="410">
        <v>16</v>
      </c>
      <c r="B22" s="412" t="s">
        <v>1356</v>
      </c>
      <c r="C22" s="410" t="s">
        <v>625</v>
      </c>
      <c r="D22" s="410">
        <v>1</v>
      </c>
      <c r="E22" s="410"/>
      <c r="F22" s="410"/>
      <c r="G22" s="413">
        <v>90820</v>
      </c>
    </row>
    <row r="23" spans="1:7" x14ac:dyDescent="0.25">
      <c r="A23" s="410">
        <v>17</v>
      </c>
      <c r="B23" s="412" t="s">
        <v>1358</v>
      </c>
      <c r="C23" s="410" t="s">
        <v>625</v>
      </c>
      <c r="D23" s="410">
        <v>1</v>
      </c>
      <c r="E23" s="410"/>
      <c r="F23" s="410"/>
      <c r="G23" s="413">
        <v>90820</v>
      </c>
    </row>
    <row r="24" spans="1:7" x14ac:dyDescent="0.25">
      <c r="A24" s="410">
        <v>18</v>
      </c>
      <c r="B24" s="412" t="s">
        <v>1360</v>
      </c>
      <c r="C24" s="410" t="s">
        <v>625</v>
      </c>
      <c r="D24" s="410">
        <v>1</v>
      </c>
      <c r="E24" s="410"/>
      <c r="F24" s="410"/>
      <c r="G24" s="413">
        <v>112768</v>
      </c>
    </row>
    <row r="25" spans="1:7" x14ac:dyDescent="0.25">
      <c r="A25" s="410">
        <v>19</v>
      </c>
      <c r="B25" s="412" t="s">
        <v>1362</v>
      </c>
      <c r="C25" s="410" t="s">
        <v>625</v>
      </c>
      <c r="D25" s="410">
        <v>1</v>
      </c>
      <c r="E25" s="410"/>
      <c r="F25" s="410"/>
      <c r="G25" s="413">
        <v>100000</v>
      </c>
    </row>
    <row r="26" spans="1:7" x14ac:dyDescent="0.25">
      <c r="A26" s="410">
        <v>20</v>
      </c>
      <c r="B26" s="265" t="s">
        <v>1364</v>
      </c>
      <c r="C26" s="410" t="s">
        <v>625</v>
      </c>
      <c r="D26" s="410">
        <v>1</v>
      </c>
      <c r="E26" s="410"/>
      <c r="F26" s="410"/>
      <c r="G26" s="413">
        <v>24032.9</v>
      </c>
    </row>
    <row r="27" spans="1:7" x14ac:dyDescent="0.25">
      <c r="A27" s="410"/>
      <c r="B27" s="414" t="s">
        <v>1553</v>
      </c>
      <c r="C27" s="410"/>
      <c r="D27" s="265"/>
      <c r="E27" s="410"/>
      <c r="F27" s="419"/>
      <c r="G27" s="416">
        <f>SUM(G7:G26)</f>
        <v>36553765.799999997</v>
      </c>
    </row>
    <row r="28" spans="1:7" x14ac:dyDescent="0.25">
      <c r="F28"/>
    </row>
    <row r="29" spans="1:7" x14ac:dyDescent="0.25">
      <c r="F29"/>
    </row>
    <row r="30" spans="1:7" x14ac:dyDescent="0.25">
      <c r="F30"/>
    </row>
    <row r="31" spans="1:7" x14ac:dyDescent="0.25">
      <c r="F31"/>
    </row>
    <row r="32" spans="1:7" x14ac:dyDescent="0.25">
      <c r="F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</sheetData>
  <mergeCells count="1">
    <mergeCell ref="A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1"/>
  <sheetViews>
    <sheetView topLeftCell="A22" workbookViewId="0">
      <selection activeCell="J54" sqref="J54"/>
    </sheetView>
  </sheetViews>
  <sheetFormatPr defaultColWidth="11.42578125" defaultRowHeight="15" x14ac:dyDescent="0.25"/>
  <cols>
    <col min="1" max="1" width="8.140625" style="209" customWidth="1"/>
    <col min="2" max="2" width="27" style="209" customWidth="1"/>
    <col min="3" max="3" width="10" style="209" customWidth="1"/>
    <col min="4" max="5" width="20" style="209" bestFit="1" customWidth="1"/>
    <col min="6" max="6" width="10.42578125" style="209" customWidth="1"/>
    <col min="7" max="7" width="14.7109375" style="209" bestFit="1" customWidth="1"/>
    <col min="8" max="8" width="11.42578125" style="209"/>
    <col min="9" max="9" width="14.5703125" style="209" bestFit="1" customWidth="1"/>
    <col min="10" max="256" width="11.42578125" style="209"/>
    <col min="257" max="257" width="8.140625" style="209" customWidth="1"/>
    <col min="258" max="258" width="27" style="209" customWidth="1"/>
    <col min="259" max="259" width="10" style="209" customWidth="1"/>
    <col min="260" max="260" width="16.42578125" style="209" customWidth="1"/>
    <col min="261" max="261" width="16.5703125" style="209" customWidth="1"/>
    <col min="262" max="262" width="10.42578125" style="209" customWidth="1"/>
    <col min="263" max="263" width="11.7109375" style="209" customWidth="1"/>
    <col min="264" max="264" width="11.42578125" style="209"/>
    <col min="265" max="265" width="14.5703125" style="209" bestFit="1" customWidth="1"/>
    <col min="266" max="512" width="11.42578125" style="209"/>
    <col min="513" max="513" width="8.140625" style="209" customWidth="1"/>
    <col min="514" max="514" width="27" style="209" customWidth="1"/>
    <col min="515" max="515" width="10" style="209" customWidth="1"/>
    <col min="516" max="516" width="16.42578125" style="209" customWidth="1"/>
    <col min="517" max="517" width="16.5703125" style="209" customWidth="1"/>
    <col min="518" max="518" width="10.42578125" style="209" customWidth="1"/>
    <col min="519" max="519" width="11.7109375" style="209" customWidth="1"/>
    <col min="520" max="520" width="11.42578125" style="209"/>
    <col min="521" max="521" width="14.5703125" style="209" bestFit="1" customWidth="1"/>
    <col min="522" max="768" width="11.42578125" style="209"/>
    <col min="769" max="769" width="8.140625" style="209" customWidth="1"/>
    <col min="770" max="770" width="27" style="209" customWidth="1"/>
    <col min="771" max="771" width="10" style="209" customWidth="1"/>
    <col min="772" max="772" width="16.42578125" style="209" customWidth="1"/>
    <col min="773" max="773" width="16.5703125" style="209" customWidth="1"/>
    <col min="774" max="774" width="10.42578125" style="209" customWidth="1"/>
    <col min="775" max="775" width="11.7109375" style="209" customWidth="1"/>
    <col min="776" max="776" width="11.42578125" style="209"/>
    <col min="777" max="777" width="14.5703125" style="209" bestFit="1" customWidth="1"/>
    <col min="778" max="1024" width="11.42578125" style="209"/>
    <col min="1025" max="1025" width="8.140625" style="209" customWidth="1"/>
    <col min="1026" max="1026" width="27" style="209" customWidth="1"/>
    <col min="1027" max="1027" width="10" style="209" customWidth="1"/>
    <col min="1028" max="1028" width="16.42578125" style="209" customWidth="1"/>
    <col min="1029" max="1029" width="16.5703125" style="209" customWidth="1"/>
    <col min="1030" max="1030" width="10.42578125" style="209" customWidth="1"/>
    <col min="1031" max="1031" width="11.7109375" style="209" customWidth="1"/>
    <col min="1032" max="1032" width="11.42578125" style="209"/>
    <col min="1033" max="1033" width="14.5703125" style="209" bestFit="1" customWidth="1"/>
    <col min="1034" max="1280" width="11.42578125" style="209"/>
    <col min="1281" max="1281" width="8.140625" style="209" customWidth="1"/>
    <col min="1282" max="1282" width="27" style="209" customWidth="1"/>
    <col min="1283" max="1283" width="10" style="209" customWidth="1"/>
    <col min="1284" max="1284" width="16.42578125" style="209" customWidth="1"/>
    <col min="1285" max="1285" width="16.5703125" style="209" customWidth="1"/>
    <col min="1286" max="1286" width="10.42578125" style="209" customWidth="1"/>
    <col min="1287" max="1287" width="11.7109375" style="209" customWidth="1"/>
    <col min="1288" max="1288" width="11.42578125" style="209"/>
    <col min="1289" max="1289" width="14.5703125" style="209" bestFit="1" customWidth="1"/>
    <col min="1290" max="1536" width="11.42578125" style="209"/>
    <col min="1537" max="1537" width="8.140625" style="209" customWidth="1"/>
    <col min="1538" max="1538" width="27" style="209" customWidth="1"/>
    <col min="1539" max="1539" width="10" style="209" customWidth="1"/>
    <col min="1540" max="1540" width="16.42578125" style="209" customWidth="1"/>
    <col min="1541" max="1541" width="16.5703125" style="209" customWidth="1"/>
    <col min="1542" max="1542" width="10.42578125" style="209" customWidth="1"/>
    <col min="1543" max="1543" width="11.7109375" style="209" customWidth="1"/>
    <col min="1544" max="1544" width="11.42578125" style="209"/>
    <col min="1545" max="1545" width="14.5703125" style="209" bestFit="1" customWidth="1"/>
    <col min="1546" max="1792" width="11.42578125" style="209"/>
    <col min="1793" max="1793" width="8.140625" style="209" customWidth="1"/>
    <col min="1794" max="1794" width="27" style="209" customWidth="1"/>
    <col min="1795" max="1795" width="10" style="209" customWidth="1"/>
    <col min="1796" max="1796" width="16.42578125" style="209" customWidth="1"/>
    <col min="1797" max="1797" width="16.5703125" style="209" customWidth="1"/>
    <col min="1798" max="1798" width="10.42578125" style="209" customWidth="1"/>
    <col min="1799" max="1799" width="11.7109375" style="209" customWidth="1"/>
    <col min="1800" max="1800" width="11.42578125" style="209"/>
    <col min="1801" max="1801" width="14.5703125" style="209" bestFit="1" customWidth="1"/>
    <col min="1802" max="2048" width="11.42578125" style="209"/>
    <col min="2049" max="2049" width="8.140625" style="209" customWidth="1"/>
    <col min="2050" max="2050" width="27" style="209" customWidth="1"/>
    <col min="2051" max="2051" width="10" style="209" customWidth="1"/>
    <col min="2052" max="2052" width="16.42578125" style="209" customWidth="1"/>
    <col min="2053" max="2053" width="16.5703125" style="209" customWidth="1"/>
    <col min="2054" max="2054" width="10.42578125" style="209" customWidth="1"/>
    <col min="2055" max="2055" width="11.7109375" style="209" customWidth="1"/>
    <col min="2056" max="2056" width="11.42578125" style="209"/>
    <col min="2057" max="2057" width="14.5703125" style="209" bestFit="1" customWidth="1"/>
    <col min="2058" max="2304" width="11.42578125" style="209"/>
    <col min="2305" max="2305" width="8.140625" style="209" customWidth="1"/>
    <col min="2306" max="2306" width="27" style="209" customWidth="1"/>
    <col min="2307" max="2307" width="10" style="209" customWidth="1"/>
    <col min="2308" max="2308" width="16.42578125" style="209" customWidth="1"/>
    <col min="2309" max="2309" width="16.5703125" style="209" customWidth="1"/>
    <col min="2310" max="2310" width="10.42578125" style="209" customWidth="1"/>
    <col min="2311" max="2311" width="11.7109375" style="209" customWidth="1"/>
    <col min="2312" max="2312" width="11.42578125" style="209"/>
    <col min="2313" max="2313" width="14.5703125" style="209" bestFit="1" customWidth="1"/>
    <col min="2314" max="2560" width="11.42578125" style="209"/>
    <col min="2561" max="2561" width="8.140625" style="209" customWidth="1"/>
    <col min="2562" max="2562" width="27" style="209" customWidth="1"/>
    <col min="2563" max="2563" width="10" style="209" customWidth="1"/>
    <col min="2564" max="2564" width="16.42578125" style="209" customWidth="1"/>
    <col min="2565" max="2565" width="16.5703125" style="209" customWidth="1"/>
    <col min="2566" max="2566" width="10.42578125" style="209" customWidth="1"/>
    <col min="2567" max="2567" width="11.7109375" style="209" customWidth="1"/>
    <col min="2568" max="2568" width="11.42578125" style="209"/>
    <col min="2569" max="2569" width="14.5703125" style="209" bestFit="1" customWidth="1"/>
    <col min="2570" max="2816" width="11.42578125" style="209"/>
    <col min="2817" max="2817" width="8.140625" style="209" customWidth="1"/>
    <col min="2818" max="2818" width="27" style="209" customWidth="1"/>
    <col min="2819" max="2819" width="10" style="209" customWidth="1"/>
    <col min="2820" max="2820" width="16.42578125" style="209" customWidth="1"/>
    <col min="2821" max="2821" width="16.5703125" style="209" customWidth="1"/>
    <col min="2822" max="2822" width="10.42578125" style="209" customWidth="1"/>
    <col min="2823" max="2823" width="11.7109375" style="209" customWidth="1"/>
    <col min="2824" max="2824" width="11.42578125" style="209"/>
    <col min="2825" max="2825" width="14.5703125" style="209" bestFit="1" customWidth="1"/>
    <col min="2826" max="3072" width="11.42578125" style="209"/>
    <col min="3073" max="3073" width="8.140625" style="209" customWidth="1"/>
    <col min="3074" max="3074" width="27" style="209" customWidth="1"/>
    <col min="3075" max="3075" width="10" style="209" customWidth="1"/>
    <col min="3076" max="3076" width="16.42578125" style="209" customWidth="1"/>
    <col min="3077" max="3077" width="16.5703125" style="209" customWidth="1"/>
    <col min="3078" max="3078" width="10.42578125" style="209" customWidth="1"/>
    <col min="3079" max="3079" width="11.7109375" style="209" customWidth="1"/>
    <col min="3080" max="3080" width="11.42578125" style="209"/>
    <col min="3081" max="3081" width="14.5703125" style="209" bestFit="1" customWidth="1"/>
    <col min="3082" max="3328" width="11.42578125" style="209"/>
    <col min="3329" max="3329" width="8.140625" style="209" customWidth="1"/>
    <col min="3330" max="3330" width="27" style="209" customWidth="1"/>
    <col min="3331" max="3331" width="10" style="209" customWidth="1"/>
    <col min="3332" max="3332" width="16.42578125" style="209" customWidth="1"/>
    <col min="3333" max="3333" width="16.5703125" style="209" customWidth="1"/>
    <col min="3334" max="3334" width="10.42578125" style="209" customWidth="1"/>
    <col min="3335" max="3335" width="11.7109375" style="209" customWidth="1"/>
    <col min="3336" max="3336" width="11.42578125" style="209"/>
    <col min="3337" max="3337" width="14.5703125" style="209" bestFit="1" customWidth="1"/>
    <col min="3338" max="3584" width="11.42578125" style="209"/>
    <col min="3585" max="3585" width="8.140625" style="209" customWidth="1"/>
    <col min="3586" max="3586" width="27" style="209" customWidth="1"/>
    <col min="3587" max="3587" width="10" style="209" customWidth="1"/>
    <col min="3588" max="3588" width="16.42578125" style="209" customWidth="1"/>
    <col min="3589" max="3589" width="16.5703125" style="209" customWidth="1"/>
    <col min="3590" max="3590" width="10.42578125" style="209" customWidth="1"/>
    <col min="3591" max="3591" width="11.7109375" style="209" customWidth="1"/>
    <col min="3592" max="3592" width="11.42578125" style="209"/>
    <col min="3593" max="3593" width="14.5703125" style="209" bestFit="1" customWidth="1"/>
    <col min="3594" max="3840" width="11.42578125" style="209"/>
    <col min="3841" max="3841" width="8.140625" style="209" customWidth="1"/>
    <col min="3842" max="3842" width="27" style="209" customWidth="1"/>
    <col min="3843" max="3843" width="10" style="209" customWidth="1"/>
    <col min="3844" max="3844" width="16.42578125" style="209" customWidth="1"/>
    <col min="3845" max="3845" width="16.5703125" style="209" customWidth="1"/>
    <col min="3846" max="3846" width="10.42578125" style="209" customWidth="1"/>
    <col min="3847" max="3847" width="11.7109375" style="209" customWidth="1"/>
    <col min="3848" max="3848" width="11.42578125" style="209"/>
    <col min="3849" max="3849" width="14.5703125" style="209" bestFit="1" customWidth="1"/>
    <col min="3850" max="4096" width="11.42578125" style="209"/>
    <col min="4097" max="4097" width="8.140625" style="209" customWidth="1"/>
    <col min="4098" max="4098" width="27" style="209" customWidth="1"/>
    <col min="4099" max="4099" width="10" style="209" customWidth="1"/>
    <col min="4100" max="4100" width="16.42578125" style="209" customWidth="1"/>
    <col min="4101" max="4101" width="16.5703125" style="209" customWidth="1"/>
    <col min="4102" max="4102" width="10.42578125" style="209" customWidth="1"/>
    <col min="4103" max="4103" width="11.7109375" style="209" customWidth="1"/>
    <col min="4104" max="4104" width="11.42578125" style="209"/>
    <col min="4105" max="4105" width="14.5703125" style="209" bestFit="1" customWidth="1"/>
    <col min="4106" max="4352" width="11.42578125" style="209"/>
    <col min="4353" max="4353" width="8.140625" style="209" customWidth="1"/>
    <col min="4354" max="4354" width="27" style="209" customWidth="1"/>
    <col min="4355" max="4355" width="10" style="209" customWidth="1"/>
    <col min="4356" max="4356" width="16.42578125" style="209" customWidth="1"/>
    <col min="4357" max="4357" width="16.5703125" style="209" customWidth="1"/>
    <col min="4358" max="4358" width="10.42578125" style="209" customWidth="1"/>
    <col min="4359" max="4359" width="11.7109375" style="209" customWidth="1"/>
    <col min="4360" max="4360" width="11.42578125" style="209"/>
    <col min="4361" max="4361" width="14.5703125" style="209" bestFit="1" customWidth="1"/>
    <col min="4362" max="4608" width="11.42578125" style="209"/>
    <col min="4609" max="4609" width="8.140625" style="209" customWidth="1"/>
    <col min="4610" max="4610" width="27" style="209" customWidth="1"/>
    <col min="4611" max="4611" width="10" style="209" customWidth="1"/>
    <col min="4612" max="4612" width="16.42578125" style="209" customWidth="1"/>
    <col min="4613" max="4613" width="16.5703125" style="209" customWidth="1"/>
    <col min="4614" max="4614" width="10.42578125" style="209" customWidth="1"/>
    <col min="4615" max="4615" width="11.7109375" style="209" customWidth="1"/>
    <col min="4616" max="4616" width="11.42578125" style="209"/>
    <col min="4617" max="4617" width="14.5703125" style="209" bestFit="1" customWidth="1"/>
    <col min="4618" max="4864" width="11.42578125" style="209"/>
    <col min="4865" max="4865" width="8.140625" style="209" customWidth="1"/>
    <col min="4866" max="4866" width="27" style="209" customWidth="1"/>
    <col min="4867" max="4867" width="10" style="209" customWidth="1"/>
    <col min="4868" max="4868" width="16.42578125" style="209" customWidth="1"/>
    <col min="4869" max="4869" width="16.5703125" style="209" customWidth="1"/>
    <col min="4870" max="4870" width="10.42578125" style="209" customWidth="1"/>
    <col min="4871" max="4871" width="11.7109375" style="209" customWidth="1"/>
    <col min="4872" max="4872" width="11.42578125" style="209"/>
    <col min="4873" max="4873" width="14.5703125" style="209" bestFit="1" customWidth="1"/>
    <col min="4874" max="5120" width="11.42578125" style="209"/>
    <col min="5121" max="5121" width="8.140625" style="209" customWidth="1"/>
    <col min="5122" max="5122" width="27" style="209" customWidth="1"/>
    <col min="5123" max="5123" width="10" style="209" customWidth="1"/>
    <col min="5124" max="5124" width="16.42578125" style="209" customWidth="1"/>
    <col min="5125" max="5125" width="16.5703125" style="209" customWidth="1"/>
    <col min="5126" max="5126" width="10.42578125" style="209" customWidth="1"/>
    <col min="5127" max="5127" width="11.7109375" style="209" customWidth="1"/>
    <col min="5128" max="5128" width="11.42578125" style="209"/>
    <col min="5129" max="5129" width="14.5703125" style="209" bestFit="1" customWidth="1"/>
    <col min="5130" max="5376" width="11.42578125" style="209"/>
    <col min="5377" max="5377" width="8.140625" style="209" customWidth="1"/>
    <col min="5378" max="5378" width="27" style="209" customWidth="1"/>
    <col min="5379" max="5379" width="10" style="209" customWidth="1"/>
    <col min="5380" max="5380" width="16.42578125" style="209" customWidth="1"/>
    <col min="5381" max="5381" width="16.5703125" style="209" customWidth="1"/>
    <col min="5382" max="5382" width="10.42578125" style="209" customWidth="1"/>
    <col min="5383" max="5383" width="11.7109375" style="209" customWidth="1"/>
    <col min="5384" max="5384" width="11.42578125" style="209"/>
    <col min="5385" max="5385" width="14.5703125" style="209" bestFit="1" customWidth="1"/>
    <col min="5386" max="5632" width="11.42578125" style="209"/>
    <col min="5633" max="5633" width="8.140625" style="209" customWidth="1"/>
    <col min="5634" max="5634" width="27" style="209" customWidth="1"/>
    <col min="5635" max="5635" width="10" style="209" customWidth="1"/>
    <col min="5636" max="5636" width="16.42578125" style="209" customWidth="1"/>
    <col min="5637" max="5637" width="16.5703125" style="209" customWidth="1"/>
    <col min="5638" max="5638" width="10.42578125" style="209" customWidth="1"/>
    <col min="5639" max="5639" width="11.7109375" style="209" customWidth="1"/>
    <col min="5640" max="5640" width="11.42578125" style="209"/>
    <col min="5641" max="5641" width="14.5703125" style="209" bestFit="1" customWidth="1"/>
    <col min="5642" max="5888" width="11.42578125" style="209"/>
    <col min="5889" max="5889" width="8.140625" style="209" customWidth="1"/>
    <col min="5890" max="5890" width="27" style="209" customWidth="1"/>
    <col min="5891" max="5891" width="10" style="209" customWidth="1"/>
    <col min="5892" max="5892" width="16.42578125" style="209" customWidth="1"/>
    <col min="5893" max="5893" width="16.5703125" style="209" customWidth="1"/>
    <col min="5894" max="5894" width="10.42578125" style="209" customWidth="1"/>
    <col min="5895" max="5895" width="11.7109375" style="209" customWidth="1"/>
    <col min="5896" max="5896" width="11.42578125" style="209"/>
    <col min="5897" max="5897" width="14.5703125" style="209" bestFit="1" customWidth="1"/>
    <col min="5898" max="6144" width="11.42578125" style="209"/>
    <col min="6145" max="6145" width="8.140625" style="209" customWidth="1"/>
    <col min="6146" max="6146" width="27" style="209" customWidth="1"/>
    <col min="6147" max="6147" width="10" style="209" customWidth="1"/>
    <col min="6148" max="6148" width="16.42578125" style="209" customWidth="1"/>
    <col min="6149" max="6149" width="16.5703125" style="209" customWidth="1"/>
    <col min="6150" max="6150" width="10.42578125" style="209" customWidth="1"/>
    <col min="6151" max="6151" width="11.7109375" style="209" customWidth="1"/>
    <col min="6152" max="6152" width="11.42578125" style="209"/>
    <col min="6153" max="6153" width="14.5703125" style="209" bestFit="1" customWidth="1"/>
    <col min="6154" max="6400" width="11.42578125" style="209"/>
    <col min="6401" max="6401" width="8.140625" style="209" customWidth="1"/>
    <col min="6402" max="6402" width="27" style="209" customWidth="1"/>
    <col min="6403" max="6403" width="10" style="209" customWidth="1"/>
    <col min="6404" max="6404" width="16.42578125" style="209" customWidth="1"/>
    <col min="6405" max="6405" width="16.5703125" style="209" customWidth="1"/>
    <col min="6406" max="6406" width="10.42578125" style="209" customWidth="1"/>
    <col min="6407" max="6407" width="11.7109375" style="209" customWidth="1"/>
    <col min="6408" max="6408" width="11.42578125" style="209"/>
    <col min="6409" max="6409" width="14.5703125" style="209" bestFit="1" customWidth="1"/>
    <col min="6410" max="6656" width="11.42578125" style="209"/>
    <col min="6657" max="6657" width="8.140625" style="209" customWidth="1"/>
    <col min="6658" max="6658" width="27" style="209" customWidth="1"/>
    <col min="6659" max="6659" width="10" style="209" customWidth="1"/>
    <col min="6660" max="6660" width="16.42578125" style="209" customWidth="1"/>
    <col min="6661" max="6661" width="16.5703125" style="209" customWidth="1"/>
    <col min="6662" max="6662" width="10.42578125" style="209" customWidth="1"/>
    <col min="6663" max="6663" width="11.7109375" style="209" customWidth="1"/>
    <col min="6664" max="6664" width="11.42578125" style="209"/>
    <col min="6665" max="6665" width="14.5703125" style="209" bestFit="1" customWidth="1"/>
    <col min="6666" max="6912" width="11.42578125" style="209"/>
    <col min="6913" max="6913" width="8.140625" style="209" customWidth="1"/>
    <col min="6914" max="6914" width="27" style="209" customWidth="1"/>
    <col min="6915" max="6915" width="10" style="209" customWidth="1"/>
    <col min="6916" max="6916" width="16.42578125" style="209" customWidth="1"/>
    <col min="6917" max="6917" width="16.5703125" style="209" customWidth="1"/>
    <col min="6918" max="6918" width="10.42578125" style="209" customWidth="1"/>
    <col min="6919" max="6919" width="11.7109375" style="209" customWidth="1"/>
    <col min="6920" max="6920" width="11.42578125" style="209"/>
    <col min="6921" max="6921" width="14.5703125" style="209" bestFit="1" customWidth="1"/>
    <col min="6922" max="7168" width="11.42578125" style="209"/>
    <col min="7169" max="7169" width="8.140625" style="209" customWidth="1"/>
    <col min="7170" max="7170" width="27" style="209" customWidth="1"/>
    <col min="7171" max="7171" width="10" style="209" customWidth="1"/>
    <col min="7172" max="7172" width="16.42578125" style="209" customWidth="1"/>
    <col min="7173" max="7173" width="16.5703125" style="209" customWidth="1"/>
    <col min="7174" max="7174" width="10.42578125" style="209" customWidth="1"/>
    <col min="7175" max="7175" width="11.7109375" style="209" customWidth="1"/>
    <col min="7176" max="7176" width="11.42578125" style="209"/>
    <col min="7177" max="7177" width="14.5703125" style="209" bestFit="1" customWidth="1"/>
    <col min="7178" max="7424" width="11.42578125" style="209"/>
    <col min="7425" max="7425" width="8.140625" style="209" customWidth="1"/>
    <col min="7426" max="7426" width="27" style="209" customWidth="1"/>
    <col min="7427" max="7427" width="10" style="209" customWidth="1"/>
    <col min="7428" max="7428" width="16.42578125" style="209" customWidth="1"/>
    <col min="7429" max="7429" width="16.5703125" style="209" customWidth="1"/>
    <col min="7430" max="7430" width="10.42578125" style="209" customWidth="1"/>
    <col min="7431" max="7431" width="11.7109375" style="209" customWidth="1"/>
    <col min="7432" max="7432" width="11.42578125" style="209"/>
    <col min="7433" max="7433" width="14.5703125" style="209" bestFit="1" customWidth="1"/>
    <col min="7434" max="7680" width="11.42578125" style="209"/>
    <col min="7681" max="7681" width="8.140625" style="209" customWidth="1"/>
    <col min="7682" max="7682" width="27" style="209" customWidth="1"/>
    <col min="7683" max="7683" width="10" style="209" customWidth="1"/>
    <col min="7684" max="7684" width="16.42578125" style="209" customWidth="1"/>
    <col min="7685" max="7685" width="16.5703125" style="209" customWidth="1"/>
    <col min="7686" max="7686" width="10.42578125" style="209" customWidth="1"/>
    <col min="7687" max="7687" width="11.7109375" style="209" customWidth="1"/>
    <col min="7688" max="7688" width="11.42578125" style="209"/>
    <col min="7689" max="7689" width="14.5703125" style="209" bestFit="1" customWidth="1"/>
    <col min="7690" max="7936" width="11.42578125" style="209"/>
    <col min="7937" max="7937" width="8.140625" style="209" customWidth="1"/>
    <col min="7938" max="7938" width="27" style="209" customWidth="1"/>
    <col min="7939" max="7939" width="10" style="209" customWidth="1"/>
    <col min="7940" max="7940" width="16.42578125" style="209" customWidth="1"/>
    <col min="7941" max="7941" width="16.5703125" style="209" customWidth="1"/>
    <col min="7942" max="7942" width="10.42578125" style="209" customWidth="1"/>
    <col min="7943" max="7943" width="11.7109375" style="209" customWidth="1"/>
    <col min="7944" max="7944" width="11.42578125" style="209"/>
    <col min="7945" max="7945" width="14.5703125" style="209" bestFit="1" customWidth="1"/>
    <col min="7946" max="8192" width="11.42578125" style="209"/>
    <col min="8193" max="8193" width="8.140625" style="209" customWidth="1"/>
    <col min="8194" max="8194" width="27" style="209" customWidth="1"/>
    <col min="8195" max="8195" width="10" style="209" customWidth="1"/>
    <col min="8196" max="8196" width="16.42578125" style="209" customWidth="1"/>
    <col min="8197" max="8197" width="16.5703125" style="209" customWidth="1"/>
    <col min="8198" max="8198" width="10.42578125" style="209" customWidth="1"/>
    <col min="8199" max="8199" width="11.7109375" style="209" customWidth="1"/>
    <col min="8200" max="8200" width="11.42578125" style="209"/>
    <col min="8201" max="8201" width="14.5703125" style="209" bestFit="1" customWidth="1"/>
    <col min="8202" max="8448" width="11.42578125" style="209"/>
    <col min="8449" max="8449" width="8.140625" style="209" customWidth="1"/>
    <col min="8450" max="8450" width="27" style="209" customWidth="1"/>
    <col min="8451" max="8451" width="10" style="209" customWidth="1"/>
    <col min="8452" max="8452" width="16.42578125" style="209" customWidth="1"/>
    <col min="8453" max="8453" width="16.5703125" style="209" customWidth="1"/>
    <col min="8454" max="8454" width="10.42578125" style="209" customWidth="1"/>
    <col min="8455" max="8455" width="11.7109375" style="209" customWidth="1"/>
    <col min="8456" max="8456" width="11.42578125" style="209"/>
    <col min="8457" max="8457" width="14.5703125" style="209" bestFit="1" customWidth="1"/>
    <col min="8458" max="8704" width="11.42578125" style="209"/>
    <col min="8705" max="8705" width="8.140625" style="209" customWidth="1"/>
    <col min="8706" max="8706" width="27" style="209" customWidth="1"/>
    <col min="8707" max="8707" width="10" style="209" customWidth="1"/>
    <col min="8708" max="8708" width="16.42578125" style="209" customWidth="1"/>
    <col min="8709" max="8709" width="16.5703125" style="209" customWidth="1"/>
    <col min="8710" max="8710" width="10.42578125" style="209" customWidth="1"/>
    <col min="8711" max="8711" width="11.7109375" style="209" customWidth="1"/>
    <col min="8712" max="8712" width="11.42578125" style="209"/>
    <col min="8713" max="8713" width="14.5703125" style="209" bestFit="1" customWidth="1"/>
    <col min="8714" max="8960" width="11.42578125" style="209"/>
    <col min="8961" max="8961" width="8.140625" style="209" customWidth="1"/>
    <col min="8962" max="8962" width="27" style="209" customWidth="1"/>
    <col min="8963" max="8963" width="10" style="209" customWidth="1"/>
    <col min="8964" max="8964" width="16.42578125" style="209" customWidth="1"/>
    <col min="8965" max="8965" width="16.5703125" style="209" customWidth="1"/>
    <col min="8966" max="8966" width="10.42578125" style="209" customWidth="1"/>
    <col min="8967" max="8967" width="11.7109375" style="209" customWidth="1"/>
    <col min="8968" max="8968" width="11.42578125" style="209"/>
    <col min="8969" max="8969" width="14.5703125" style="209" bestFit="1" customWidth="1"/>
    <col min="8970" max="9216" width="11.42578125" style="209"/>
    <col min="9217" max="9217" width="8.140625" style="209" customWidth="1"/>
    <col min="9218" max="9218" width="27" style="209" customWidth="1"/>
    <col min="9219" max="9219" width="10" style="209" customWidth="1"/>
    <col min="9220" max="9220" width="16.42578125" style="209" customWidth="1"/>
    <col min="9221" max="9221" width="16.5703125" style="209" customWidth="1"/>
    <col min="9222" max="9222" width="10.42578125" style="209" customWidth="1"/>
    <col min="9223" max="9223" width="11.7109375" style="209" customWidth="1"/>
    <col min="9224" max="9224" width="11.42578125" style="209"/>
    <col min="9225" max="9225" width="14.5703125" style="209" bestFit="1" customWidth="1"/>
    <col min="9226" max="9472" width="11.42578125" style="209"/>
    <col min="9473" max="9473" width="8.140625" style="209" customWidth="1"/>
    <col min="9474" max="9474" width="27" style="209" customWidth="1"/>
    <col min="9475" max="9475" width="10" style="209" customWidth="1"/>
    <col min="9476" max="9476" width="16.42578125" style="209" customWidth="1"/>
    <col min="9477" max="9477" width="16.5703125" style="209" customWidth="1"/>
    <col min="9478" max="9478" width="10.42578125" style="209" customWidth="1"/>
    <col min="9479" max="9479" width="11.7109375" style="209" customWidth="1"/>
    <col min="9480" max="9480" width="11.42578125" style="209"/>
    <col min="9481" max="9481" width="14.5703125" style="209" bestFit="1" customWidth="1"/>
    <col min="9482" max="9728" width="11.42578125" style="209"/>
    <col min="9729" max="9729" width="8.140625" style="209" customWidth="1"/>
    <col min="9730" max="9730" width="27" style="209" customWidth="1"/>
    <col min="9731" max="9731" width="10" style="209" customWidth="1"/>
    <col min="9732" max="9732" width="16.42578125" style="209" customWidth="1"/>
    <col min="9733" max="9733" width="16.5703125" style="209" customWidth="1"/>
    <col min="9734" max="9734" width="10.42578125" style="209" customWidth="1"/>
    <col min="9735" max="9735" width="11.7109375" style="209" customWidth="1"/>
    <col min="9736" max="9736" width="11.42578125" style="209"/>
    <col min="9737" max="9737" width="14.5703125" style="209" bestFit="1" customWidth="1"/>
    <col min="9738" max="9984" width="11.42578125" style="209"/>
    <col min="9985" max="9985" width="8.140625" style="209" customWidth="1"/>
    <col min="9986" max="9986" width="27" style="209" customWidth="1"/>
    <col min="9987" max="9987" width="10" style="209" customWidth="1"/>
    <col min="9988" max="9988" width="16.42578125" style="209" customWidth="1"/>
    <col min="9989" max="9989" width="16.5703125" style="209" customWidth="1"/>
    <col min="9990" max="9990" width="10.42578125" style="209" customWidth="1"/>
    <col min="9991" max="9991" width="11.7109375" style="209" customWidth="1"/>
    <col min="9992" max="9992" width="11.42578125" style="209"/>
    <col min="9993" max="9993" width="14.5703125" style="209" bestFit="1" customWidth="1"/>
    <col min="9994" max="10240" width="11.42578125" style="209"/>
    <col min="10241" max="10241" width="8.140625" style="209" customWidth="1"/>
    <col min="10242" max="10242" width="27" style="209" customWidth="1"/>
    <col min="10243" max="10243" width="10" style="209" customWidth="1"/>
    <col min="10244" max="10244" width="16.42578125" style="209" customWidth="1"/>
    <col min="10245" max="10245" width="16.5703125" style="209" customWidth="1"/>
    <col min="10246" max="10246" width="10.42578125" style="209" customWidth="1"/>
    <col min="10247" max="10247" width="11.7109375" style="209" customWidth="1"/>
    <col min="10248" max="10248" width="11.42578125" style="209"/>
    <col min="10249" max="10249" width="14.5703125" style="209" bestFit="1" customWidth="1"/>
    <col min="10250" max="10496" width="11.42578125" style="209"/>
    <col min="10497" max="10497" width="8.140625" style="209" customWidth="1"/>
    <col min="10498" max="10498" width="27" style="209" customWidth="1"/>
    <col min="10499" max="10499" width="10" style="209" customWidth="1"/>
    <col min="10500" max="10500" width="16.42578125" style="209" customWidth="1"/>
    <col min="10501" max="10501" width="16.5703125" style="209" customWidth="1"/>
    <col min="10502" max="10502" width="10.42578125" style="209" customWidth="1"/>
    <col min="10503" max="10503" width="11.7109375" style="209" customWidth="1"/>
    <col min="10504" max="10504" width="11.42578125" style="209"/>
    <col min="10505" max="10505" width="14.5703125" style="209" bestFit="1" customWidth="1"/>
    <col min="10506" max="10752" width="11.42578125" style="209"/>
    <col min="10753" max="10753" width="8.140625" style="209" customWidth="1"/>
    <col min="10754" max="10754" width="27" style="209" customWidth="1"/>
    <col min="10755" max="10755" width="10" style="209" customWidth="1"/>
    <col min="10756" max="10756" width="16.42578125" style="209" customWidth="1"/>
    <col min="10757" max="10757" width="16.5703125" style="209" customWidth="1"/>
    <col min="10758" max="10758" width="10.42578125" style="209" customWidth="1"/>
    <col min="10759" max="10759" width="11.7109375" style="209" customWidth="1"/>
    <col min="10760" max="10760" width="11.42578125" style="209"/>
    <col min="10761" max="10761" width="14.5703125" style="209" bestFit="1" customWidth="1"/>
    <col min="10762" max="11008" width="11.42578125" style="209"/>
    <col min="11009" max="11009" width="8.140625" style="209" customWidth="1"/>
    <col min="11010" max="11010" width="27" style="209" customWidth="1"/>
    <col min="11011" max="11011" width="10" style="209" customWidth="1"/>
    <col min="11012" max="11012" width="16.42578125" style="209" customWidth="1"/>
    <col min="11013" max="11013" width="16.5703125" style="209" customWidth="1"/>
    <col min="11014" max="11014" width="10.42578125" style="209" customWidth="1"/>
    <col min="11015" max="11015" width="11.7109375" style="209" customWidth="1"/>
    <col min="11016" max="11016" width="11.42578125" style="209"/>
    <col min="11017" max="11017" width="14.5703125" style="209" bestFit="1" customWidth="1"/>
    <col min="11018" max="11264" width="11.42578125" style="209"/>
    <col min="11265" max="11265" width="8.140625" style="209" customWidth="1"/>
    <col min="11266" max="11266" width="27" style="209" customWidth="1"/>
    <col min="11267" max="11267" width="10" style="209" customWidth="1"/>
    <col min="11268" max="11268" width="16.42578125" style="209" customWidth="1"/>
    <col min="11269" max="11269" width="16.5703125" style="209" customWidth="1"/>
    <col min="11270" max="11270" width="10.42578125" style="209" customWidth="1"/>
    <col min="11271" max="11271" width="11.7109375" style="209" customWidth="1"/>
    <col min="11272" max="11272" width="11.42578125" style="209"/>
    <col min="11273" max="11273" width="14.5703125" style="209" bestFit="1" customWidth="1"/>
    <col min="11274" max="11520" width="11.42578125" style="209"/>
    <col min="11521" max="11521" width="8.140625" style="209" customWidth="1"/>
    <col min="11522" max="11522" width="27" style="209" customWidth="1"/>
    <col min="11523" max="11523" width="10" style="209" customWidth="1"/>
    <col min="11524" max="11524" width="16.42578125" style="209" customWidth="1"/>
    <col min="11525" max="11525" width="16.5703125" style="209" customWidth="1"/>
    <col min="11526" max="11526" width="10.42578125" style="209" customWidth="1"/>
    <col min="11527" max="11527" width="11.7109375" style="209" customWidth="1"/>
    <col min="11528" max="11528" width="11.42578125" style="209"/>
    <col min="11529" max="11529" width="14.5703125" style="209" bestFit="1" customWidth="1"/>
    <col min="11530" max="11776" width="11.42578125" style="209"/>
    <col min="11777" max="11777" width="8.140625" style="209" customWidth="1"/>
    <col min="11778" max="11778" width="27" style="209" customWidth="1"/>
    <col min="11779" max="11779" width="10" style="209" customWidth="1"/>
    <col min="11780" max="11780" width="16.42578125" style="209" customWidth="1"/>
    <col min="11781" max="11781" width="16.5703125" style="209" customWidth="1"/>
    <col min="11782" max="11782" width="10.42578125" style="209" customWidth="1"/>
    <col min="11783" max="11783" width="11.7109375" style="209" customWidth="1"/>
    <col min="11784" max="11784" width="11.42578125" style="209"/>
    <col min="11785" max="11785" width="14.5703125" style="209" bestFit="1" customWidth="1"/>
    <col min="11786" max="12032" width="11.42578125" style="209"/>
    <col min="12033" max="12033" width="8.140625" style="209" customWidth="1"/>
    <col min="12034" max="12034" width="27" style="209" customWidth="1"/>
    <col min="12035" max="12035" width="10" style="209" customWidth="1"/>
    <col min="12036" max="12036" width="16.42578125" style="209" customWidth="1"/>
    <col min="12037" max="12037" width="16.5703125" style="209" customWidth="1"/>
    <col min="12038" max="12038" width="10.42578125" style="209" customWidth="1"/>
    <col min="12039" max="12039" width="11.7109375" style="209" customWidth="1"/>
    <col min="12040" max="12040" width="11.42578125" style="209"/>
    <col min="12041" max="12041" width="14.5703125" style="209" bestFit="1" customWidth="1"/>
    <col min="12042" max="12288" width="11.42578125" style="209"/>
    <col min="12289" max="12289" width="8.140625" style="209" customWidth="1"/>
    <col min="12290" max="12290" width="27" style="209" customWidth="1"/>
    <col min="12291" max="12291" width="10" style="209" customWidth="1"/>
    <col min="12292" max="12292" width="16.42578125" style="209" customWidth="1"/>
    <col min="12293" max="12293" width="16.5703125" style="209" customWidth="1"/>
    <col min="12294" max="12294" width="10.42578125" style="209" customWidth="1"/>
    <col min="12295" max="12295" width="11.7109375" style="209" customWidth="1"/>
    <col min="12296" max="12296" width="11.42578125" style="209"/>
    <col min="12297" max="12297" width="14.5703125" style="209" bestFit="1" customWidth="1"/>
    <col min="12298" max="12544" width="11.42578125" style="209"/>
    <col min="12545" max="12545" width="8.140625" style="209" customWidth="1"/>
    <col min="12546" max="12546" width="27" style="209" customWidth="1"/>
    <col min="12547" max="12547" width="10" style="209" customWidth="1"/>
    <col min="12548" max="12548" width="16.42578125" style="209" customWidth="1"/>
    <col min="12549" max="12549" width="16.5703125" style="209" customWidth="1"/>
    <col min="12550" max="12550" width="10.42578125" style="209" customWidth="1"/>
    <col min="12551" max="12551" width="11.7109375" style="209" customWidth="1"/>
    <col min="12552" max="12552" width="11.42578125" style="209"/>
    <col min="12553" max="12553" width="14.5703125" style="209" bestFit="1" customWidth="1"/>
    <col min="12554" max="12800" width="11.42578125" style="209"/>
    <col min="12801" max="12801" width="8.140625" style="209" customWidth="1"/>
    <col min="12802" max="12802" width="27" style="209" customWidth="1"/>
    <col min="12803" max="12803" width="10" style="209" customWidth="1"/>
    <col min="12804" max="12804" width="16.42578125" style="209" customWidth="1"/>
    <col min="12805" max="12805" width="16.5703125" style="209" customWidth="1"/>
    <col min="12806" max="12806" width="10.42578125" style="209" customWidth="1"/>
    <col min="12807" max="12807" width="11.7109375" style="209" customWidth="1"/>
    <col min="12808" max="12808" width="11.42578125" style="209"/>
    <col min="12809" max="12809" width="14.5703125" style="209" bestFit="1" customWidth="1"/>
    <col min="12810" max="13056" width="11.42578125" style="209"/>
    <col min="13057" max="13057" width="8.140625" style="209" customWidth="1"/>
    <col min="13058" max="13058" width="27" style="209" customWidth="1"/>
    <col min="13059" max="13059" width="10" style="209" customWidth="1"/>
    <col min="13060" max="13060" width="16.42578125" style="209" customWidth="1"/>
    <col min="13061" max="13061" width="16.5703125" style="209" customWidth="1"/>
    <col min="13062" max="13062" width="10.42578125" style="209" customWidth="1"/>
    <col min="13063" max="13063" width="11.7109375" style="209" customWidth="1"/>
    <col min="13064" max="13064" width="11.42578125" style="209"/>
    <col min="13065" max="13065" width="14.5703125" style="209" bestFit="1" customWidth="1"/>
    <col min="13066" max="13312" width="11.42578125" style="209"/>
    <col min="13313" max="13313" width="8.140625" style="209" customWidth="1"/>
    <col min="13314" max="13314" width="27" style="209" customWidth="1"/>
    <col min="13315" max="13315" width="10" style="209" customWidth="1"/>
    <col min="13316" max="13316" width="16.42578125" style="209" customWidth="1"/>
    <col min="13317" max="13317" width="16.5703125" style="209" customWidth="1"/>
    <col min="13318" max="13318" width="10.42578125" style="209" customWidth="1"/>
    <col min="13319" max="13319" width="11.7109375" style="209" customWidth="1"/>
    <col min="13320" max="13320" width="11.42578125" style="209"/>
    <col min="13321" max="13321" width="14.5703125" style="209" bestFit="1" customWidth="1"/>
    <col min="13322" max="13568" width="11.42578125" style="209"/>
    <col min="13569" max="13569" width="8.140625" style="209" customWidth="1"/>
    <col min="13570" max="13570" width="27" style="209" customWidth="1"/>
    <col min="13571" max="13571" width="10" style="209" customWidth="1"/>
    <col min="13572" max="13572" width="16.42578125" style="209" customWidth="1"/>
    <col min="13573" max="13573" width="16.5703125" style="209" customWidth="1"/>
    <col min="13574" max="13574" width="10.42578125" style="209" customWidth="1"/>
    <col min="13575" max="13575" width="11.7109375" style="209" customWidth="1"/>
    <col min="13576" max="13576" width="11.42578125" style="209"/>
    <col min="13577" max="13577" width="14.5703125" style="209" bestFit="1" customWidth="1"/>
    <col min="13578" max="13824" width="11.42578125" style="209"/>
    <col min="13825" max="13825" width="8.140625" style="209" customWidth="1"/>
    <col min="13826" max="13826" width="27" style="209" customWidth="1"/>
    <col min="13827" max="13827" width="10" style="209" customWidth="1"/>
    <col min="13828" max="13828" width="16.42578125" style="209" customWidth="1"/>
    <col min="13829" max="13829" width="16.5703125" style="209" customWidth="1"/>
    <col min="13830" max="13830" width="10.42578125" style="209" customWidth="1"/>
    <col min="13831" max="13831" width="11.7109375" style="209" customWidth="1"/>
    <col min="13832" max="13832" width="11.42578125" style="209"/>
    <col min="13833" max="13833" width="14.5703125" style="209" bestFit="1" customWidth="1"/>
    <col min="13834" max="14080" width="11.42578125" style="209"/>
    <col min="14081" max="14081" width="8.140625" style="209" customWidth="1"/>
    <col min="14082" max="14082" width="27" style="209" customWidth="1"/>
    <col min="14083" max="14083" width="10" style="209" customWidth="1"/>
    <col min="14084" max="14084" width="16.42578125" style="209" customWidth="1"/>
    <col min="14085" max="14085" width="16.5703125" style="209" customWidth="1"/>
    <col min="14086" max="14086" width="10.42578125" style="209" customWidth="1"/>
    <col min="14087" max="14087" width="11.7109375" style="209" customWidth="1"/>
    <col min="14088" max="14088" width="11.42578125" style="209"/>
    <col min="14089" max="14089" width="14.5703125" style="209" bestFit="1" customWidth="1"/>
    <col min="14090" max="14336" width="11.42578125" style="209"/>
    <col min="14337" max="14337" width="8.140625" style="209" customWidth="1"/>
    <col min="14338" max="14338" width="27" style="209" customWidth="1"/>
    <col min="14339" max="14339" width="10" style="209" customWidth="1"/>
    <col min="14340" max="14340" width="16.42578125" style="209" customWidth="1"/>
    <col min="14341" max="14341" width="16.5703125" style="209" customWidth="1"/>
    <col min="14342" max="14342" width="10.42578125" style="209" customWidth="1"/>
    <col min="14343" max="14343" width="11.7109375" style="209" customWidth="1"/>
    <col min="14344" max="14344" width="11.42578125" style="209"/>
    <col min="14345" max="14345" width="14.5703125" style="209" bestFit="1" customWidth="1"/>
    <col min="14346" max="14592" width="11.42578125" style="209"/>
    <col min="14593" max="14593" width="8.140625" style="209" customWidth="1"/>
    <col min="14594" max="14594" width="27" style="209" customWidth="1"/>
    <col min="14595" max="14595" width="10" style="209" customWidth="1"/>
    <col min="14596" max="14596" width="16.42578125" style="209" customWidth="1"/>
    <col min="14597" max="14597" width="16.5703125" style="209" customWidth="1"/>
    <col min="14598" max="14598" width="10.42578125" style="209" customWidth="1"/>
    <col min="14599" max="14599" width="11.7109375" style="209" customWidth="1"/>
    <col min="14600" max="14600" width="11.42578125" style="209"/>
    <col min="14601" max="14601" width="14.5703125" style="209" bestFit="1" customWidth="1"/>
    <col min="14602" max="14848" width="11.42578125" style="209"/>
    <col min="14849" max="14849" width="8.140625" style="209" customWidth="1"/>
    <col min="14850" max="14850" width="27" style="209" customWidth="1"/>
    <col min="14851" max="14851" width="10" style="209" customWidth="1"/>
    <col min="14852" max="14852" width="16.42578125" style="209" customWidth="1"/>
    <col min="14853" max="14853" width="16.5703125" style="209" customWidth="1"/>
    <col min="14854" max="14854" width="10.42578125" style="209" customWidth="1"/>
    <col min="14855" max="14855" width="11.7109375" style="209" customWidth="1"/>
    <col min="14856" max="14856" width="11.42578125" style="209"/>
    <col min="14857" max="14857" width="14.5703125" style="209" bestFit="1" customWidth="1"/>
    <col min="14858" max="15104" width="11.42578125" style="209"/>
    <col min="15105" max="15105" width="8.140625" style="209" customWidth="1"/>
    <col min="15106" max="15106" width="27" style="209" customWidth="1"/>
    <col min="15107" max="15107" width="10" style="209" customWidth="1"/>
    <col min="15108" max="15108" width="16.42578125" style="209" customWidth="1"/>
    <col min="15109" max="15109" width="16.5703125" style="209" customWidth="1"/>
    <col min="15110" max="15110" width="10.42578125" style="209" customWidth="1"/>
    <col min="15111" max="15111" width="11.7109375" style="209" customWidth="1"/>
    <col min="15112" max="15112" width="11.42578125" style="209"/>
    <col min="15113" max="15113" width="14.5703125" style="209" bestFit="1" customWidth="1"/>
    <col min="15114" max="15360" width="11.42578125" style="209"/>
    <col min="15361" max="15361" width="8.140625" style="209" customWidth="1"/>
    <col min="15362" max="15362" width="27" style="209" customWidth="1"/>
    <col min="15363" max="15363" width="10" style="209" customWidth="1"/>
    <col min="15364" max="15364" width="16.42578125" style="209" customWidth="1"/>
    <col min="15365" max="15365" width="16.5703125" style="209" customWidth="1"/>
    <col min="15366" max="15366" width="10.42578125" style="209" customWidth="1"/>
    <col min="15367" max="15367" width="11.7109375" style="209" customWidth="1"/>
    <col min="15368" max="15368" width="11.42578125" style="209"/>
    <col min="15369" max="15369" width="14.5703125" style="209" bestFit="1" customWidth="1"/>
    <col min="15370" max="15616" width="11.42578125" style="209"/>
    <col min="15617" max="15617" width="8.140625" style="209" customWidth="1"/>
    <col min="15618" max="15618" width="27" style="209" customWidth="1"/>
    <col min="15619" max="15619" width="10" style="209" customWidth="1"/>
    <col min="15620" max="15620" width="16.42578125" style="209" customWidth="1"/>
    <col min="15621" max="15621" width="16.5703125" style="209" customWidth="1"/>
    <col min="15622" max="15622" width="10.42578125" style="209" customWidth="1"/>
    <col min="15623" max="15623" width="11.7109375" style="209" customWidth="1"/>
    <col min="15624" max="15624" width="11.42578125" style="209"/>
    <col min="15625" max="15625" width="14.5703125" style="209" bestFit="1" customWidth="1"/>
    <col min="15626" max="15872" width="11.42578125" style="209"/>
    <col min="15873" max="15873" width="8.140625" style="209" customWidth="1"/>
    <col min="15874" max="15874" width="27" style="209" customWidth="1"/>
    <col min="15875" max="15875" width="10" style="209" customWidth="1"/>
    <col min="15876" max="15876" width="16.42578125" style="209" customWidth="1"/>
    <col min="15877" max="15877" width="16.5703125" style="209" customWidth="1"/>
    <col min="15878" max="15878" width="10.42578125" style="209" customWidth="1"/>
    <col min="15879" max="15879" width="11.7109375" style="209" customWidth="1"/>
    <col min="15880" max="15880" width="11.42578125" style="209"/>
    <col min="15881" max="15881" width="14.5703125" style="209" bestFit="1" customWidth="1"/>
    <col min="15882" max="16128" width="11.42578125" style="209"/>
    <col min="16129" max="16129" width="8.140625" style="209" customWidth="1"/>
    <col min="16130" max="16130" width="27" style="209" customWidth="1"/>
    <col min="16131" max="16131" width="10" style="209" customWidth="1"/>
    <col min="16132" max="16132" width="16.42578125" style="209" customWidth="1"/>
    <col min="16133" max="16133" width="16.5703125" style="209" customWidth="1"/>
    <col min="16134" max="16134" width="10.42578125" style="209" customWidth="1"/>
    <col min="16135" max="16135" width="11.7109375" style="209" customWidth="1"/>
    <col min="16136" max="16136" width="11.42578125" style="209"/>
    <col min="16137" max="16137" width="14.5703125" style="209" bestFit="1" customWidth="1"/>
    <col min="16138" max="16384" width="11.42578125" style="209"/>
  </cols>
  <sheetData>
    <row r="1" spans="1:7" ht="17.25" x14ac:dyDescent="0.25">
      <c r="A1" s="420"/>
      <c r="B1" s="421"/>
      <c r="C1" s="422"/>
      <c r="D1" s="422"/>
    </row>
    <row r="2" spans="1:7" ht="17.25" x14ac:dyDescent="0.25">
      <c r="A2" s="423" t="s">
        <v>1554</v>
      </c>
      <c r="B2" s="421"/>
      <c r="C2" s="422"/>
      <c r="D2" s="422"/>
    </row>
    <row r="3" spans="1:7" ht="18" thickBot="1" x14ac:dyDescent="0.3">
      <c r="A3" s="420"/>
      <c r="B3" s="566" t="s">
        <v>1555</v>
      </c>
      <c r="C3" s="566"/>
      <c r="D3" s="566"/>
      <c r="E3" s="566"/>
      <c r="F3" s="566"/>
      <c r="G3" s="566"/>
    </row>
    <row r="4" spans="1:7" ht="17.25" x14ac:dyDescent="0.25">
      <c r="A4" s="424" t="s">
        <v>131</v>
      </c>
      <c r="B4" s="425" t="s">
        <v>1556</v>
      </c>
      <c r="C4" s="426" t="s">
        <v>1557</v>
      </c>
      <c r="D4" s="567" t="s">
        <v>1558</v>
      </c>
      <c r="E4" s="567"/>
      <c r="F4" s="567" t="s">
        <v>1559</v>
      </c>
      <c r="G4" s="567"/>
    </row>
    <row r="5" spans="1:7" ht="17.25" x14ac:dyDescent="0.25">
      <c r="A5" s="427"/>
      <c r="B5" s="428"/>
      <c r="C5" s="429"/>
      <c r="D5" s="430" t="s">
        <v>1560</v>
      </c>
      <c r="E5" s="430" t="s">
        <v>1561</v>
      </c>
      <c r="F5" s="430" t="s">
        <v>1560</v>
      </c>
      <c r="G5" s="430" t="s">
        <v>1561</v>
      </c>
    </row>
    <row r="6" spans="1:7" x14ac:dyDescent="0.25">
      <c r="A6" s="390" t="s">
        <v>1562</v>
      </c>
      <c r="B6" s="431" t="s">
        <v>1563</v>
      </c>
      <c r="C6" s="390" t="s">
        <v>1564</v>
      </c>
      <c r="D6" s="432"/>
      <c r="E6" s="433">
        <v>44000000</v>
      </c>
      <c r="F6" s="432"/>
      <c r="G6" s="432"/>
    </row>
    <row r="7" spans="1:7" x14ac:dyDescent="0.25">
      <c r="A7" s="390" t="s">
        <v>1565</v>
      </c>
      <c r="B7" s="431" t="s">
        <v>119</v>
      </c>
      <c r="C7" s="390" t="s">
        <v>1564</v>
      </c>
      <c r="D7" s="432"/>
      <c r="E7" s="433">
        <v>4468.5600000000004</v>
      </c>
      <c r="F7" s="432"/>
      <c r="G7" s="432"/>
    </row>
    <row r="8" spans="1:7" x14ac:dyDescent="0.25">
      <c r="A8" s="390" t="s">
        <v>1566</v>
      </c>
      <c r="B8" s="431" t="s">
        <v>1567</v>
      </c>
      <c r="C8" s="390" t="s">
        <v>1564</v>
      </c>
      <c r="D8" s="432"/>
      <c r="E8" s="433">
        <v>973061.76</v>
      </c>
      <c r="F8" s="432"/>
      <c r="G8" s="432"/>
    </row>
    <row r="9" spans="1:7" x14ac:dyDescent="0.25">
      <c r="A9" s="390" t="s">
        <v>1568</v>
      </c>
      <c r="B9" s="431" t="s">
        <v>1569</v>
      </c>
      <c r="C9" s="390" t="s">
        <v>1564</v>
      </c>
      <c r="D9" s="432">
        <v>36542195.799999997</v>
      </c>
      <c r="E9" s="433"/>
      <c r="F9" s="432"/>
      <c r="G9" s="432"/>
    </row>
    <row r="10" spans="1:7" x14ac:dyDescent="0.25">
      <c r="A10" s="390" t="s">
        <v>1570</v>
      </c>
      <c r="B10" s="431" t="s">
        <v>1571</v>
      </c>
      <c r="C10" s="390" t="s">
        <v>1564</v>
      </c>
      <c r="D10" s="432">
        <v>11520</v>
      </c>
      <c r="E10" s="433"/>
      <c r="F10" s="432"/>
      <c r="G10" s="432"/>
    </row>
    <row r="11" spans="1:7" x14ac:dyDescent="0.25">
      <c r="A11" s="390" t="s">
        <v>1572</v>
      </c>
      <c r="B11" s="431" t="s">
        <v>274</v>
      </c>
      <c r="C11" s="390" t="s">
        <v>1564</v>
      </c>
      <c r="D11" s="432">
        <v>41346440.079999998</v>
      </c>
      <c r="E11" s="433"/>
      <c r="F11" s="432"/>
      <c r="G11" s="432"/>
    </row>
    <row r="12" spans="1:7" x14ac:dyDescent="0.25">
      <c r="A12" s="390" t="s">
        <v>1573</v>
      </c>
      <c r="B12" s="431" t="s">
        <v>1574</v>
      </c>
      <c r="C12" s="390" t="s">
        <v>1564</v>
      </c>
      <c r="D12" s="432">
        <v>57883</v>
      </c>
      <c r="E12" s="433"/>
      <c r="F12" s="432"/>
      <c r="G12" s="432"/>
    </row>
    <row r="13" spans="1:7" x14ac:dyDescent="0.25">
      <c r="A13" s="390" t="s">
        <v>1575</v>
      </c>
      <c r="B13" s="431" t="s">
        <v>1576</v>
      </c>
      <c r="C13" s="390" t="s">
        <v>1564</v>
      </c>
      <c r="D13" s="432">
        <v>302050</v>
      </c>
      <c r="E13" s="433"/>
      <c r="F13" s="432"/>
      <c r="G13" s="432"/>
    </row>
    <row r="14" spans="1:7" x14ac:dyDescent="0.25">
      <c r="A14" s="390" t="s">
        <v>1577</v>
      </c>
      <c r="B14" s="431" t="s">
        <v>1578</v>
      </c>
      <c r="C14" s="390" t="s">
        <v>1564</v>
      </c>
      <c r="D14" s="432">
        <v>75000</v>
      </c>
      <c r="E14" s="433"/>
      <c r="F14" s="432"/>
      <c r="G14" s="432"/>
    </row>
    <row r="15" spans="1:7" x14ac:dyDescent="0.25">
      <c r="A15" s="390" t="s">
        <v>1579</v>
      </c>
      <c r="B15" s="431" t="s">
        <v>1580</v>
      </c>
      <c r="C15" s="390" t="s">
        <v>1564</v>
      </c>
      <c r="D15" s="432">
        <v>32816.67</v>
      </c>
      <c r="E15" s="433"/>
      <c r="F15" s="432"/>
      <c r="G15" s="432"/>
    </row>
    <row r="16" spans="1:7" x14ac:dyDescent="0.25">
      <c r="A16" s="390" t="s">
        <v>1581</v>
      </c>
      <c r="B16" s="431" t="s">
        <v>1582</v>
      </c>
      <c r="C16" s="390" t="s">
        <v>1564</v>
      </c>
      <c r="D16" s="432">
        <v>44309463.469999999</v>
      </c>
      <c r="E16" s="433"/>
      <c r="F16" s="432"/>
      <c r="G16" s="432"/>
    </row>
    <row r="17" spans="1:7" x14ac:dyDescent="0.25">
      <c r="A17" s="390" t="s">
        <v>1583</v>
      </c>
      <c r="B17" s="431" t="s">
        <v>1584</v>
      </c>
      <c r="C17" s="390" t="s">
        <v>1564</v>
      </c>
      <c r="D17" s="432"/>
      <c r="E17" s="433">
        <v>9011671</v>
      </c>
      <c r="F17" s="432"/>
      <c r="G17" s="432"/>
    </row>
    <row r="18" spans="1:7" x14ac:dyDescent="0.25">
      <c r="A18" s="390" t="s">
        <v>1585</v>
      </c>
      <c r="B18" s="431" t="s">
        <v>1586</v>
      </c>
      <c r="C18" s="390" t="s">
        <v>1564</v>
      </c>
      <c r="D18" s="432"/>
      <c r="E18" s="433">
        <v>8656279</v>
      </c>
      <c r="F18" s="432"/>
      <c r="G18" s="432"/>
    </row>
    <row r="19" spans="1:7" x14ac:dyDescent="0.25">
      <c r="A19" s="390" t="s">
        <v>1587</v>
      </c>
      <c r="B19" s="431" t="s">
        <v>1588</v>
      </c>
      <c r="C19" s="390" t="s">
        <v>1564</v>
      </c>
      <c r="D19" s="432">
        <v>12054910.772000426</v>
      </c>
      <c r="E19" s="433"/>
      <c r="F19" s="432"/>
      <c r="G19" s="432"/>
    </row>
    <row r="20" spans="1:7" x14ac:dyDescent="0.25">
      <c r="A20" s="390" t="s">
        <v>1589</v>
      </c>
      <c r="B20" s="431" t="s">
        <v>1590</v>
      </c>
      <c r="C20" s="390" t="s">
        <v>1564</v>
      </c>
      <c r="D20" s="432">
        <v>10956399.550000001</v>
      </c>
      <c r="E20" s="433"/>
      <c r="F20" s="432"/>
      <c r="G20" s="432"/>
    </row>
    <row r="21" spans="1:7" x14ac:dyDescent="0.25">
      <c r="A21" s="390" t="s">
        <v>1591</v>
      </c>
      <c r="B21" s="431" t="s">
        <v>1592</v>
      </c>
      <c r="C21" s="390" t="s">
        <v>1564</v>
      </c>
      <c r="D21" s="432">
        <v>12054349.82000001</v>
      </c>
      <c r="E21" s="433"/>
      <c r="F21" s="432"/>
      <c r="G21" s="432"/>
    </row>
    <row r="22" spans="1:7" x14ac:dyDescent="0.25">
      <c r="A22" s="390" t="s">
        <v>1593</v>
      </c>
      <c r="B22" s="431" t="s">
        <v>1592</v>
      </c>
      <c r="C22" s="390" t="s">
        <v>1564</v>
      </c>
      <c r="D22" s="432">
        <v>122560</v>
      </c>
      <c r="E22" s="433"/>
      <c r="F22" s="432"/>
      <c r="G22" s="432"/>
    </row>
    <row r="23" spans="1:7" x14ac:dyDescent="0.25">
      <c r="A23" s="390" t="s">
        <v>1594</v>
      </c>
      <c r="B23" s="431" t="s">
        <v>1595</v>
      </c>
      <c r="C23" s="390" t="s">
        <v>1564</v>
      </c>
      <c r="D23" s="432">
        <v>605740.93000000354</v>
      </c>
      <c r="E23" s="433"/>
      <c r="F23" s="432"/>
      <c r="G23" s="432"/>
    </row>
    <row r="24" spans="1:7" x14ac:dyDescent="0.25">
      <c r="A24" s="390" t="s">
        <v>1596</v>
      </c>
      <c r="B24" s="431" t="s">
        <v>1597</v>
      </c>
      <c r="C24" s="390" t="s">
        <v>1564</v>
      </c>
      <c r="D24" s="432">
        <v>26810.73</v>
      </c>
      <c r="E24" s="433"/>
      <c r="F24" s="432"/>
      <c r="G24" s="432"/>
    </row>
    <row r="25" spans="1:7" x14ac:dyDescent="0.25">
      <c r="A25" s="390" t="s">
        <v>1598</v>
      </c>
      <c r="B25" s="431" t="s">
        <v>1599</v>
      </c>
      <c r="C25" s="390" t="s">
        <v>1564</v>
      </c>
      <c r="D25" s="432">
        <v>27106154.072999343</v>
      </c>
      <c r="E25" s="433"/>
      <c r="F25" s="432"/>
      <c r="G25" s="432"/>
    </row>
    <row r="26" spans="1:7" x14ac:dyDescent="0.25">
      <c r="A26" s="390" t="s">
        <v>1600</v>
      </c>
      <c r="B26" s="431" t="s">
        <v>1599</v>
      </c>
      <c r="C26" s="390" t="s">
        <v>1564</v>
      </c>
      <c r="D26" s="432">
        <v>4472883.5020000217</v>
      </c>
      <c r="E26" s="433"/>
      <c r="F26" s="432"/>
      <c r="G26" s="432"/>
    </row>
    <row r="27" spans="1:7" x14ac:dyDescent="0.25">
      <c r="A27" s="390" t="s">
        <v>1601</v>
      </c>
      <c r="B27" s="431" t="s">
        <v>1602</v>
      </c>
      <c r="C27" s="390" t="s">
        <v>1564</v>
      </c>
      <c r="D27" s="432"/>
      <c r="E27" s="433">
        <v>528077805.92000002</v>
      </c>
      <c r="F27" s="432"/>
      <c r="G27" s="432"/>
    </row>
    <row r="28" spans="1:7" x14ac:dyDescent="0.25">
      <c r="A28" s="390" t="s">
        <v>1603</v>
      </c>
      <c r="B28" s="431" t="s">
        <v>1604</v>
      </c>
      <c r="C28" s="390" t="s">
        <v>1564</v>
      </c>
      <c r="D28" s="432"/>
      <c r="E28" s="433">
        <v>6243120</v>
      </c>
      <c r="F28" s="432"/>
      <c r="G28" s="432"/>
    </row>
    <row r="29" spans="1:7" x14ac:dyDescent="0.25">
      <c r="A29" s="390" t="s">
        <v>1605</v>
      </c>
      <c r="B29" s="431" t="s">
        <v>1606</v>
      </c>
      <c r="C29" s="390" t="s">
        <v>1564</v>
      </c>
      <c r="D29" s="432"/>
      <c r="E29" s="433">
        <v>97432.799999999828</v>
      </c>
      <c r="F29" s="432"/>
      <c r="G29" s="432"/>
    </row>
    <row r="30" spans="1:7" x14ac:dyDescent="0.25">
      <c r="A30" s="390" t="s">
        <v>1607</v>
      </c>
      <c r="B30" s="431" t="s">
        <v>1608</v>
      </c>
      <c r="C30" s="390" t="s">
        <v>1609</v>
      </c>
      <c r="D30" s="432"/>
      <c r="E30" s="433">
        <v>2888119.9999999995</v>
      </c>
      <c r="F30" s="432"/>
      <c r="G30" s="432">
        <v>20600</v>
      </c>
    </row>
    <row r="31" spans="1:7" x14ac:dyDescent="0.25">
      <c r="A31" s="390" t="s">
        <v>1610</v>
      </c>
      <c r="B31" s="431" t="s">
        <v>1611</v>
      </c>
      <c r="C31" s="390" t="s">
        <v>1564</v>
      </c>
      <c r="D31" s="432"/>
      <c r="E31" s="433">
        <v>2772790</v>
      </c>
      <c r="F31" s="432"/>
      <c r="G31" s="432"/>
    </row>
    <row r="32" spans="1:7" x14ac:dyDescent="0.25">
      <c r="A32" s="390" t="s">
        <v>1612</v>
      </c>
      <c r="B32" s="431" t="s">
        <v>1613</v>
      </c>
      <c r="C32" s="390" t="s">
        <v>1564</v>
      </c>
      <c r="D32" s="432"/>
      <c r="E32" s="433">
        <v>4067217.89</v>
      </c>
      <c r="F32" s="432"/>
      <c r="G32" s="432"/>
    </row>
    <row r="33" spans="1:7" x14ac:dyDescent="0.25">
      <c r="A33" s="390" t="s">
        <v>1614</v>
      </c>
      <c r="B33" s="431" t="s">
        <v>1615</v>
      </c>
      <c r="C33" s="390" t="s">
        <v>1564</v>
      </c>
      <c r="D33" s="432"/>
      <c r="E33" s="433">
        <v>2334960</v>
      </c>
      <c r="F33" s="432"/>
      <c r="G33" s="432"/>
    </row>
    <row r="34" spans="1:7" x14ac:dyDescent="0.25">
      <c r="A34" s="390" t="s">
        <v>1616</v>
      </c>
      <c r="B34" s="431" t="s">
        <v>1617</v>
      </c>
      <c r="C34" s="390" t="s">
        <v>1564</v>
      </c>
      <c r="D34" s="432"/>
      <c r="E34" s="433">
        <v>1360000</v>
      </c>
      <c r="F34" s="432"/>
      <c r="G34" s="432"/>
    </row>
    <row r="35" spans="1:7" x14ac:dyDescent="0.25">
      <c r="A35" s="390" t="s">
        <v>1618</v>
      </c>
      <c r="B35" s="431" t="s">
        <v>1619</v>
      </c>
      <c r="C35" s="390" t="s">
        <v>1564</v>
      </c>
      <c r="D35" s="432"/>
      <c r="E35" s="433">
        <v>692849.34</v>
      </c>
      <c r="F35" s="432"/>
      <c r="G35" s="432"/>
    </row>
    <row r="36" spans="1:7" x14ac:dyDescent="0.25">
      <c r="A36" s="390" t="s">
        <v>1620</v>
      </c>
      <c r="B36" s="431" t="s">
        <v>1621</v>
      </c>
      <c r="C36" s="390" t="s">
        <v>1564</v>
      </c>
      <c r="D36" s="432"/>
      <c r="E36" s="433">
        <v>768000</v>
      </c>
      <c r="F36" s="432"/>
      <c r="G36" s="432"/>
    </row>
    <row r="37" spans="1:7" x14ac:dyDescent="0.25">
      <c r="A37" s="390" t="s">
        <v>1622</v>
      </c>
      <c r="B37" s="431" t="s">
        <v>1623</v>
      </c>
      <c r="C37" s="390" t="s">
        <v>1609</v>
      </c>
      <c r="D37" s="432"/>
      <c r="E37" s="433">
        <v>771099.99999999988</v>
      </c>
      <c r="F37" s="432"/>
      <c r="G37" s="432">
        <v>5500</v>
      </c>
    </row>
    <row r="38" spans="1:7" x14ac:dyDescent="0.25">
      <c r="A38" s="390" t="s">
        <v>1624</v>
      </c>
      <c r="B38" s="431" t="s">
        <v>1625</v>
      </c>
      <c r="C38" s="390" t="s">
        <v>1564</v>
      </c>
      <c r="D38" s="432"/>
      <c r="E38" s="433">
        <v>732000</v>
      </c>
      <c r="F38" s="432"/>
      <c r="G38" s="432"/>
    </row>
    <row r="39" spans="1:7" x14ac:dyDescent="0.25">
      <c r="A39" s="390" t="s">
        <v>1626</v>
      </c>
      <c r="B39" s="431" t="s">
        <v>1627</v>
      </c>
      <c r="C39" s="390" t="s">
        <v>1564</v>
      </c>
      <c r="D39" s="432"/>
      <c r="E39" s="433">
        <v>604800</v>
      </c>
      <c r="F39" s="432"/>
      <c r="G39" s="432"/>
    </row>
    <row r="40" spans="1:7" x14ac:dyDescent="0.25">
      <c r="A40" s="390" t="s">
        <v>1628</v>
      </c>
      <c r="B40" s="431" t="s">
        <v>1629</v>
      </c>
      <c r="C40" s="390" t="s">
        <v>1564</v>
      </c>
      <c r="D40" s="432"/>
      <c r="E40" s="433">
        <v>779564.8</v>
      </c>
      <c r="F40" s="432"/>
      <c r="G40" s="432"/>
    </row>
    <row r="41" spans="1:7" x14ac:dyDescent="0.25">
      <c r="A41" s="390" t="s">
        <v>1630</v>
      </c>
      <c r="B41" s="431" t="s">
        <v>1631</v>
      </c>
      <c r="C41" s="390" t="s">
        <v>1609</v>
      </c>
      <c r="D41" s="432"/>
      <c r="E41" s="433">
        <v>419618.59999999992</v>
      </c>
      <c r="F41" s="432"/>
      <c r="G41" s="432">
        <v>2993</v>
      </c>
    </row>
    <row r="42" spans="1:7" x14ac:dyDescent="0.25">
      <c r="A42" s="390" t="s">
        <v>1632</v>
      </c>
      <c r="B42" s="431" t="s">
        <v>1633</v>
      </c>
      <c r="C42" s="390" t="s">
        <v>1609</v>
      </c>
      <c r="D42" s="432"/>
      <c r="E42" s="433">
        <v>276580.96532066504</v>
      </c>
      <c r="F42" s="432"/>
      <c r="G42" s="432">
        <v>1972.760095011876</v>
      </c>
    </row>
    <row r="43" spans="1:7" x14ac:dyDescent="0.25">
      <c r="A43" s="390" t="s">
        <v>1634</v>
      </c>
      <c r="B43" s="431" t="s">
        <v>1635</v>
      </c>
      <c r="C43" s="390" t="s">
        <v>1609</v>
      </c>
      <c r="D43" s="432"/>
      <c r="E43" s="433">
        <v>98139.999999999985</v>
      </c>
      <c r="F43" s="432"/>
      <c r="G43" s="432">
        <v>700</v>
      </c>
    </row>
    <row r="44" spans="1:7" x14ac:dyDescent="0.25">
      <c r="A44" s="390" t="s">
        <v>1636</v>
      </c>
      <c r="B44" s="431" t="s">
        <v>1637</v>
      </c>
      <c r="C44" s="390" t="s">
        <v>1609</v>
      </c>
      <c r="D44" s="432"/>
      <c r="E44" s="433">
        <v>55547.566961779325</v>
      </c>
      <c r="F44" s="432"/>
      <c r="G44" s="432">
        <v>396.20233210969565</v>
      </c>
    </row>
    <row r="45" spans="1:7" x14ac:dyDescent="0.25">
      <c r="A45" s="390" t="s">
        <v>1638</v>
      </c>
      <c r="B45" s="431" t="s">
        <v>1639</v>
      </c>
      <c r="C45" s="390" t="s">
        <v>1640</v>
      </c>
      <c r="D45" s="432"/>
      <c r="E45" s="433">
        <v>4928.17</v>
      </c>
      <c r="F45" s="432"/>
      <c r="G45" s="432">
        <v>45.826390180397972</v>
      </c>
    </row>
    <row r="46" spans="1:7" x14ac:dyDescent="0.25">
      <c r="A46" s="390" t="s">
        <v>1641</v>
      </c>
      <c r="B46" s="431" t="s">
        <v>1642</v>
      </c>
      <c r="C46" s="390" t="s">
        <v>1564</v>
      </c>
      <c r="D46" s="432"/>
      <c r="E46" s="433">
        <v>1337183</v>
      </c>
      <c r="F46" s="432"/>
      <c r="G46" s="432"/>
    </row>
    <row r="47" spans="1:7" x14ac:dyDescent="0.25">
      <c r="A47" s="390" t="s">
        <v>1643</v>
      </c>
      <c r="B47" s="431" t="s">
        <v>1644</v>
      </c>
      <c r="C47" s="390" t="s">
        <v>1564</v>
      </c>
      <c r="D47" s="432"/>
      <c r="E47" s="433">
        <v>396528</v>
      </c>
      <c r="F47" s="432"/>
      <c r="G47" s="432"/>
    </row>
    <row r="48" spans="1:7" x14ac:dyDescent="0.25">
      <c r="A48" s="390" t="s">
        <v>1645</v>
      </c>
      <c r="B48" s="431" t="s">
        <v>1646</v>
      </c>
      <c r="C48" s="390" t="s">
        <v>1564</v>
      </c>
      <c r="D48" s="432"/>
      <c r="E48" s="433">
        <v>3788234</v>
      </c>
      <c r="F48" s="432"/>
      <c r="G48" s="432"/>
    </row>
    <row r="49" spans="1:7" x14ac:dyDescent="0.25">
      <c r="A49" s="390" t="s">
        <v>1647</v>
      </c>
      <c r="B49" s="431" t="s">
        <v>1648</v>
      </c>
      <c r="C49" s="390" t="s">
        <v>1564</v>
      </c>
      <c r="D49" s="432"/>
      <c r="E49" s="433">
        <v>107335.17</v>
      </c>
      <c r="F49" s="432"/>
      <c r="G49" s="432"/>
    </row>
    <row r="50" spans="1:7" x14ac:dyDescent="0.25">
      <c r="A50" s="390" t="s">
        <v>1649</v>
      </c>
      <c r="B50" s="431" t="s">
        <v>1650</v>
      </c>
      <c r="C50" s="390" t="s">
        <v>1564</v>
      </c>
      <c r="D50" s="432"/>
      <c r="E50" s="433">
        <v>136732</v>
      </c>
      <c r="F50" s="432"/>
      <c r="G50" s="432"/>
    </row>
    <row r="51" spans="1:7" x14ac:dyDescent="0.25">
      <c r="A51" s="390" t="s">
        <v>1651</v>
      </c>
      <c r="B51" s="431" t="s">
        <v>1652</v>
      </c>
      <c r="C51" s="390" t="s">
        <v>1609</v>
      </c>
      <c r="D51" s="432"/>
      <c r="E51" s="433">
        <v>28039.999999999996</v>
      </c>
      <c r="F51" s="432"/>
      <c r="G51" s="432">
        <v>200</v>
      </c>
    </row>
    <row r="52" spans="1:7" x14ac:dyDescent="0.25">
      <c r="A52" s="390" t="s">
        <v>1653</v>
      </c>
      <c r="B52" s="431" t="s">
        <v>1654</v>
      </c>
      <c r="C52" s="390" t="s">
        <v>1564</v>
      </c>
      <c r="D52" s="432">
        <v>9346.8999999995522</v>
      </c>
      <c r="E52" s="433"/>
      <c r="F52" s="432"/>
      <c r="G52" s="432"/>
    </row>
    <row r="53" spans="1:7" x14ac:dyDescent="0.25">
      <c r="A53" s="390" t="s">
        <v>1655</v>
      </c>
      <c r="B53" s="431" t="s">
        <v>1656</v>
      </c>
      <c r="C53" s="390" t="s">
        <v>1564</v>
      </c>
      <c r="D53" s="432"/>
      <c r="E53" s="433">
        <v>694650</v>
      </c>
      <c r="F53" s="432"/>
      <c r="G53" s="432"/>
    </row>
    <row r="54" spans="1:7" x14ac:dyDescent="0.25">
      <c r="A54" s="390" t="s">
        <v>1657</v>
      </c>
      <c r="B54" s="431" t="s">
        <v>1658</v>
      </c>
      <c r="C54" s="390" t="s">
        <v>1609</v>
      </c>
      <c r="D54" s="432"/>
      <c r="E54" s="433">
        <v>28039.999999999996</v>
      </c>
      <c r="F54" s="432"/>
      <c r="G54" s="432">
        <v>200</v>
      </c>
    </row>
    <row r="55" spans="1:7" x14ac:dyDescent="0.25">
      <c r="A55" s="390" t="s">
        <v>1659</v>
      </c>
      <c r="B55" s="431" t="s">
        <v>1660</v>
      </c>
      <c r="C55" s="390" t="s">
        <v>1609</v>
      </c>
      <c r="D55" s="432"/>
      <c r="E55" s="433">
        <v>35050</v>
      </c>
      <c r="F55" s="432"/>
      <c r="G55" s="432">
        <v>250</v>
      </c>
    </row>
    <row r="56" spans="1:7" x14ac:dyDescent="0.25">
      <c r="A56" s="390" t="s">
        <v>1661</v>
      </c>
      <c r="B56" s="431" t="s">
        <v>1662</v>
      </c>
      <c r="C56" s="390" t="s">
        <v>1609</v>
      </c>
      <c r="D56" s="432"/>
      <c r="E56" s="433">
        <v>42060</v>
      </c>
      <c r="F56" s="432"/>
      <c r="G56" s="432">
        <v>300</v>
      </c>
    </row>
    <row r="57" spans="1:7" x14ac:dyDescent="0.25">
      <c r="A57" s="390" t="s">
        <v>1663</v>
      </c>
      <c r="B57" s="431" t="s">
        <v>1664</v>
      </c>
      <c r="C57" s="390" t="s">
        <v>1609</v>
      </c>
      <c r="D57" s="432"/>
      <c r="E57" s="433">
        <v>119169.99999999999</v>
      </c>
      <c r="F57" s="432"/>
      <c r="G57" s="432">
        <v>850</v>
      </c>
    </row>
    <row r="58" spans="1:7" x14ac:dyDescent="0.25">
      <c r="A58" s="390" t="s">
        <v>1665</v>
      </c>
      <c r="B58" s="431" t="s">
        <v>1666</v>
      </c>
      <c r="C58" s="390" t="s">
        <v>1609</v>
      </c>
      <c r="D58" s="432"/>
      <c r="E58" s="433">
        <v>14019.999999999998</v>
      </c>
      <c r="F58" s="432"/>
      <c r="G58" s="432">
        <v>100</v>
      </c>
    </row>
    <row r="59" spans="1:7" x14ac:dyDescent="0.25">
      <c r="A59" s="390" t="s">
        <v>1667</v>
      </c>
      <c r="B59" s="431" t="s">
        <v>1668</v>
      </c>
      <c r="C59" s="390" t="s">
        <v>1609</v>
      </c>
      <c r="D59" s="432"/>
      <c r="E59" s="433">
        <v>210299.99999999997</v>
      </c>
      <c r="F59" s="432"/>
      <c r="G59" s="432">
        <v>1500</v>
      </c>
    </row>
    <row r="60" spans="1:7" x14ac:dyDescent="0.25">
      <c r="A60" s="390" t="s">
        <v>1669</v>
      </c>
      <c r="B60" s="431" t="s">
        <v>1670</v>
      </c>
      <c r="C60" s="390" t="s">
        <v>1609</v>
      </c>
      <c r="D60" s="432"/>
      <c r="E60" s="433">
        <v>42060</v>
      </c>
      <c r="F60" s="432"/>
      <c r="G60" s="432">
        <v>300</v>
      </c>
    </row>
    <row r="61" spans="1:7" x14ac:dyDescent="0.25">
      <c r="A61" s="390" t="s">
        <v>1671</v>
      </c>
      <c r="B61" s="431" t="s">
        <v>1672</v>
      </c>
      <c r="C61" s="390" t="s">
        <v>1609</v>
      </c>
      <c r="D61" s="432"/>
      <c r="E61" s="433">
        <v>28039.999999999996</v>
      </c>
      <c r="F61" s="432"/>
      <c r="G61" s="432">
        <v>200</v>
      </c>
    </row>
    <row r="62" spans="1:7" x14ac:dyDescent="0.25">
      <c r="A62" s="390" t="s">
        <v>1673</v>
      </c>
      <c r="B62" s="431" t="s">
        <v>1674</v>
      </c>
      <c r="C62" s="390" t="s">
        <v>1609</v>
      </c>
      <c r="D62" s="432"/>
      <c r="E62" s="433">
        <v>28039.999999999996</v>
      </c>
      <c r="F62" s="432"/>
      <c r="G62" s="432">
        <v>200</v>
      </c>
    </row>
    <row r="63" spans="1:7" x14ac:dyDescent="0.25">
      <c r="A63" s="390" t="s">
        <v>1675</v>
      </c>
      <c r="B63" s="431" t="s">
        <v>1676</v>
      </c>
      <c r="C63" s="390" t="s">
        <v>1609</v>
      </c>
      <c r="D63" s="432"/>
      <c r="E63" s="433">
        <v>42060</v>
      </c>
      <c r="F63" s="432"/>
      <c r="G63" s="432">
        <v>300</v>
      </c>
    </row>
    <row r="64" spans="1:7" x14ac:dyDescent="0.25">
      <c r="A64" s="390" t="s">
        <v>1677</v>
      </c>
      <c r="B64" s="431" t="s">
        <v>1678</v>
      </c>
      <c r="C64" s="390" t="s">
        <v>1609</v>
      </c>
      <c r="D64" s="432"/>
      <c r="E64" s="433">
        <v>140200</v>
      </c>
      <c r="F64" s="432"/>
      <c r="G64" s="432">
        <v>1000</v>
      </c>
    </row>
    <row r="65" spans="1:7" x14ac:dyDescent="0.25">
      <c r="A65" s="390" t="s">
        <v>1679</v>
      </c>
      <c r="B65" s="431" t="s">
        <v>1680</v>
      </c>
      <c r="C65" s="390" t="s">
        <v>1609</v>
      </c>
      <c r="D65" s="432"/>
      <c r="E65" s="433">
        <v>70100</v>
      </c>
      <c r="F65" s="432"/>
      <c r="G65" s="432">
        <v>500</v>
      </c>
    </row>
    <row r="66" spans="1:7" x14ac:dyDescent="0.25">
      <c r="A66" s="390" t="s">
        <v>1681</v>
      </c>
      <c r="B66" s="431" t="s">
        <v>1682</v>
      </c>
      <c r="C66" s="390" t="s">
        <v>1609</v>
      </c>
      <c r="D66" s="432"/>
      <c r="E66" s="433">
        <v>140200</v>
      </c>
      <c r="F66" s="432"/>
      <c r="G66" s="432">
        <v>1000</v>
      </c>
    </row>
    <row r="67" spans="1:7" x14ac:dyDescent="0.25">
      <c r="A67" s="390" t="s">
        <v>1683</v>
      </c>
      <c r="B67" s="431" t="s">
        <v>1684</v>
      </c>
      <c r="C67" s="390" t="s">
        <v>1564</v>
      </c>
      <c r="D67" s="432"/>
      <c r="E67" s="433">
        <v>4261974</v>
      </c>
      <c r="F67" s="432"/>
      <c r="G67" s="432"/>
    </row>
    <row r="68" spans="1:7" x14ac:dyDescent="0.25">
      <c r="A68" s="390" t="s">
        <v>1685</v>
      </c>
      <c r="B68" s="431" t="s">
        <v>1686</v>
      </c>
      <c r="C68" s="390" t="s">
        <v>1564</v>
      </c>
      <c r="D68" s="432"/>
      <c r="E68" s="433">
        <v>33900</v>
      </c>
      <c r="F68" s="432"/>
      <c r="G68" s="432"/>
    </row>
    <row r="69" spans="1:7" x14ac:dyDescent="0.25">
      <c r="A69" s="390" t="s">
        <v>1687</v>
      </c>
      <c r="B69" s="431" t="s">
        <v>1688</v>
      </c>
      <c r="C69" s="390" t="s">
        <v>1564</v>
      </c>
      <c r="D69" s="432">
        <v>130928.04199999809</v>
      </c>
      <c r="E69" s="433"/>
      <c r="F69" s="432"/>
      <c r="G69" s="432"/>
    </row>
    <row r="70" spans="1:7" x14ac:dyDescent="0.25">
      <c r="A70" s="390" t="s">
        <v>1689</v>
      </c>
      <c r="B70" s="431" t="s">
        <v>1690</v>
      </c>
      <c r="C70" s="390" t="s">
        <v>1564</v>
      </c>
      <c r="D70" s="432"/>
      <c r="E70" s="433">
        <v>748000</v>
      </c>
      <c r="F70" s="432"/>
      <c r="G70" s="432"/>
    </row>
    <row r="71" spans="1:7" x14ac:dyDescent="0.25">
      <c r="A71" s="390" t="s">
        <v>1691</v>
      </c>
      <c r="B71" s="431" t="s">
        <v>1692</v>
      </c>
      <c r="C71" s="390" t="s">
        <v>1564</v>
      </c>
      <c r="D71" s="432"/>
      <c r="E71" s="433">
        <v>1118880</v>
      </c>
      <c r="F71" s="432"/>
      <c r="G71" s="432"/>
    </row>
    <row r="72" spans="1:7" x14ac:dyDescent="0.25">
      <c r="A72" s="390" t="s">
        <v>1693</v>
      </c>
      <c r="B72" s="431" t="s">
        <v>1694</v>
      </c>
      <c r="C72" s="390" t="s">
        <v>1564</v>
      </c>
      <c r="D72" s="432"/>
      <c r="E72" s="433">
        <v>80000</v>
      </c>
      <c r="F72" s="432"/>
      <c r="G72" s="432"/>
    </row>
    <row r="73" spans="1:7" x14ac:dyDescent="0.25">
      <c r="A73" s="390" t="s">
        <v>1695</v>
      </c>
      <c r="B73" s="431" t="s">
        <v>1696</v>
      </c>
      <c r="C73" s="390" t="s">
        <v>1609</v>
      </c>
      <c r="D73" s="432"/>
      <c r="E73" s="433">
        <v>28039.999999999996</v>
      </c>
      <c r="F73" s="432"/>
      <c r="G73" s="432">
        <v>200</v>
      </c>
    </row>
    <row r="74" spans="1:7" x14ac:dyDescent="0.25">
      <c r="A74" s="390" t="s">
        <v>1697</v>
      </c>
      <c r="B74" s="431" t="s">
        <v>1698</v>
      </c>
      <c r="C74" s="390" t="s">
        <v>1609</v>
      </c>
      <c r="D74" s="432"/>
      <c r="E74" s="433">
        <v>35050</v>
      </c>
      <c r="F74" s="432"/>
      <c r="G74" s="432">
        <v>250</v>
      </c>
    </row>
    <row r="75" spans="1:7" x14ac:dyDescent="0.25">
      <c r="A75" s="390" t="s">
        <v>1699</v>
      </c>
      <c r="B75" s="431" t="s">
        <v>1700</v>
      </c>
      <c r="C75" s="390" t="s">
        <v>1564</v>
      </c>
      <c r="D75" s="432"/>
      <c r="E75" s="433">
        <v>41679</v>
      </c>
      <c r="F75" s="432"/>
      <c r="G75" s="432"/>
    </row>
    <row r="76" spans="1:7" x14ac:dyDescent="0.25">
      <c r="A76" s="390" t="s">
        <v>1701</v>
      </c>
      <c r="B76" s="431" t="s">
        <v>1702</v>
      </c>
      <c r="C76" s="390" t="s">
        <v>1609</v>
      </c>
      <c r="D76" s="432"/>
      <c r="E76" s="433">
        <v>28039.999999999996</v>
      </c>
      <c r="F76" s="432"/>
      <c r="G76" s="432">
        <v>200</v>
      </c>
    </row>
    <row r="77" spans="1:7" x14ac:dyDescent="0.25">
      <c r="A77" s="390" t="s">
        <v>1703</v>
      </c>
      <c r="B77" s="431" t="s">
        <v>1704</v>
      </c>
      <c r="C77" s="390" t="s">
        <v>1609</v>
      </c>
      <c r="D77" s="432"/>
      <c r="E77" s="433">
        <v>28039.999999999996</v>
      </c>
      <c r="F77" s="432"/>
      <c r="G77" s="432">
        <v>200</v>
      </c>
    </row>
    <row r="78" spans="1:7" x14ac:dyDescent="0.25">
      <c r="A78" s="390" t="s">
        <v>1705</v>
      </c>
      <c r="B78" s="431" t="s">
        <v>1706</v>
      </c>
      <c r="C78" s="390" t="s">
        <v>1609</v>
      </c>
      <c r="D78" s="432"/>
      <c r="E78" s="433">
        <v>28039.999999999996</v>
      </c>
      <c r="F78" s="432"/>
      <c r="G78" s="432">
        <v>200</v>
      </c>
    </row>
    <row r="79" spans="1:7" x14ac:dyDescent="0.25">
      <c r="A79" s="390" t="s">
        <v>1707</v>
      </c>
      <c r="B79" s="431" t="s">
        <v>1708</v>
      </c>
      <c r="C79" s="390" t="s">
        <v>1609</v>
      </c>
      <c r="D79" s="432"/>
      <c r="E79" s="433">
        <v>42060</v>
      </c>
      <c r="F79" s="432"/>
      <c r="G79" s="432">
        <v>300</v>
      </c>
    </row>
    <row r="80" spans="1:7" x14ac:dyDescent="0.25">
      <c r="A80" s="390" t="s">
        <v>1709</v>
      </c>
      <c r="B80" s="431" t="s">
        <v>1710</v>
      </c>
      <c r="C80" s="390" t="s">
        <v>1609</v>
      </c>
      <c r="D80" s="432"/>
      <c r="E80" s="433">
        <v>42060</v>
      </c>
      <c r="F80" s="432"/>
      <c r="G80" s="432">
        <v>300</v>
      </c>
    </row>
    <row r="81" spans="1:7" x14ac:dyDescent="0.25">
      <c r="A81" s="390" t="s">
        <v>1711</v>
      </c>
      <c r="B81" s="431" t="s">
        <v>1712</v>
      </c>
      <c r="C81" s="390" t="s">
        <v>1609</v>
      </c>
      <c r="D81" s="432"/>
      <c r="E81" s="433">
        <v>21030</v>
      </c>
      <c r="F81" s="432"/>
      <c r="G81" s="432">
        <v>150</v>
      </c>
    </row>
    <row r="82" spans="1:7" x14ac:dyDescent="0.25">
      <c r="A82" s="390" t="s">
        <v>1713</v>
      </c>
      <c r="B82" s="431" t="s">
        <v>1714</v>
      </c>
      <c r="C82" s="390" t="s">
        <v>1609</v>
      </c>
      <c r="D82" s="432"/>
      <c r="E82" s="433">
        <v>35050</v>
      </c>
      <c r="F82" s="432"/>
      <c r="G82" s="432">
        <v>250</v>
      </c>
    </row>
    <row r="83" spans="1:7" x14ac:dyDescent="0.25">
      <c r="A83" s="390" t="s">
        <v>1715</v>
      </c>
      <c r="B83" s="431" t="s">
        <v>1716</v>
      </c>
      <c r="C83" s="390" t="s">
        <v>1609</v>
      </c>
      <c r="D83" s="432"/>
      <c r="E83" s="433">
        <v>98139.999999999985</v>
      </c>
      <c r="F83" s="432"/>
      <c r="G83" s="432">
        <v>700</v>
      </c>
    </row>
    <row r="84" spans="1:7" x14ac:dyDescent="0.25">
      <c r="A84" s="390" t="s">
        <v>1717</v>
      </c>
      <c r="B84" s="431" t="s">
        <v>1718</v>
      </c>
      <c r="C84" s="390" t="s">
        <v>1609</v>
      </c>
      <c r="D84" s="432"/>
      <c r="E84" s="433">
        <v>126179.99999999999</v>
      </c>
      <c r="F84" s="432"/>
      <c r="G84" s="432">
        <v>900</v>
      </c>
    </row>
    <row r="85" spans="1:7" x14ac:dyDescent="0.25">
      <c r="A85" s="390" t="s">
        <v>1719</v>
      </c>
      <c r="B85" s="431" t="s">
        <v>1720</v>
      </c>
      <c r="C85" s="390" t="s">
        <v>1609</v>
      </c>
      <c r="D85" s="432"/>
      <c r="E85" s="433">
        <v>42060</v>
      </c>
      <c r="F85" s="432"/>
      <c r="G85" s="432">
        <v>300</v>
      </c>
    </row>
    <row r="86" spans="1:7" x14ac:dyDescent="0.25">
      <c r="A86" s="390" t="s">
        <v>1721</v>
      </c>
      <c r="B86" s="431" t="s">
        <v>1722</v>
      </c>
      <c r="C86" s="390" t="s">
        <v>1609</v>
      </c>
      <c r="D86" s="432"/>
      <c r="E86" s="433">
        <v>35050</v>
      </c>
      <c r="F86" s="432"/>
      <c r="G86" s="432">
        <v>250</v>
      </c>
    </row>
    <row r="87" spans="1:7" x14ac:dyDescent="0.25">
      <c r="A87" s="390" t="s">
        <v>1723</v>
      </c>
      <c r="B87" s="431" t="s">
        <v>1724</v>
      </c>
      <c r="C87" s="390" t="s">
        <v>1609</v>
      </c>
      <c r="D87" s="432"/>
      <c r="E87" s="433">
        <v>28039.999999999996</v>
      </c>
      <c r="F87" s="432"/>
      <c r="G87" s="432">
        <v>200</v>
      </c>
    </row>
    <row r="88" spans="1:7" x14ac:dyDescent="0.25">
      <c r="A88" s="390" t="s">
        <v>1725</v>
      </c>
      <c r="B88" s="431" t="s">
        <v>1726</v>
      </c>
      <c r="C88" s="390" t="s">
        <v>1609</v>
      </c>
      <c r="D88" s="432"/>
      <c r="E88" s="433">
        <v>182259.99999999997</v>
      </c>
      <c r="F88" s="432"/>
      <c r="G88" s="432">
        <v>1300</v>
      </c>
    </row>
    <row r="89" spans="1:7" x14ac:dyDescent="0.25">
      <c r="A89" s="390" t="s">
        <v>1727</v>
      </c>
      <c r="B89" s="431" t="s">
        <v>1728</v>
      </c>
      <c r="C89" s="390" t="s">
        <v>1564</v>
      </c>
      <c r="D89" s="432"/>
      <c r="E89" s="433">
        <v>0.4</v>
      </c>
      <c r="F89" s="432"/>
      <c r="G89" s="432"/>
    </row>
    <row r="90" spans="1:7" x14ac:dyDescent="0.25">
      <c r="A90" s="390" t="s">
        <v>1729</v>
      </c>
      <c r="B90" s="431" t="s">
        <v>1730</v>
      </c>
      <c r="C90" s="390" t="s">
        <v>1609</v>
      </c>
      <c r="D90" s="432"/>
      <c r="E90" s="433">
        <v>49069.999999999993</v>
      </c>
      <c r="F90" s="432"/>
      <c r="G90" s="432">
        <v>350</v>
      </c>
    </row>
    <row r="91" spans="1:7" x14ac:dyDescent="0.25">
      <c r="A91" s="390" t="s">
        <v>1731</v>
      </c>
      <c r="B91" s="431" t="s">
        <v>1732</v>
      </c>
      <c r="C91" s="390" t="s">
        <v>1609</v>
      </c>
      <c r="D91" s="432"/>
      <c r="E91" s="433">
        <v>252359.99999999997</v>
      </c>
      <c r="F91" s="432"/>
      <c r="G91" s="432">
        <v>1800</v>
      </c>
    </row>
    <row r="92" spans="1:7" x14ac:dyDescent="0.25">
      <c r="A92" s="390" t="s">
        <v>1733</v>
      </c>
      <c r="B92" s="431" t="s">
        <v>1734</v>
      </c>
      <c r="C92" s="390" t="s">
        <v>1609</v>
      </c>
      <c r="D92" s="432"/>
      <c r="E92" s="433">
        <v>1402000</v>
      </c>
      <c r="F92" s="432"/>
      <c r="G92" s="432">
        <v>10000</v>
      </c>
    </row>
    <row r="93" spans="1:7" x14ac:dyDescent="0.25">
      <c r="A93" s="390" t="s">
        <v>1735</v>
      </c>
      <c r="B93" s="431" t="s">
        <v>1736</v>
      </c>
      <c r="C93" s="390" t="s">
        <v>1609</v>
      </c>
      <c r="D93" s="432"/>
      <c r="E93" s="433">
        <v>729039.99999999988</v>
      </c>
      <c r="F93" s="432"/>
      <c r="G93" s="432">
        <v>5200</v>
      </c>
    </row>
    <row r="94" spans="1:7" x14ac:dyDescent="0.25">
      <c r="A94" s="390" t="s">
        <v>1737</v>
      </c>
      <c r="B94" s="431" t="s">
        <v>1738</v>
      </c>
      <c r="C94" s="390" t="s">
        <v>1609</v>
      </c>
      <c r="D94" s="432"/>
      <c r="E94" s="433">
        <v>434619.99999999994</v>
      </c>
      <c r="F94" s="432"/>
      <c r="G94" s="432">
        <v>3100</v>
      </c>
    </row>
    <row r="95" spans="1:7" x14ac:dyDescent="0.25">
      <c r="A95" s="390" t="s">
        <v>1739</v>
      </c>
      <c r="B95" s="431" t="s">
        <v>1740</v>
      </c>
      <c r="C95" s="390" t="s">
        <v>1609</v>
      </c>
      <c r="D95" s="432"/>
      <c r="E95" s="433">
        <v>154220</v>
      </c>
      <c r="F95" s="432"/>
      <c r="G95" s="432">
        <v>1100</v>
      </c>
    </row>
    <row r="96" spans="1:7" x14ac:dyDescent="0.25">
      <c r="A96" s="390" t="s">
        <v>1741</v>
      </c>
      <c r="B96" s="431" t="s">
        <v>1742</v>
      </c>
      <c r="C96" s="390" t="s">
        <v>1564</v>
      </c>
      <c r="D96" s="432"/>
      <c r="E96" s="433">
        <v>30000</v>
      </c>
      <c r="F96" s="432"/>
      <c r="G96" s="432"/>
    </row>
    <row r="97" spans="1:7" x14ac:dyDescent="0.25">
      <c r="A97" s="390" t="s">
        <v>1743</v>
      </c>
      <c r="B97" s="431" t="s">
        <v>1744</v>
      </c>
      <c r="C97" s="390" t="s">
        <v>1564</v>
      </c>
      <c r="D97" s="432"/>
      <c r="E97" s="433">
        <v>112920</v>
      </c>
      <c r="F97" s="432"/>
      <c r="G97" s="432"/>
    </row>
    <row r="98" spans="1:7" x14ac:dyDescent="0.25">
      <c r="A98" s="390" t="s">
        <v>1745</v>
      </c>
      <c r="B98" s="431" t="s">
        <v>1746</v>
      </c>
      <c r="C98" s="390" t="s">
        <v>1609</v>
      </c>
      <c r="D98" s="432"/>
      <c r="E98" s="433">
        <v>224319.99999999997</v>
      </c>
      <c r="F98" s="432"/>
      <c r="G98" s="432">
        <v>1600</v>
      </c>
    </row>
    <row r="99" spans="1:7" x14ac:dyDescent="0.25">
      <c r="A99" s="390" t="s">
        <v>1747</v>
      </c>
      <c r="B99" s="431" t="s">
        <v>1748</v>
      </c>
      <c r="C99" s="390" t="s">
        <v>1564</v>
      </c>
      <c r="D99" s="432"/>
      <c r="E99" s="433">
        <v>808560</v>
      </c>
      <c r="F99" s="432"/>
      <c r="G99" s="432"/>
    </row>
    <row r="100" spans="1:7" x14ac:dyDescent="0.25">
      <c r="A100" s="390" t="s">
        <v>1749</v>
      </c>
      <c r="B100" s="431" t="s">
        <v>1750</v>
      </c>
      <c r="C100" s="390" t="s">
        <v>1564</v>
      </c>
      <c r="D100" s="432"/>
      <c r="E100" s="433">
        <v>126206</v>
      </c>
      <c r="F100" s="432"/>
      <c r="G100" s="432"/>
    </row>
    <row r="101" spans="1:7" x14ac:dyDescent="0.25">
      <c r="A101" s="390" t="s">
        <v>1751</v>
      </c>
      <c r="B101" s="431" t="s">
        <v>1752</v>
      </c>
      <c r="C101" s="390" t="s">
        <v>1564</v>
      </c>
      <c r="D101" s="432"/>
      <c r="E101" s="433">
        <v>34800</v>
      </c>
      <c r="F101" s="432"/>
      <c r="G101" s="432"/>
    </row>
    <row r="102" spans="1:7" x14ac:dyDescent="0.25">
      <c r="A102" s="390" t="s">
        <v>1753</v>
      </c>
      <c r="B102" s="431" t="s">
        <v>1754</v>
      </c>
      <c r="C102" s="390" t="s">
        <v>1564</v>
      </c>
      <c r="D102" s="432">
        <v>288248</v>
      </c>
      <c r="E102" s="433"/>
      <c r="F102" s="432"/>
      <c r="G102" s="432"/>
    </row>
    <row r="103" spans="1:7" x14ac:dyDescent="0.25">
      <c r="A103" s="390" t="s">
        <v>1755</v>
      </c>
      <c r="B103" s="431" t="s">
        <v>1756</v>
      </c>
      <c r="C103" s="390" t="s">
        <v>1564</v>
      </c>
      <c r="D103" s="432"/>
      <c r="E103" s="433">
        <v>39390</v>
      </c>
      <c r="F103" s="432"/>
      <c r="G103" s="432"/>
    </row>
    <row r="104" spans="1:7" x14ac:dyDescent="0.25">
      <c r="A104" s="390" t="s">
        <v>1757</v>
      </c>
      <c r="B104" s="431" t="s">
        <v>1758</v>
      </c>
      <c r="C104" s="390" t="s">
        <v>1564</v>
      </c>
      <c r="D104" s="432"/>
      <c r="E104" s="433">
        <v>11488379.5</v>
      </c>
      <c r="F104" s="432"/>
      <c r="G104" s="432"/>
    </row>
    <row r="105" spans="1:7" x14ac:dyDescent="0.25">
      <c r="A105" s="390" t="s">
        <v>1759</v>
      </c>
      <c r="B105" s="431" t="s">
        <v>1760</v>
      </c>
      <c r="C105" s="390" t="s">
        <v>1564</v>
      </c>
      <c r="D105" s="432"/>
      <c r="E105" s="433">
        <v>217968</v>
      </c>
      <c r="F105" s="432"/>
      <c r="G105" s="432"/>
    </row>
    <row r="106" spans="1:7" x14ac:dyDescent="0.25">
      <c r="A106" s="390" t="s">
        <v>1761</v>
      </c>
      <c r="B106" s="431" t="s">
        <v>1762</v>
      </c>
      <c r="C106" s="390" t="s">
        <v>1564</v>
      </c>
      <c r="D106" s="432"/>
      <c r="E106" s="433">
        <v>55636</v>
      </c>
      <c r="F106" s="432"/>
      <c r="G106" s="432"/>
    </row>
    <row r="107" spans="1:7" x14ac:dyDescent="0.25">
      <c r="A107" s="390" t="s">
        <v>1763</v>
      </c>
      <c r="B107" s="431" t="s">
        <v>1764</v>
      </c>
      <c r="C107" s="390" t="s">
        <v>1564</v>
      </c>
      <c r="D107" s="432"/>
      <c r="E107" s="433">
        <v>69545</v>
      </c>
      <c r="F107" s="432"/>
      <c r="G107" s="432"/>
    </row>
    <row r="108" spans="1:7" x14ac:dyDescent="0.25">
      <c r="A108" s="390" t="s">
        <v>1765</v>
      </c>
      <c r="B108" s="431" t="s">
        <v>1766</v>
      </c>
      <c r="C108" s="390" t="s">
        <v>1564</v>
      </c>
      <c r="D108" s="432"/>
      <c r="E108" s="433">
        <v>41727</v>
      </c>
      <c r="F108" s="432"/>
      <c r="G108" s="432"/>
    </row>
    <row r="109" spans="1:7" x14ac:dyDescent="0.25">
      <c r="A109" s="390" t="s">
        <v>1767</v>
      </c>
      <c r="B109" s="431" t="s">
        <v>1768</v>
      </c>
      <c r="C109" s="390" t="s">
        <v>1564</v>
      </c>
      <c r="D109" s="432"/>
      <c r="E109" s="433">
        <v>97363</v>
      </c>
      <c r="F109" s="432"/>
      <c r="G109" s="432"/>
    </row>
    <row r="110" spans="1:7" x14ac:dyDescent="0.25">
      <c r="A110" s="390" t="s">
        <v>1769</v>
      </c>
      <c r="B110" s="431" t="s">
        <v>1770</v>
      </c>
      <c r="C110" s="390" t="s">
        <v>1564</v>
      </c>
      <c r="D110" s="432"/>
      <c r="E110" s="433">
        <v>199040</v>
      </c>
      <c r="F110" s="432"/>
      <c r="G110" s="432"/>
    </row>
    <row r="111" spans="1:7" x14ac:dyDescent="0.25">
      <c r="A111" s="390" t="s">
        <v>1771</v>
      </c>
      <c r="B111" s="431" t="s">
        <v>1772</v>
      </c>
      <c r="C111" s="390" t="s">
        <v>1564</v>
      </c>
      <c r="D111" s="432"/>
      <c r="E111" s="433">
        <v>165888</v>
      </c>
      <c r="F111" s="432"/>
      <c r="G111" s="432"/>
    </row>
    <row r="112" spans="1:7" x14ac:dyDescent="0.25">
      <c r="A112" s="390" t="s">
        <v>1773</v>
      </c>
      <c r="B112" s="431" t="s">
        <v>1774</v>
      </c>
      <c r="C112" s="390" t="s">
        <v>1564</v>
      </c>
      <c r="D112" s="432"/>
      <c r="E112" s="433">
        <v>41000</v>
      </c>
      <c r="F112" s="432"/>
      <c r="G112" s="432"/>
    </row>
    <row r="113" spans="1:7" x14ac:dyDescent="0.25">
      <c r="A113" s="390" t="s">
        <v>1775</v>
      </c>
      <c r="B113" s="431" t="s">
        <v>1776</v>
      </c>
      <c r="C113" s="390" t="s">
        <v>1564</v>
      </c>
      <c r="D113" s="432"/>
      <c r="E113" s="433">
        <v>7061952</v>
      </c>
      <c r="F113" s="432"/>
      <c r="G113" s="432"/>
    </row>
    <row r="114" spans="1:7" x14ac:dyDescent="0.25">
      <c r="A114" s="390" t="s">
        <v>1777</v>
      </c>
      <c r="B114" s="431" t="s">
        <v>1778</v>
      </c>
      <c r="C114" s="390" t="s">
        <v>1564</v>
      </c>
      <c r="D114" s="432"/>
      <c r="E114" s="433">
        <v>33760</v>
      </c>
      <c r="F114" s="432"/>
      <c r="G114" s="432"/>
    </row>
    <row r="115" spans="1:7" x14ac:dyDescent="0.25">
      <c r="A115" s="390" t="s">
        <v>1779</v>
      </c>
      <c r="B115" s="431" t="s">
        <v>1780</v>
      </c>
      <c r="C115" s="390" t="s">
        <v>1564</v>
      </c>
      <c r="D115" s="432"/>
      <c r="E115" s="433">
        <v>829440</v>
      </c>
      <c r="F115" s="432"/>
      <c r="G115" s="432"/>
    </row>
    <row r="116" spans="1:7" x14ac:dyDescent="0.25">
      <c r="A116" s="390" t="s">
        <v>1781</v>
      </c>
      <c r="B116" s="431" t="s">
        <v>1782</v>
      </c>
      <c r="C116" s="390" t="s">
        <v>1564</v>
      </c>
      <c r="D116" s="432"/>
      <c r="E116" s="433">
        <v>996500</v>
      </c>
      <c r="F116" s="432"/>
      <c r="G116" s="432"/>
    </row>
    <row r="117" spans="1:7" x14ac:dyDescent="0.25">
      <c r="A117" s="390" t="s">
        <v>1783</v>
      </c>
      <c r="B117" s="431" t="s">
        <v>1784</v>
      </c>
      <c r="C117" s="390" t="s">
        <v>1564</v>
      </c>
      <c r="D117" s="432"/>
      <c r="E117" s="433">
        <v>954480</v>
      </c>
      <c r="F117" s="432"/>
      <c r="G117" s="432"/>
    </row>
    <row r="118" spans="1:7" x14ac:dyDescent="0.25">
      <c r="A118" s="390" t="s">
        <v>1785</v>
      </c>
      <c r="B118" s="431" t="s">
        <v>1786</v>
      </c>
      <c r="C118" s="390" t="s">
        <v>1564</v>
      </c>
      <c r="D118" s="432"/>
      <c r="E118" s="433">
        <v>4000</v>
      </c>
      <c r="F118" s="432"/>
      <c r="G118" s="432"/>
    </row>
    <row r="119" spans="1:7" x14ac:dyDescent="0.25">
      <c r="A119" s="390" t="s">
        <v>1787</v>
      </c>
      <c r="B119" s="431" t="s">
        <v>1788</v>
      </c>
      <c r="C119" s="390" t="s">
        <v>1564</v>
      </c>
      <c r="D119" s="432"/>
      <c r="E119" s="433">
        <v>588798</v>
      </c>
      <c r="F119" s="432"/>
      <c r="G119" s="432"/>
    </row>
    <row r="120" spans="1:7" x14ac:dyDescent="0.25">
      <c r="A120" s="390" t="s">
        <v>1789</v>
      </c>
      <c r="B120" s="431" t="s">
        <v>1790</v>
      </c>
      <c r="C120" s="390" t="s">
        <v>1564</v>
      </c>
      <c r="D120" s="432"/>
      <c r="E120" s="433">
        <v>42057</v>
      </c>
      <c r="F120" s="432"/>
      <c r="G120" s="432"/>
    </row>
    <row r="121" spans="1:7" x14ac:dyDescent="0.25">
      <c r="A121" s="390" t="s">
        <v>1791</v>
      </c>
      <c r="B121" s="431" t="s">
        <v>1792</v>
      </c>
      <c r="C121" s="390" t="s">
        <v>1564</v>
      </c>
      <c r="D121" s="432"/>
      <c r="E121" s="433">
        <v>98133</v>
      </c>
      <c r="F121" s="432"/>
      <c r="G121" s="432"/>
    </row>
    <row r="122" spans="1:7" x14ac:dyDescent="0.25">
      <c r="A122" s="390" t="s">
        <v>1793</v>
      </c>
      <c r="B122" s="431" t="s">
        <v>1794</v>
      </c>
      <c r="C122" s="390" t="s">
        <v>1564</v>
      </c>
      <c r="D122" s="432"/>
      <c r="E122" s="433">
        <v>70095</v>
      </c>
      <c r="F122" s="432"/>
      <c r="G122" s="432"/>
    </row>
    <row r="123" spans="1:7" x14ac:dyDescent="0.25">
      <c r="A123" s="390" t="s">
        <v>1795</v>
      </c>
      <c r="B123" s="431" t="s">
        <v>1796</v>
      </c>
      <c r="C123" s="390" t="s">
        <v>1609</v>
      </c>
      <c r="D123" s="432"/>
      <c r="E123" s="433">
        <v>189269.99999999997</v>
      </c>
      <c r="F123" s="432"/>
      <c r="G123" s="432">
        <v>1350</v>
      </c>
    </row>
    <row r="124" spans="1:7" x14ac:dyDescent="0.25">
      <c r="A124" s="390" t="s">
        <v>1797</v>
      </c>
      <c r="B124" s="431" t="s">
        <v>1798</v>
      </c>
      <c r="C124" s="390" t="s">
        <v>1609</v>
      </c>
      <c r="D124" s="432"/>
      <c r="E124" s="433">
        <v>91129.999999999985</v>
      </c>
      <c r="F124" s="432"/>
      <c r="G124" s="432">
        <v>650</v>
      </c>
    </row>
    <row r="125" spans="1:7" x14ac:dyDescent="0.25">
      <c r="A125" s="390" t="s">
        <v>1799</v>
      </c>
      <c r="B125" s="431" t="s">
        <v>1800</v>
      </c>
      <c r="C125" s="390" t="s">
        <v>1609</v>
      </c>
      <c r="D125" s="432"/>
      <c r="E125" s="433">
        <v>350500</v>
      </c>
      <c r="F125" s="432"/>
      <c r="G125" s="432">
        <v>2500</v>
      </c>
    </row>
    <row r="126" spans="1:7" x14ac:dyDescent="0.25">
      <c r="A126" s="390" t="s">
        <v>1801</v>
      </c>
      <c r="B126" s="431" t="s">
        <v>1802</v>
      </c>
      <c r="C126" s="390" t="s">
        <v>1609</v>
      </c>
      <c r="D126" s="432"/>
      <c r="E126" s="433">
        <v>63089.999999999993</v>
      </c>
      <c r="F126" s="432"/>
      <c r="G126" s="432">
        <v>450</v>
      </c>
    </row>
    <row r="127" spans="1:7" x14ac:dyDescent="0.25">
      <c r="A127" s="390" t="s">
        <v>1803</v>
      </c>
      <c r="B127" s="431" t="s">
        <v>1804</v>
      </c>
      <c r="C127" s="390" t="s">
        <v>1609</v>
      </c>
      <c r="D127" s="432"/>
      <c r="E127" s="433">
        <v>70100</v>
      </c>
      <c r="F127" s="432"/>
      <c r="G127" s="432">
        <v>500</v>
      </c>
    </row>
    <row r="128" spans="1:7" x14ac:dyDescent="0.25">
      <c r="A128" s="390" t="s">
        <v>1805</v>
      </c>
      <c r="B128" s="431" t="s">
        <v>1806</v>
      </c>
      <c r="C128" s="390" t="s">
        <v>1609</v>
      </c>
      <c r="D128" s="432"/>
      <c r="E128" s="433">
        <v>140200</v>
      </c>
      <c r="F128" s="432"/>
      <c r="G128" s="432">
        <v>1000</v>
      </c>
    </row>
    <row r="129" spans="1:7" x14ac:dyDescent="0.25">
      <c r="A129" s="390" t="s">
        <v>1807</v>
      </c>
      <c r="B129" s="431" t="s">
        <v>1808</v>
      </c>
      <c r="C129" s="390" t="s">
        <v>1609</v>
      </c>
      <c r="D129" s="432"/>
      <c r="E129" s="433">
        <v>210299.99999999997</v>
      </c>
      <c r="F129" s="432"/>
      <c r="G129" s="432">
        <v>1500</v>
      </c>
    </row>
    <row r="130" spans="1:7" x14ac:dyDescent="0.25">
      <c r="A130" s="390" t="s">
        <v>1809</v>
      </c>
      <c r="B130" s="431" t="s">
        <v>1810</v>
      </c>
      <c r="C130" s="390" t="s">
        <v>1609</v>
      </c>
      <c r="D130" s="432"/>
      <c r="E130" s="433">
        <v>70100</v>
      </c>
      <c r="F130" s="432"/>
      <c r="G130" s="432">
        <v>500</v>
      </c>
    </row>
    <row r="131" spans="1:7" x14ac:dyDescent="0.25">
      <c r="A131" s="390" t="s">
        <v>1811</v>
      </c>
      <c r="B131" s="431" t="s">
        <v>1812</v>
      </c>
      <c r="C131" s="390" t="s">
        <v>1609</v>
      </c>
      <c r="D131" s="432"/>
      <c r="E131" s="433">
        <v>231329.99999999997</v>
      </c>
      <c r="F131" s="432"/>
      <c r="G131" s="432">
        <v>1650</v>
      </c>
    </row>
    <row r="132" spans="1:7" x14ac:dyDescent="0.25">
      <c r="A132" s="390" t="s">
        <v>1813</v>
      </c>
      <c r="B132" s="431" t="s">
        <v>1814</v>
      </c>
      <c r="C132" s="390" t="s">
        <v>1564</v>
      </c>
      <c r="D132" s="432"/>
      <c r="E132" s="433">
        <v>112152</v>
      </c>
      <c r="F132" s="432"/>
      <c r="G132" s="432"/>
    </row>
    <row r="133" spans="1:7" x14ac:dyDescent="0.25">
      <c r="A133" s="390" t="s">
        <v>1815</v>
      </c>
      <c r="B133" s="431" t="s">
        <v>1816</v>
      </c>
      <c r="C133" s="390" t="s">
        <v>1609</v>
      </c>
      <c r="D133" s="432"/>
      <c r="E133" s="433">
        <v>70100</v>
      </c>
      <c r="F133" s="432"/>
      <c r="G133" s="432">
        <v>500</v>
      </c>
    </row>
    <row r="134" spans="1:7" x14ac:dyDescent="0.25">
      <c r="A134" s="390" t="s">
        <v>1817</v>
      </c>
      <c r="B134" s="431" t="s">
        <v>1818</v>
      </c>
      <c r="C134" s="390" t="s">
        <v>1609</v>
      </c>
      <c r="D134" s="432"/>
      <c r="E134" s="433">
        <v>56079.999999999993</v>
      </c>
      <c r="F134" s="432"/>
      <c r="G134" s="432">
        <v>400</v>
      </c>
    </row>
    <row r="135" spans="1:7" x14ac:dyDescent="0.25">
      <c r="A135" s="390" t="s">
        <v>1819</v>
      </c>
      <c r="B135" s="431" t="s">
        <v>1820</v>
      </c>
      <c r="C135" s="390" t="s">
        <v>1609</v>
      </c>
      <c r="D135" s="432"/>
      <c r="E135" s="433">
        <v>140200</v>
      </c>
      <c r="F135" s="432"/>
      <c r="G135" s="432">
        <v>1000</v>
      </c>
    </row>
    <row r="136" spans="1:7" x14ac:dyDescent="0.25">
      <c r="A136" s="390" t="s">
        <v>1821</v>
      </c>
      <c r="B136" s="431" t="s">
        <v>1822</v>
      </c>
      <c r="C136" s="390" t="s">
        <v>1609</v>
      </c>
      <c r="D136" s="432"/>
      <c r="E136" s="433">
        <v>56079.999999999993</v>
      </c>
      <c r="F136" s="432"/>
      <c r="G136" s="432">
        <v>400</v>
      </c>
    </row>
    <row r="137" spans="1:7" x14ac:dyDescent="0.25">
      <c r="A137" s="390" t="s">
        <v>1823</v>
      </c>
      <c r="B137" s="431" t="s">
        <v>1824</v>
      </c>
      <c r="C137" s="390" t="s">
        <v>1609</v>
      </c>
      <c r="D137" s="432"/>
      <c r="E137" s="433">
        <v>56079.999999999993</v>
      </c>
      <c r="F137" s="432"/>
      <c r="G137" s="432">
        <v>400</v>
      </c>
    </row>
    <row r="138" spans="1:7" x14ac:dyDescent="0.25">
      <c r="A138" s="390" t="s">
        <v>1825</v>
      </c>
      <c r="B138" s="431" t="s">
        <v>1826</v>
      </c>
      <c r="C138" s="390" t="s">
        <v>1609</v>
      </c>
      <c r="D138" s="432"/>
      <c r="E138" s="433">
        <v>126179.99999999999</v>
      </c>
      <c r="F138" s="432"/>
      <c r="G138" s="432">
        <v>900</v>
      </c>
    </row>
    <row r="139" spans="1:7" x14ac:dyDescent="0.25">
      <c r="A139" s="390" t="s">
        <v>1827</v>
      </c>
      <c r="B139" s="431" t="s">
        <v>1828</v>
      </c>
      <c r="C139" s="390" t="s">
        <v>1609</v>
      </c>
      <c r="D139" s="432"/>
      <c r="E139" s="433">
        <v>140200</v>
      </c>
      <c r="F139" s="432"/>
      <c r="G139" s="432">
        <v>1000</v>
      </c>
    </row>
    <row r="140" spans="1:7" x14ac:dyDescent="0.25">
      <c r="A140" s="390" t="s">
        <v>1829</v>
      </c>
      <c r="B140" s="431" t="s">
        <v>1830</v>
      </c>
      <c r="C140" s="390" t="s">
        <v>1564</v>
      </c>
      <c r="D140" s="432"/>
      <c r="E140" s="433">
        <v>748800</v>
      </c>
      <c r="F140" s="432"/>
      <c r="G140" s="432"/>
    </row>
    <row r="141" spans="1:7" x14ac:dyDescent="0.25">
      <c r="A141" s="390" t="s">
        <v>1831</v>
      </c>
      <c r="B141" s="431" t="s">
        <v>1832</v>
      </c>
      <c r="C141" s="390" t="s">
        <v>1564</v>
      </c>
      <c r="D141" s="432"/>
      <c r="E141" s="433">
        <v>61152</v>
      </c>
      <c r="F141" s="432"/>
      <c r="G141" s="432"/>
    </row>
    <row r="142" spans="1:7" x14ac:dyDescent="0.25">
      <c r="A142" s="390" t="s">
        <v>1833</v>
      </c>
      <c r="B142" s="431" t="s">
        <v>1834</v>
      </c>
      <c r="C142" s="390" t="s">
        <v>1564</v>
      </c>
      <c r="D142" s="432"/>
      <c r="E142" s="433">
        <v>3023748</v>
      </c>
      <c r="F142" s="432"/>
      <c r="G142" s="432"/>
    </row>
    <row r="143" spans="1:7" x14ac:dyDescent="0.25">
      <c r="A143" s="390" t="s">
        <v>1835</v>
      </c>
      <c r="B143" s="431" t="s">
        <v>1836</v>
      </c>
      <c r="C143" s="390" t="s">
        <v>1564</v>
      </c>
      <c r="D143" s="432"/>
      <c r="E143" s="433">
        <v>114400</v>
      </c>
      <c r="F143" s="432"/>
      <c r="G143" s="432"/>
    </row>
    <row r="144" spans="1:7" x14ac:dyDescent="0.25">
      <c r="A144" s="390" t="s">
        <v>1837</v>
      </c>
      <c r="B144" s="431" t="s">
        <v>1838</v>
      </c>
      <c r="C144" s="390" t="s">
        <v>1609</v>
      </c>
      <c r="D144" s="432"/>
      <c r="E144" s="433">
        <v>28039.999999999996</v>
      </c>
      <c r="F144" s="432"/>
      <c r="G144" s="432">
        <v>200</v>
      </c>
    </row>
    <row r="145" spans="1:7" x14ac:dyDescent="0.25">
      <c r="A145" s="390" t="s">
        <v>1839</v>
      </c>
      <c r="B145" s="431" t="s">
        <v>1840</v>
      </c>
      <c r="C145" s="390" t="s">
        <v>1609</v>
      </c>
      <c r="D145" s="432"/>
      <c r="E145" s="433">
        <v>28039.999999999996</v>
      </c>
      <c r="F145" s="432"/>
      <c r="G145" s="432">
        <v>200</v>
      </c>
    </row>
    <row r="146" spans="1:7" x14ac:dyDescent="0.25">
      <c r="A146" s="390" t="s">
        <v>1841</v>
      </c>
      <c r="B146" s="431" t="s">
        <v>1842</v>
      </c>
      <c r="C146" s="390" t="s">
        <v>1564</v>
      </c>
      <c r="D146" s="432"/>
      <c r="E146" s="433">
        <v>35066</v>
      </c>
      <c r="F146" s="432"/>
      <c r="G146" s="432"/>
    </row>
    <row r="147" spans="1:7" x14ac:dyDescent="0.25">
      <c r="A147" s="390" t="s">
        <v>1843</v>
      </c>
      <c r="B147" s="431" t="s">
        <v>1844</v>
      </c>
      <c r="C147" s="390" t="s">
        <v>1609</v>
      </c>
      <c r="D147" s="432"/>
      <c r="E147" s="433">
        <v>28039.999999999996</v>
      </c>
      <c r="F147" s="432"/>
      <c r="G147" s="432">
        <v>200</v>
      </c>
    </row>
    <row r="148" spans="1:7" x14ac:dyDescent="0.25">
      <c r="A148" s="390" t="s">
        <v>1845</v>
      </c>
      <c r="B148" s="431" t="s">
        <v>1846</v>
      </c>
      <c r="C148" s="390" t="s">
        <v>1609</v>
      </c>
      <c r="D148" s="432"/>
      <c r="E148" s="433">
        <v>28039.999999999996</v>
      </c>
      <c r="F148" s="432"/>
      <c r="G148" s="432">
        <v>200</v>
      </c>
    </row>
    <row r="149" spans="1:7" x14ac:dyDescent="0.25">
      <c r="A149" s="390" t="s">
        <v>1847</v>
      </c>
      <c r="B149" s="431" t="s">
        <v>1848</v>
      </c>
      <c r="C149" s="390" t="s">
        <v>1609</v>
      </c>
      <c r="D149" s="432"/>
      <c r="E149" s="433">
        <v>14019.999999999998</v>
      </c>
      <c r="F149" s="432"/>
      <c r="G149" s="432">
        <v>100</v>
      </c>
    </row>
    <row r="150" spans="1:7" x14ac:dyDescent="0.25">
      <c r="A150" s="390" t="s">
        <v>1849</v>
      </c>
      <c r="B150" s="431" t="s">
        <v>1850</v>
      </c>
      <c r="C150" s="390" t="s">
        <v>1609</v>
      </c>
      <c r="D150" s="432"/>
      <c r="E150" s="433">
        <v>28039.999999999996</v>
      </c>
      <c r="F150" s="432"/>
      <c r="G150" s="432">
        <v>200</v>
      </c>
    </row>
    <row r="151" spans="1:7" x14ac:dyDescent="0.25">
      <c r="A151" s="390" t="s">
        <v>1851</v>
      </c>
      <c r="B151" s="431" t="s">
        <v>1852</v>
      </c>
      <c r="C151" s="390" t="s">
        <v>1609</v>
      </c>
      <c r="D151" s="432"/>
      <c r="E151" s="433">
        <v>21030</v>
      </c>
      <c r="F151" s="432"/>
      <c r="G151" s="432">
        <v>150</v>
      </c>
    </row>
    <row r="152" spans="1:7" x14ac:dyDescent="0.25">
      <c r="A152" s="390" t="s">
        <v>1853</v>
      </c>
      <c r="B152" s="431" t="s">
        <v>1854</v>
      </c>
      <c r="C152" s="390" t="s">
        <v>1609</v>
      </c>
      <c r="D152" s="432"/>
      <c r="E152" s="433">
        <v>42060</v>
      </c>
      <c r="F152" s="432"/>
      <c r="G152" s="432">
        <v>300</v>
      </c>
    </row>
    <row r="153" spans="1:7" x14ac:dyDescent="0.25">
      <c r="A153" s="390" t="s">
        <v>1855</v>
      </c>
      <c r="B153" s="431" t="s">
        <v>1856</v>
      </c>
      <c r="C153" s="390" t="s">
        <v>1564</v>
      </c>
      <c r="D153" s="432"/>
      <c r="E153" s="433">
        <v>17400</v>
      </c>
      <c r="F153" s="432"/>
      <c r="G153" s="432"/>
    </row>
    <row r="154" spans="1:7" x14ac:dyDescent="0.25">
      <c r="A154" s="390" t="s">
        <v>1857</v>
      </c>
      <c r="B154" s="431" t="s">
        <v>1858</v>
      </c>
      <c r="C154" s="390" t="s">
        <v>1564</v>
      </c>
      <c r="D154" s="432"/>
      <c r="E154" s="433">
        <v>95000</v>
      </c>
      <c r="F154" s="432"/>
      <c r="G154" s="432"/>
    </row>
    <row r="155" spans="1:7" x14ac:dyDescent="0.25">
      <c r="A155" s="390" t="s">
        <v>1859</v>
      </c>
      <c r="B155" s="431" t="s">
        <v>1860</v>
      </c>
      <c r="C155" s="390" t="s">
        <v>1564</v>
      </c>
      <c r="D155" s="432">
        <v>62</v>
      </c>
      <c r="E155" s="433"/>
      <c r="F155" s="432"/>
      <c r="G155" s="432"/>
    </row>
    <row r="156" spans="1:7" x14ac:dyDescent="0.25">
      <c r="A156" s="390" t="s">
        <v>1861</v>
      </c>
      <c r="B156" s="431" t="s">
        <v>1862</v>
      </c>
      <c r="C156" s="390" t="s">
        <v>1564</v>
      </c>
      <c r="D156" s="432"/>
      <c r="E156" s="433">
        <v>46200</v>
      </c>
      <c r="F156" s="432"/>
      <c r="G156" s="432"/>
    </row>
    <row r="157" spans="1:7" x14ac:dyDescent="0.25">
      <c r="A157" s="390" t="s">
        <v>1863</v>
      </c>
      <c r="B157" s="431" t="s">
        <v>1864</v>
      </c>
      <c r="C157" s="390" t="s">
        <v>1609</v>
      </c>
      <c r="D157" s="432"/>
      <c r="E157" s="433">
        <v>203289.99999999997</v>
      </c>
      <c r="F157" s="432"/>
      <c r="G157" s="432">
        <v>1450</v>
      </c>
    </row>
    <row r="158" spans="1:7" x14ac:dyDescent="0.25">
      <c r="A158" s="390" t="s">
        <v>1865</v>
      </c>
      <c r="B158" s="431" t="s">
        <v>1866</v>
      </c>
      <c r="C158" s="390" t="s">
        <v>1609</v>
      </c>
      <c r="D158" s="432"/>
      <c r="E158" s="433">
        <v>56079.999999999993</v>
      </c>
      <c r="F158" s="432"/>
      <c r="G158" s="432">
        <v>400</v>
      </c>
    </row>
    <row r="159" spans="1:7" x14ac:dyDescent="0.25">
      <c r="A159" s="390" t="s">
        <v>1867</v>
      </c>
      <c r="B159" s="431" t="s">
        <v>1868</v>
      </c>
      <c r="C159" s="390" t="s">
        <v>1609</v>
      </c>
      <c r="D159" s="432"/>
      <c r="E159" s="433">
        <v>28039.999999999996</v>
      </c>
      <c r="F159" s="432"/>
      <c r="G159" s="432">
        <v>200</v>
      </c>
    </row>
    <row r="160" spans="1:7" x14ac:dyDescent="0.25">
      <c r="A160" s="390" t="s">
        <v>1869</v>
      </c>
      <c r="B160" s="431" t="s">
        <v>1870</v>
      </c>
      <c r="C160" s="390" t="s">
        <v>1609</v>
      </c>
      <c r="D160" s="432"/>
      <c r="E160" s="433">
        <v>14019.999999999998</v>
      </c>
      <c r="F160" s="432"/>
      <c r="G160" s="432">
        <v>100</v>
      </c>
    </row>
    <row r="161" spans="1:7" x14ac:dyDescent="0.25">
      <c r="A161" s="390" t="s">
        <v>1871</v>
      </c>
      <c r="B161" s="431" t="s">
        <v>1872</v>
      </c>
      <c r="C161" s="390" t="s">
        <v>1609</v>
      </c>
      <c r="D161" s="432"/>
      <c r="E161" s="433">
        <v>21030</v>
      </c>
      <c r="F161" s="432"/>
      <c r="G161" s="432">
        <v>150</v>
      </c>
    </row>
    <row r="162" spans="1:7" x14ac:dyDescent="0.25">
      <c r="A162" s="390" t="s">
        <v>1873</v>
      </c>
      <c r="B162" s="431" t="s">
        <v>1874</v>
      </c>
      <c r="C162" s="390" t="s">
        <v>1609</v>
      </c>
      <c r="D162" s="432"/>
      <c r="E162" s="433">
        <v>63089.999999999993</v>
      </c>
      <c r="F162" s="432"/>
      <c r="G162" s="432">
        <v>450</v>
      </c>
    </row>
    <row r="163" spans="1:7" x14ac:dyDescent="0.25">
      <c r="A163" s="390" t="s">
        <v>1875</v>
      </c>
      <c r="B163" s="431" t="s">
        <v>1876</v>
      </c>
      <c r="C163" s="390" t="s">
        <v>1609</v>
      </c>
      <c r="D163" s="432"/>
      <c r="E163" s="433">
        <v>161628.45540088532</v>
      </c>
      <c r="F163" s="432"/>
      <c r="G163" s="432">
        <v>1152.8420499349884</v>
      </c>
    </row>
    <row r="164" spans="1:7" x14ac:dyDescent="0.25">
      <c r="A164" s="390" t="s">
        <v>1877</v>
      </c>
      <c r="B164" s="431" t="s">
        <v>1878</v>
      </c>
      <c r="C164" s="390" t="s">
        <v>1609</v>
      </c>
      <c r="D164" s="432"/>
      <c r="E164" s="433">
        <v>42060</v>
      </c>
      <c r="F164" s="432"/>
      <c r="G164" s="432">
        <v>300</v>
      </c>
    </row>
    <row r="165" spans="1:7" x14ac:dyDescent="0.25">
      <c r="A165" s="390" t="s">
        <v>1879</v>
      </c>
      <c r="B165" s="431" t="s">
        <v>1880</v>
      </c>
      <c r="C165" s="390" t="s">
        <v>1609</v>
      </c>
      <c r="D165" s="432"/>
      <c r="E165" s="433">
        <v>84120</v>
      </c>
      <c r="F165" s="432"/>
      <c r="G165" s="432">
        <v>600</v>
      </c>
    </row>
    <row r="166" spans="1:7" x14ac:dyDescent="0.25">
      <c r="A166" s="390" t="s">
        <v>1881</v>
      </c>
      <c r="B166" s="431" t="s">
        <v>1882</v>
      </c>
      <c r="C166" s="390" t="s">
        <v>1609</v>
      </c>
      <c r="D166" s="432"/>
      <c r="E166" s="433">
        <v>28039.999999999996</v>
      </c>
      <c r="F166" s="432"/>
      <c r="G166" s="432">
        <v>200</v>
      </c>
    </row>
    <row r="167" spans="1:7" x14ac:dyDescent="0.25">
      <c r="A167" s="390" t="s">
        <v>1883</v>
      </c>
      <c r="B167" s="431" t="s">
        <v>1884</v>
      </c>
      <c r="C167" s="390" t="s">
        <v>1609</v>
      </c>
      <c r="D167" s="432"/>
      <c r="E167" s="433">
        <v>56079.999999999993</v>
      </c>
      <c r="F167" s="432"/>
      <c r="G167" s="432">
        <v>400</v>
      </c>
    </row>
    <row r="168" spans="1:7" x14ac:dyDescent="0.25">
      <c r="A168" s="390" t="s">
        <v>1885</v>
      </c>
      <c r="B168" s="431" t="s">
        <v>1886</v>
      </c>
      <c r="C168" s="390" t="s">
        <v>1609</v>
      </c>
      <c r="D168" s="432"/>
      <c r="E168" s="433">
        <v>21030</v>
      </c>
      <c r="F168" s="432"/>
      <c r="G168" s="432">
        <v>150</v>
      </c>
    </row>
    <row r="169" spans="1:7" x14ac:dyDescent="0.25">
      <c r="A169" s="390" t="s">
        <v>1887</v>
      </c>
      <c r="B169" s="431" t="s">
        <v>1888</v>
      </c>
      <c r="C169" s="390" t="s">
        <v>1609</v>
      </c>
      <c r="D169" s="432"/>
      <c r="E169" s="433">
        <v>23833.999999999996</v>
      </c>
      <c r="F169" s="432"/>
      <c r="G169" s="432">
        <v>170</v>
      </c>
    </row>
    <row r="170" spans="1:7" x14ac:dyDescent="0.25">
      <c r="A170" s="390" t="s">
        <v>1889</v>
      </c>
      <c r="B170" s="431" t="s">
        <v>1890</v>
      </c>
      <c r="C170" s="390" t="s">
        <v>1564</v>
      </c>
      <c r="D170" s="432"/>
      <c r="E170" s="433">
        <v>74800</v>
      </c>
      <c r="F170" s="432"/>
      <c r="G170" s="432"/>
    </row>
    <row r="171" spans="1:7" x14ac:dyDescent="0.25">
      <c r="A171" s="390" t="s">
        <v>1891</v>
      </c>
      <c r="B171" s="431" t="s">
        <v>1892</v>
      </c>
      <c r="C171" s="390" t="s">
        <v>1564</v>
      </c>
      <c r="D171" s="432"/>
      <c r="E171" s="433">
        <v>2621760</v>
      </c>
      <c r="F171" s="432"/>
      <c r="G171" s="432"/>
    </row>
    <row r="172" spans="1:7" x14ac:dyDescent="0.25">
      <c r="A172" s="390" t="s">
        <v>1893</v>
      </c>
      <c r="B172" s="431" t="s">
        <v>1894</v>
      </c>
      <c r="C172" s="390" t="s">
        <v>1564</v>
      </c>
      <c r="D172" s="432"/>
      <c r="E172" s="433">
        <v>658800</v>
      </c>
      <c r="F172" s="432"/>
      <c r="G172" s="432"/>
    </row>
    <row r="173" spans="1:7" x14ac:dyDescent="0.25">
      <c r="A173" s="390" t="s">
        <v>1895</v>
      </c>
      <c r="B173" s="431" t="s">
        <v>1896</v>
      </c>
      <c r="C173" s="390" t="s">
        <v>1564</v>
      </c>
      <c r="D173" s="432"/>
      <c r="E173" s="433">
        <v>337086</v>
      </c>
      <c r="F173" s="432"/>
      <c r="G173" s="432"/>
    </row>
    <row r="174" spans="1:7" x14ac:dyDescent="0.25">
      <c r="A174" s="390" t="s">
        <v>1897</v>
      </c>
      <c r="B174" s="431" t="s">
        <v>1898</v>
      </c>
      <c r="C174" s="390" t="s">
        <v>1609</v>
      </c>
      <c r="D174" s="432"/>
      <c r="E174" s="433">
        <v>4206</v>
      </c>
      <c r="F174" s="432"/>
      <c r="G174" s="432">
        <v>30</v>
      </c>
    </row>
    <row r="175" spans="1:7" x14ac:dyDescent="0.25">
      <c r="A175" s="390" t="s">
        <v>1899</v>
      </c>
      <c r="B175" s="431" t="s">
        <v>1900</v>
      </c>
      <c r="C175" s="390" t="s">
        <v>1564</v>
      </c>
      <c r="D175" s="432"/>
      <c r="E175" s="433">
        <v>348768</v>
      </c>
      <c r="F175" s="432"/>
      <c r="G175" s="432"/>
    </row>
    <row r="176" spans="1:7" x14ac:dyDescent="0.25">
      <c r="A176" s="390" t="s">
        <v>1901</v>
      </c>
      <c r="B176" s="431" t="s">
        <v>1902</v>
      </c>
      <c r="C176" s="390" t="s">
        <v>1609</v>
      </c>
      <c r="D176" s="432"/>
      <c r="E176" s="433">
        <v>112159.99999999999</v>
      </c>
      <c r="F176" s="432"/>
      <c r="G176" s="432">
        <v>800</v>
      </c>
    </row>
    <row r="177" spans="1:7" x14ac:dyDescent="0.25">
      <c r="A177" s="390" t="s">
        <v>1903</v>
      </c>
      <c r="B177" s="431" t="s">
        <v>1904</v>
      </c>
      <c r="C177" s="390" t="s">
        <v>1564</v>
      </c>
      <c r="D177" s="432"/>
      <c r="E177" s="433">
        <v>120000</v>
      </c>
      <c r="F177" s="432"/>
      <c r="G177" s="432"/>
    </row>
    <row r="178" spans="1:7" x14ac:dyDescent="0.25">
      <c r="A178" s="390" t="s">
        <v>1905</v>
      </c>
      <c r="B178" s="431" t="s">
        <v>1906</v>
      </c>
      <c r="C178" s="390" t="s">
        <v>1564</v>
      </c>
      <c r="D178" s="432"/>
      <c r="E178" s="433">
        <v>33600</v>
      </c>
      <c r="F178" s="432"/>
      <c r="G178" s="432"/>
    </row>
    <row r="179" spans="1:7" x14ac:dyDescent="0.25">
      <c r="A179" s="390" t="s">
        <v>1907</v>
      </c>
      <c r="B179" s="431" t="s">
        <v>1908</v>
      </c>
      <c r="C179" s="390" t="s">
        <v>1564</v>
      </c>
      <c r="D179" s="432"/>
      <c r="E179" s="433">
        <v>112380</v>
      </c>
      <c r="F179" s="432"/>
      <c r="G179" s="432"/>
    </row>
    <row r="180" spans="1:7" x14ac:dyDescent="0.25">
      <c r="A180" s="390" t="s">
        <v>1909</v>
      </c>
      <c r="B180" s="431" t="s">
        <v>1910</v>
      </c>
      <c r="C180" s="390" t="s">
        <v>1564</v>
      </c>
      <c r="D180" s="432"/>
      <c r="E180" s="433">
        <v>270588</v>
      </c>
      <c r="F180" s="432"/>
      <c r="G180" s="432"/>
    </row>
    <row r="181" spans="1:7" x14ac:dyDescent="0.25">
      <c r="A181" s="390" t="s">
        <v>1911</v>
      </c>
      <c r="B181" s="431" t="s">
        <v>1912</v>
      </c>
      <c r="C181" s="390" t="s">
        <v>1609</v>
      </c>
      <c r="D181" s="432">
        <v>89.839572192542249</v>
      </c>
      <c r="E181" s="433"/>
      <c r="F181" s="432">
        <v>0.64079580736492059</v>
      </c>
      <c r="G181" s="432"/>
    </row>
    <row r="182" spans="1:7" x14ac:dyDescent="0.25">
      <c r="A182" s="390" t="s">
        <v>1913</v>
      </c>
      <c r="B182" s="431" t="s">
        <v>1914</v>
      </c>
      <c r="C182" s="390" t="s">
        <v>1564</v>
      </c>
      <c r="D182" s="432"/>
      <c r="E182" s="433">
        <v>14580</v>
      </c>
      <c r="F182" s="432"/>
      <c r="G182" s="432"/>
    </row>
    <row r="183" spans="1:7" x14ac:dyDescent="0.25">
      <c r="A183" s="390" t="s">
        <v>1915</v>
      </c>
      <c r="B183" s="431" t="s">
        <v>1916</v>
      </c>
      <c r="C183" s="390" t="s">
        <v>1564</v>
      </c>
      <c r="D183" s="432">
        <v>0.4</v>
      </c>
      <c r="E183" s="433"/>
      <c r="F183" s="432"/>
      <c r="G183" s="432"/>
    </row>
    <row r="184" spans="1:7" x14ac:dyDescent="0.25">
      <c r="A184" s="390" t="s">
        <v>1917</v>
      </c>
      <c r="B184" s="431" t="s">
        <v>1918</v>
      </c>
      <c r="C184" s="390" t="s">
        <v>1564</v>
      </c>
      <c r="D184" s="432"/>
      <c r="E184" s="433">
        <v>27499.200000000001</v>
      </c>
      <c r="F184" s="432"/>
      <c r="G184" s="432"/>
    </row>
    <row r="185" spans="1:7" x14ac:dyDescent="0.25">
      <c r="A185" s="390" t="s">
        <v>1919</v>
      </c>
      <c r="B185" s="431" t="s">
        <v>1920</v>
      </c>
      <c r="C185" s="390" t="s">
        <v>1564</v>
      </c>
      <c r="D185" s="432"/>
      <c r="E185" s="433">
        <v>145599.98000000001</v>
      </c>
      <c r="F185" s="432"/>
      <c r="G185" s="432"/>
    </row>
    <row r="186" spans="1:7" x14ac:dyDescent="0.25">
      <c r="A186" s="390" t="s">
        <v>1921</v>
      </c>
      <c r="B186" s="431" t="s">
        <v>1922</v>
      </c>
      <c r="C186" s="390" t="s">
        <v>1609</v>
      </c>
      <c r="D186" s="432"/>
      <c r="E186" s="433">
        <v>42060</v>
      </c>
      <c r="F186" s="432"/>
      <c r="G186" s="432">
        <v>300</v>
      </c>
    </row>
    <row r="187" spans="1:7" x14ac:dyDescent="0.25">
      <c r="A187" s="390" t="s">
        <v>1923</v>
      </c>
      <c r="B187" s="431" t="s">
        <v>1924</v>
      </c>
      <c r="C187" s="390" t="s">
        <v>1609</v>
      </c>
      <c r="D187" s="432"/>
      <c r="E187" s="433">
        <v>56079.999999999993</v>
      </c>
      <c r="F187" s="432"/>
      <c r="G187" s="432">
        <v>400</v>
      </c>
    </row>
    <row r="188" spans="1:7" x14ac:dyDescent="0.25">
      <c r="A188" s="390" t="s">
        <v>1925</v>
      </c>
      <c r="B188" s="431" t="s">
        <v>1926</v>
      </c>
      <c r="C188" s="390" t="s">
        <v>1609</v>
      </c>
      <c r="D188" s="432"/>
      <c r="E188" s="433">
        <v>504719.99999999994</v>
      </c>
      <c r="F188" s="432"/>
      <c r="G188" s="432">
        <v>3600</v>
      </c>
    </row>
    <row r="189" spans="1:7" x14ac:dyDescent="0.25">
      <c r="A189" s="390" t="s">
        <v>1927</v>
      </c>
      <c r="B189" s="431" t="s">
        <v>1928</v>
      </c>
      <c r="C189" s="390" t="s">
        <v>1609</v>
      </c>
      <c r="D189" s="432"/>
      <c r="E189" s="433">
        <v>98139.999999999985</v>
      </c>
      <c r="F189" s="432"/>
      <c r="G189" s="432">
        <v>700</v>
      </c>
    </row>
    <row r="190" spans="1:7" x14ac:dyDescent="0.25">
      <c r="A190" s="390" t="s">
        <v>1929</v>
      </c>
      <c r="B190" s="431" t="s">
        <v>1930</v>
      </c>
      <c r="C190" s="390" t="s">
        <v>1609</v>
      </c>
      <c r="D190" s="432"/>
      <c r="E190" s="433">
        <v>112159.99999999999</v>
      </c>
      <c r="F190" s="432"/>
      <c r="G190" s="432">
        <v>800</v>
      </c>
    </row>
    <row r="191" spans="1:7" x14ac:dyDescent="0.25">
      <c r="A191" s="390" t="s">
        <v>1931</v>
      </c>
      <c r="B191" s="431" t="s">
        <v>1932</v>
      </c>
      <c r="C191" s="390" t="s">
        <v>1609</v>
      </c>
      <c r="D191" s="432"/>
      <c r="E191" s="433">
        <v>28039.999999999996</v>
      </c>
      <c r="F191" s="432"/>
      <c r="G191" s="432">
        <v>200</v>
      </c>
    </row>
    <row r="192" spans="1:7" x14ac:dyDescent="0.25">
      <c r="A192" s="390" t="s">
        <v>1933</v>
      </c>
      <c r="B192" s="431" t="s">
        <v>1934</v>
      </c>
      <c r="C192" s="390" t="s">
        <v>1609</v>
      </c>
      <c r="D192" s="432"/>
      <c r="E192" s="433">
        <v>126179.99999999999</v>
      </c>
      <c r="F192" s="432"/>
      <c r="G192" s="432">
        <v>900</v>
      </c>
    </row>
    <row r="193" spans="1:7" x14ac:dyDescent="0.25">
      <c r="A193" s="390" t="s">
        <v>1935</v>
      </c>
      <c r="B193" s="431" t="s">
        <v>1936</v>
      </c>
      <c r="C193" s="390" t="s">
        <v>1609</v>
      </c>
      <c r="D193" s="432"/>
      <c r="E193" s="433">
        <v>42060</v>
      </c>
      <c r="F193" s="432"/>
      <c r="G193" s="432">
        <v>300</v>
      </c>
    </row>
    <row r="194" spans="1:7" x14ac:dyDescent="0.25">
      <c r="A194" s="390" t="s">
        <v>1937</v>
      </c>
      <c r="B194" s="431" t="s">
        <v>1938</v>
      </c>
      <c r="C194" s="390" t="s">
        <v>1564</v>
      </c>
      <c r="D194" s="432"/>
      <c r="E194" s="433">
        <v>2349235</v>
      </c>
      <c r="F194" s="432"/>
      <c r="G194" s="432"/>
    </row>
    <row r="195" spans="1:7" x14ac:dyDescent="0.25">
      <c r="A195" s="390" t="s">
        <v>1939</v>
      </c>
      <c r="B195" s="431" t="s">
        <v>1940</v>
      </c>
      <c r="C195" s="390" t="s">
        <v>1564</v>
      </c>
      <c r="D195" s="432">
        <v>7232282.327000008</v>
      </c>
      <c r="E195" s="433"/>
      <c r="F195" s="432"/>
      <c r="G195" s="432"/>
    </row>
    <row r="196" spans="1:7" x14ac:dyDescent="0.25">
      <c r="A196" s="390" t="s">
        <v>1941</v>
      </c>
      <c r="B196" s="431" t="s">
        <v>1942</v>
      </c>
      <c r="C196" s="390" t="s">
        <v>1564</v>
      </c>
      <c r="D196" s="432">
        <v>20343480</v>
      </c>
      <c r="E196" s="433"/>
      <c r="F196" s="432"/>
      <c r="G196" s="432"/>
    </row>
    <row r="197" spans="1:7" x14ac:dyDescent="0.25">
      <c r="A197" s="390" t="s">
        <v>1943</v>
      </c>
      <c r="B197" s="431" t="s">
        <v>1944</v>
      </c>
      <c r="C197" s="390" t="s">
        <v>1564</v>
      </c>
      <c r="D197" s="432">
        <v>11005688.960000001</v>
      </c>
      <c r="E197" s="433"/>
      <c r="F197" s="432"/>
      <c r="G197" s="432"/>
    </row>
    <row r="198" spans="1:7" x14ac:dyDescent="0.25">
      <c r="A198" s="390" t="s">
        <v>1945</v>
      </c>
      <c r="B198" s="431" t="s">
        <v>1946</v>
      </c>
      <c r="C198" s="390" t="s">
        <v>1564</v>
      </c>
      <c r="D198" s="432">
        <v>3416682.08</v>
      </c>
      <c r="E198" s="433"/>
      <c r="F198" s="432"/>
      <c r="G198" s="432"/>
    </row>
    <row r="199" spans="1:7" x14ac:dyDescent="0.25">
      <c r="A199" s="390" t="s">
        <v>1947</v>
      </c>
      <c r="B199" s="431" t="s">
        <v>1948</v>
      </c>
      <c r="C199" s="390" t="s">
        <v>1564</v>
      </c>
      <c r="D199" s="432">
        <v>7987800</v>
      </c>
      <c r="E199" s="433"/>
      <c r="F199" s="432"/>
      <c r="G199" s="432"/>
    </row>
    <row r="200" spans="1:7" x14ac:dyDescent="0.25">
      <c r="A200" s="390" t="s">
        <v>1949</v>
      </c>
      <c r="B200" s="431" t="s">
        <v>1950</v>
      </c>
      <c r="C200" s="390" t="s">
        <v>1564</v>
      </c>
      <c r="D200" s="432">
        <v>794956.77</v>
      </c>
      <c r="E200" s="433"/>
      <c r="F200" s="432"/>
      <c r="G200" s="432"/>
    </row>
    <row r="201" spans="1:7" x14ac:dyDescent="0.25">
      <c r="A201" s="390" t="s">
        <v>1951</v>
      </c>
      <c r="B201" s="431" t="s">
        <v>1952</v>
      </c>
      <c r="C201" s="390" t="s">
        <v>1564</v>
      </c>
      <c r="D201" s="432">
        <v>6695040</v>
      </c>
      <c r="E201" s="433"/>
      <c r="F201" s="432"/>
      <c r="G201" s="432"/>
    </row>
    <row r="202" spans="1:7" x14ac:dyDescent="0.25">
      <c r="A202" s="390" t="s">
        <v>1953</v>
      </c>
      <c r="B202" s="431" t="s">
        <v>1954</v>
      </c>
      <c r="C202" s="390" t="s">
        <v>1564</v>
      </c>
      <c r="D202" s="432">
        <v>8856220</v>
      </c>
      <c r="E202" s="433"/>
      <c r="F202" s="432"/>
      <c r="G202" s="432"/>
    </row>
    <row r="203" spans="1:7" x14ac:dyDescent="0.25">
      <c r="A203" s="390" t="s">
        <v>1955</v>
      </c>
      <c r="B203" s="431" t="s">
        <v>1956</v>
      </c>
      <c r="C203" s="390" t="s">
        <v>1564</v>
      </c>
      <c r="D203" s="432">
        <v>7870752</v>
      </c>
      <c r="E203" s="433"/>
      <c r="F203" s="432"/>
      <c r="G203" s="432"/>
    </row>
    <row r="204" spans="1:7" x14ac:dyDescent="0.25">
      <c r="A204" s="390" t="s">
        <v>1957</v>
      </c>
      <c r="B204" s="431" t="s">
        <v>1958</v>
      </c>
      <c r="C204" s="390" t="s">
        <v>1564</v>
      </c>
      <c r="D204" s="432">
        <v>2641731.0699999966</v>
      </c>
      <c r="E204" s="433"/>
      <c r="F204" s="432"/>
      <c r="G204" s="432"/>
    </row>
    <row r="205" spans="1:7" x14ac:dyDescent="0.25">
      <c r="A205" s="390" t="s">
        <v>1959</v>
      </c>
      <c r="B205" s="431" t="s">
        <v>1960</v>
      </c>
      <c r="C205" s="390" t="s">
        <v>1564</v>
      </c>
      <c r="D205" s="432">
        <v>29450149.899999999</v>
      </c>
      <c r="E205" s="433"/>
      <c r="F205" s="432"/>
      <c r="G205" s="432"/>
    </row>
    <row r="206" spans="1:7" x14ac:dyDescent="0.25">
      <c r="A206" s="390" t="s">
        <v>1961</v>
      </c>
      <c r="B206" s="431" t="s">
        <v>1962</v>
      </c>
      <c r="C206" s="390" t="s">
        <v>1564</v>
      </c>
      <c r="D206" s="432">
        <v>4375800</v>
      </c>
      <c r="E206" s="433"/>
      <c r="F206" s="432"/>
      <c r="G206" s="432"/>
    </row>
    <row r="207" spans="1:7" x14ac:dyDescent="0.25">
      <c r="A207" s="390" t="s">
        <v>1963</v>
      </c>
      <c r="B207" s="431" t="s">
        <v>1964</v>
      </c>
      <c r="C207" s="390" t="s">
        <v>1564</v>
      </c>
      <c r="D207" s="432">
        <v>4069848</v>
      </c>
      <c r="E207" s="433"/>
      <c r="F207" s="432"/>
      <c r="G207" s="432"/>
    </row>
    <row r="208" spans="1:7" x14ac:dyDescent="0.25">
      <c r="A208" s="390" t="s">
        <v>1965</v>
      </c>
      <c r="B208" s="431" t="s">
        <v>1966</v>
      </c>
      <c r="C208" s="390" t="s">
        <v>1564</v>
      </c>
      <c r="D208" s="432">
        <v>3943071.36</v>
      </c>
      <c r="E208" s="433"/>
      <c r="F208" s="432"/>
      <c r="G208" s="432"/>
    </row>
    <row r="209" spans="1:7" x14ac:dyDescent="0.25">
      <c r="A209" s="390" t="s">
        <v>1967</v>
      </c>
      <c r="B209" s="431" t="s">
        <v>1968</v>
      </c>
      <c r="C209" s="390" t="s">
        <v>1564</v>
      </c>
      <c r="D209" s="432">
        <v>4408038</v>
      </c>
      <c r="E209" s="433"/>
      <c r="F209" s="432"/>
      <c r="G209" s="432"/>
    </row>
    <row r="210" spans="1:7" x14ac:dyDescent="0.25">
      <c r="A210" s="390" t="s">
        <v>1969</v>
      </c>
      <c r="B210" s="431" t="s">
        <v>1970</v>
      </c>
      <c r="C210" s="390" t="s">
        <v>1564</v>
      </c>
      <c r="D210" s="432">
        <v>3372672</v>
      </c>
      <c r="E210" s="433"/>
      <c r="F210" s="432"/>
      <c r="G210" s="432"/>
    </row>
    <row r="211" spans="1:7" x14ac:dyDescent="0.25">
      <c r="A211" s="390" t="s">
        <v>1971</v>
      </c>
      <c r="B211" s="431" t="s">
        <v>1972</v>
      </c>
      <c r="C211" s="390" t="s">
        <v>1564</v>
      </c>
      <c r="D211" s="432">
        <v>2820048</v>
      </c>
      <c r="E211" s="433"/>
      <c r="F211" s="432"/>
      <c r="G211" s="432"/>
    </row>
    <row r="212" spans="1:7" x14ac:dyDescent="0.25">
      <c r="A212" s="390" t="s">
        <v>1973</v>
      </c>
      <c r="B212" s="431" t="s">
        <v>1974</v>
      </c>
      <c r="C212" s="390" t="s">
        <v>1564</v>
      </c>
      <c r="D212" s="432">
        <v>2414316.4</v>
      </c>
      <c r="E212" s="433"/>
      <c r="F212" s="432"/>
      <c r="G212" s="432"/>
    </row>
    <row r="213" spans="1:7" x14ac:dyDescent="0.25">
      <c r="A213" s="390" t="s">
        <v>1975</v>
      </c>
      <c r="B213" s="431" t="s">
        <v>1976</v>
      </c>
      <c r="C213" s="390" t="s">
        <v>1564</v>
      </c>
      <c r="D213" s="432">
        <v>1989238</v>
      </c>
      <c r="E213" s="433"/>
      <c r="F213" s="432"/>
      <c r="G213" s="432"/>
    </row>
    <row r="214" spans="1:7" x14ac:dyDescent="0.25">
      <c r="A214" s="390" t="s">
        <v>1977</v>
      </c>
      <c r="B214" s="431" t="s">
        <v>1978</v>
      </c>
      <c r="C214" s="390" t="s">
        <v>1564</v>
      </c>
      <c r="D214" s="432">
        <v>1797792</v>
      </c>
      <c r="E214" s="433"/>
      <c r="F214" s="432"/>
      <c r="G214" s="432"/>
    </row>
    <row r="215" spans="1:7" x14ac:dyDescent="0.25">
      <c r="A215" s="390" t="s">
        <v>1979</v>
      </c>
      <c r="B215" s="431" t="s">
        <v>1980</v>
      </c>
      <c r="C215" s="390" t="s">
        <v>1564</v>
      </c>
      <c r="D215" s="432">
        <v>1852643.5999999996</v>
      </c>
      <c r="E215" s="433"/>
      <c r="F215" s="432"/>
      <c r="G215" s="432"/>
    </row>
    <row r="216" spans="1:7" x14ac:dyDescent="0.25">
      <c r="A216" s="390" t="s">
        <v>1981</v>
      </c>
      <c r="B216" s="431" t="s">
        <v>1982</v>
      </c>
      <c r="C216" s="390" t="s">
        <v>1564</v>
      </c>
      <c r="D216" s="432">
        <v>511680</v>
      </c>
      <c r="E216" s="433"/>
      <c r="F216" s="432"/>
      <c r="G216" s="432"/>
    </row>
    <row r="217" spans="1:7" x14ac:dyDescent="0.25">
      <c r="A217" s="390" t="s">
        <v>1983</v>
      </c>
      <c r="B217" s="431" t="s">
        <v>1984</v>
      </c>
      <c r="C217" s="390" t="s">
        <v>1564</v>
      </c>
      <c r="D217" s="432">
        <v>13226640</v>
      </c>
      <c r="E217" s="433"/>
      <c r="F217" s="432"/>
      <c r="G217" s="432"/>
    </row>
    <row r="218" spans="1:7" x14ac:dyDescent="0.25">
      <c r="A218" s="390" t="s">
        <v>1985</v>
      </c>
      <c r="B218" s="431" t="s">
        <v>1986</v>
      </c>
      <c r="C218" s="390" t="s">
        <v>1564</v>
      </c>
      <c r="D218" s="432">
        <v>5154657.5999999996</v>
      </c>
      <c r="E218" s="433"/>
      <c r="F218" s="432"/>
      <c r="G218" s="432"/>
    </row>
    <row r="219" spans="1:7" x14ac:dyDescent="0.25">
      <c r="A219" s="390" t="s">
        <v>1987</v>
      </c>
      <c r="B219" s="431" t="s">
        <v>1988</v>
      </c>
      <c r="C219" s="390" t="s">
        <v>1564</v>
      </c>
      <c r="D219" s="432">
        <v>1000416</v>
      </c>
      <c r="E219" s="433"/>
      <c r="F219" s="432"/>
      <c r="G219" s="432"/>
    </row>
    <row r="220" spans="1:7" x14ac:dyDescent="0.25">
      <c r="A220" s="390" t="s">
        <v>1989</v>
      </c>
      <c r="B220" s="431" t="s">
        <v>1990</v>
      </c>
      <c r="C220" s="390" t="s">
        <v>1564</v>
      </c>
      <c r="D220" s="432">
        <v>2335926.2000000002</v>
      </c>
      <c r="E220" s="433"/>
      <c r="F220" s="432"/>
      <c r="G220" s="432"/>
    </row>
    <row r="221" spans="1:7" x14ac:dyDescent="0.25">
      <c r="A221" s="390" t="s">
        <v>1991</v>
      </c>
      <c r="B221" s="431" t="s">
        <v>1992</v>
      </c>
      <c r="C221" s="390" t="s">
        <v>1609</v>
      </c>
      <c r="D221" s="432">
        <v>566464.74401497154</v>
      </c>
      <c r="E221" s="433"/>
      <c r="F221" s="432">
        <v>4040.4047361980861</v>
      </c>
      <c r="G221" s="432"/>
    </row>
    <row r="222" spans="1:7" x14ac:dyDescent="0.25">
      <c r="A222" s="390" t="s">
        <v>1993</v>
      </c>
      <c r="B222" s="431" t="s">
        <v>1994</v>
      </c>
      <c r="C222" s="390" t="s">
        <v>1564</v>
      </c>
      <c r="D222" s="432">
        <v>500208</v>
      </c>
      <c r="E222" s="433"/>
      <c r="F222" s="432"/>
      <c r="G222" s="432"/>
    </row>
    <row r="223" spans="1:7" x14ac:dyDescent="0.25">
      <c r="A223" s="390" t="s">
        <v>1995</v>
      </c>
      <c r="B223" s="431" t="s">
        <v>1996</v>
      </c>
      <c r="C223" s="390" t="s">
        <v>1564</v>
      </c>
      <c r="D223" s="432">
        <v>465184.79</v>
      </c>
      <c r="E223" s="433"/>
      <c r="F223" s="432"/>
      <c r="G223" s="432"/>
    </row>
    <row r="224" spans="1:7" x14ac:dyDescent="0.25">
      <c r="A224" s="390" t="s">
        <v>1997</v>
      </c>
      <c r="B224" s="431" t="s">
        <v>1998</v>
      </c>
      <c r="C224" s="390" t="s">
        <v>1564</v>
      </c>
      <c r="D224" s="432">
        <v>445099</v>
      </c>
      <c r="E224" s="433"/>
      <c r="F224" s="432"/>
      <c r="G224" s="432"/>
    </row>
    <row r="225" spans="1:7" x14ac:dyDescent="0.25">
      <c r="A225" s="390" t="s">
        <v>1999</v>
      </c>
      <c r="B225" s="431" t="s">
        <v>2000</v>
      </c>
      <c r="C225" s="390" t="s">
        <v>1564</v>
      </c>
      <c r="D225" s="432">
        <v>5913948</v>
      </c>
      <c r="E225" s="433"/>
      <c r="F225" s="432"/>
      <c r="G225" s="432"/>
    </row>
    <row r="226" spans="1:7" x14ac:dyDescent="0.25">
      <c r="A226" s="390" t="s">
        <v>2001</v>
      </c>
      <c r="B226" s="431" t="s">
        <v>2002</v>
      </c>
      <c r="C226" s="390" t="s">
        <v>1564</v>
      </c>
      <c r="D226" s="432">
        <v>2162384</v>
      </c>
      <c r="E226" s="433"/>
      <c r="F226" s="432"/>
      <c r="G226" s="432"/>
    </row>
    <row r="227" spans="1:7" x14ac:dyDescent="0.25">
      <c r="A227" s="390" t="s">
        <v>2003</v>
      </c>
      <c r="B227" s="431" t="s">
        <v>2004</v>
      </c>
      <c r="C227" s="390" t="s">
        <v>1564</v>
      </c>
      <c r="D227" s="432">
        <v>93093</v>
      </c>
      <c r="E227" s="433"/>
      <c r="F227" s="432"/>
      <c r="G227" s="432"/>
    </row>
    <row r="228" spans="1:7" x14ac:dyDescent="0.25">
      <c r="A228" s="390" t="s">
        <v>2005</v>
      </c>
      <c r="B228" s="431" t="s">
        <v>2006</v>
      </c>
      <c r="C228" s="390" t="s">
        <v>1564</v>
      </c>
      <c r="D228" s="432">
        <v>17442024.760000002</v>
      </c>
      <c r="E228" s="433"/>
      <c r="F228" s="432"/>
      <c r="G228" s="432"/>
    </row>
    <row r="229" spans="1:7" x14ac:dyDescent="0.25">
      <c r="A229" s="390" t="s">
        <v>2007</v>
      </c>
      <c r="B229" s="431" t="s">
        <v>2008</v>
      </c>
      <c r="C229" s="390" t="s">
        <v>1564</v>
      </c>
      <c r="D229" s="432">
        <v>358400.04</v>
      </c>
      <c r="E229" s="433"/>
      <c r="F229" s="432"/>
      <c r="G229" s="432"/>
    </row>
    <row r="230" spans="1:7" x14ac:dyDescent="0.25">
      <c r="A230" s="390" t="s">
        <v>2009</v>
      </c>
      <c r="B230" s="431" t="s">
        <v>2010</v>
      </c>
      <c r="C230" s="390" t="s">
        <v>1564</v>
      </c>
      <c r="D230" s="432">
        <v>3664800</v>
      </c>
      <c r="E230" s="433"/>
      <c r="F230" s="432"/>
      <c r="G230" s="432"/>
    </row>
    <row r="231" spans="1:7" x14ac:dyDescent="0.25">
      <c r="A231" s="390" t="s">
        <v>2011</v>
      </c>
      <c r="B231" s="431" t="s">
        <v>2012</v>
      </c>
      <c r="C231" s="390" t="s">
        <v>1564</v>
      </c>
      <c r="D231" s="432">
        <v>1848000</v>
      </c>
      <c r="E231" s="433"/>
      <c r="F231" s="432"/>
      <c r="G231" s="432"/>
    </row>
    <row r="232" spans="1:7" x14ac:dyDescent="0.25">
      <c r="A232" s="390" t="s">
        <v>2013</v>
      </c>
      <c r="B232" s="431" t="s">
        <v>2014</v>
      </c>
      <c r="C232" s="390" t="s">
        <v>1564</v>
      </c>
      <c r="D232" s="432">
        <v>6114228</v>
      </c>
      <c r="E232" s="433"/>
      <c r="F232" s="432"/>
      <c r="G232" s="432"/>
    </row>
    <row r="233" spans="1:7" x14ac:dyDescent="0.25">
      <c r="A233" s="390" t="s">
        <v>2015</v>
      </c>
      <c r="B233" s="431" t="s">
        <v>2016</v>
      </c>
      <c r="C233" s="390" t="s">
        <v>1564</v>
      </c>
      <c r="D233" s="432">
        <v>7741026</v>
      </c>
      <c r="E233" s="433"/>
      <c r="F233" s="432"/>
      <c r="G233" s="432"/>
    </row>
    <row r="234" spans="1:7" x14ac:dyDescent="0.25">
      <c r="A234" s="390" t="s">
        <v>2017</v>
      </c>
      <c r="B234" s="431" t="s">
        <v>2018</v>
      </c>
      <c r="C234" s="390" t="s">
        <v>1564</v>
      </c>
      <c r="D234" s="432">
        <v>4523563.0399999991</v>
      </c>
      <c r="E234" s="433"/>
      <c r="F234" s="432"/>
      <c r="G234" s="432"/>
    </row>
    <row r="235" spans="1:7" x14ac:dyDescent="0.25">
      <c r="A235" s="390" t="s">
        <v>2019</v>
      </c>
      <c r="B235" s="431" t="s">
        <v>2020</v>
      </c>
      <c r="C235" s="390" t="s">
        <v>1564</v>
      </c>
      <c r="D235" s="432">
        <v>1413000</v>
      </c>
      <c r="E235" s="433"/>
      <c r="F235" s="432"/>
      <c r="G235" s="432"/>
    </row>
    <row r="236" spans="1:7" x14ac:dyDescent="0.25">
      <c r="A236" s="390" t="s">
        <v>2021</v>
      </c>
      <c r="B236" s="431" t="s">
        <v>2022</v>
      </c>
      <c r="C236" s="390" t="s">
        <v>1564</v>
      </c>
      <c r="D236" s="432">
        <v>2376140.5</v>
      </c>
      <c r="E236" s="433"/>
      <c r="F236" s="432"/>
      <c r="G236" s="432"/>
    </row>
    <row r="237" spans="1:7" x14ac:dyDescent="0.25">
      <c r="A237" s="390" t="s">
        <v>2023</v>
      </c>
      <c r="B237" s="431" t="s">
        <v>2024</v>
      </c>
      <c r="C237" s="390" t="s">
        <v>1564</v>
      </c>
      <c r="D237" s="432">
        <v>166924</v>
      </c>
      <c r="E237" s="433"/>
      <c r="F237" s="432"/>
      <c r="G237" s="432"/>
    </row>
    <row r="238" spans="1:7" x14ac:dyDescent="0.25">
      <c r="A238" s="390" t="s">
        <v>2025</v>
      </c>
      <c r="B238" s="431" t="s">
        <v>2026</v>
      </c>
      <c r="C238" s="390" t="s">
        <v>1564</v>
      </c>
      <c r="D238" s="432">
        <v>2772000</v>
      </c>
      <c r="E238" s="433"/>
      <c r="F238" s="432"/>
      <c r="G238" s="432"/>
    </row>
    <row r="239" spans="1:7" x14ac:dyDescent="0.25">
      <c r="A239" s="390" t="s">
        <v>2027</v>
      </c>
      <c r="B239" s="431" t="s">
        <v>2028</v>
      </c>
      <c r="C239" s="390" t="s">
        <v>1564</v>
      </c>
      <c r="D239" s="432">
        <v>3707215</v>
      </c>
      <c r="E239" s="433"/>
      <c r="F239" s="432"/>
      <c r="G239" s="432"/>
    </row>
    <row r="240" spans="1:7" x14ac:dyDescent="0.25">
      <c r="A240" s="390" t="s">
        <v>2029</v>
      </c>
      <c r="B240" s="431" t="s">
        <v>2030</v>
      </c>
      <c r="C240" s="390" t="s">
        <v>1564</v>
      </c>
      <c r="D240" s="432">
        <v>284777.05000000686</v>
      </c>
      <c r="E240" s="433"/>
      <c r="F240" s="432"/>
      <c r="G240" s="432"/>
    </row>
    <row r="241" spans="1:7" x14ac:dyDescent="0.25">
      <c r="A241" s="390" t="s">
        <v>2031</v>
      </c>
      <c r="B241" s="431" t="s">
        <v>2032</v>
      </c>
      <c r="C241" s="390" t="s">
        <v>1564</v>
      </c>
      <c r="D241" s="432">
        <v>2433600</v>
      </c>
      <c r="E241" s="433"/>
      <c r="F241" s="432"/>
      <c r="G241" s="432"/>
    </row>
    <row r="242" spans="1:7" x14ac:dyDescent="0.25">
      <c r="A242" s="390" t="s">
        <v>2033</v>
      </c>
      <c r="B242" s="431" t="s">
        <v>2034</v>
      </c>
      <c r="C242" s="390" t="s">
        <v>1564</v>
      </c>
      <c r="D242" s="432">
        <v>4192300.4</v>
      </c>
      <c r="E242" s="433"/>
      <c r="F242" s="432"/>
      <c r="G242" s="432"/>
    </row>
    <row r="243" spans="1:7" x14ac:dyDescent="0.25">
      <c r="A243" s="390" t="s">
        <v>2035</v>
      </c>
      <c r="B243" s="431" t="s">
        <v>2036</v>
      </c>
      <c r="C243" s="390" t="s">
        <v>1564</v>
      </c>
      <c r="D243" s="432">
        <v>2371010.7999999998</v>
      </c>
      <c r="E243" s="433"/>
      <c r="F243" s="432"/>
      <c r="G243" s="432"/>
    </row>
    <row r="244" spans="1:7" x14ac:dyDescent="0.25">
      <c r="A244" s="390" t="s">
        <v>2037</v>
      </c>
      <c r="B244" s="431" t="s">
        <v>2038</v>
      </c>
      <c r="C244" s="390" t="s">
        <v>1564</v>
      </c>
      <c r="D244" s="432">
        <v>3523380</v>
      </c>
      <c r="E244" s="433"/>
      <c r="F244" s="432"/>
      <c r="G244" s="432"/>
    </row>
    <row r="245" spans="1:7" x14ac:dyDescent="0.25">
      <c r="A245" s="390" t="s">
        <v>2039</v>
      </c>
      <c r="B245" s="431" t="s">
        <v>2040</v>
      </c>
      <c r="C245" s="390" t="s">
        <v>1564</v>
      </c>
      <c r="D245" s="432">
        <v>266491.2</v>
      </c>
      <c r="E245" s="433"/>
      <c r="F245" s="432"/>
      <c r="G245" s="432"/>
    </row>
    <row r="246" spans="1:7" x14ac:dyDescent="0.25">
      <c r="A246" s="390" t="s">
        <v>2041</v>
      </c>
      <c r="B246" s="431" t="s">
        <v>2042</v>
      </c>
      <c r="C246" s="390" t="s">
        <v>1564</v>
      </c>
      <c r="D246" s="432">
        <v>780000</v>
      </c>
      <c r="E246" s="433"/>
      <c r="F246" s="432"/>
      <c r="G246" s="432"/>
    </row>
    <row r="247" spans="1:7" x14ac:dyDescent="0.25">
      <c r="A247" s="390" t="s">
        <v>2043</v>
      </c>
      <c r="B247" s="431" t="s">
        <v>2044</v>
      </c>
      <c r="C247" s="390" t="s">
        <v>1564</v>
      </c>
      <c r="D247" s="432">
        <v>1123200</v>
      </c>
      <c r="E247" s="433"/>
      <c r="F247" s="432"/>
      <c r="G247" s="432"/>
    </row>
    <row r="248" spans="1:7" x14ac:dyDescent="0.25">
      <c r="A248" s="390" t="s">
        <v>2045</v>
      </c>
      <c r="B248" s="431" t="s">
        <v>2046</v>
      </c>
      <c r="C248" s="390" t="s">
        <v>1564</v>
      </c>
      <c r="D248" s="432">
        <v>26798501.699999999</v>
      </c>
      <c r="E248" s="433"/>
      <c r="F248" s="432"/>
      <c r="G248" s="432"/>
    </row>
    <row r="249" spans="1:7" x14ac:dyDescent="0.25">
      <c r="A249" s="390" t="s">
        <v>2047</v>
      </c>
      <c r="B249" s="431" t="s">
        <v>2048</v>
      </c>
      <c r="C249" s="390" t="s">
        <v>1564</v>
      </c>
      <c r="D249" s="432">
        <v>1320000</v>
      </c>
      <c r="E249" s="433"/>
      <c r="F249" s="432"/>
      <c r="G249" s="432"/>
    </row>
    <row r="250" spans="1:7" x14ac:dyDescent="0.25">
      <c r="A250" s="390" t="s">
        <v>2049</v>
      </c>
      <c r="B250" s="431" t="s">
        <v>2050</v>
      </c>
      <c r="C250" s="390" t="s">
        <v>1564</v>
      </c>
      <c r="D250" s="432">
        <v>1880179.949000001</v>
      </c>
      <c r="E250" s="433"/>
      <c r="F250" s="432"/>
      <c r="G250" s="432"/>
    </row>
    <row r="251" spans="1:7" x14ac:dyDescent="0.25">
      <c r="A251" s="390" t="s">
        <v>2051</v>
      </c>
      <c r="B251" s="431" t="s">
        <v>2052</v>
      </c>
      <c r="C251" s="390" t="s">
        <v>1564</v>
      </c>
      <c r="D251" s="432">
        <v>551172.45799999975</v>
      </c>
      <c r="E251" s="433"/>
      <c r="F251" s="432"/>
      <c r="G251" s="432"/>
    </row>
    <row r="252" spans="1:7" x14ac:dyDescent="0.25">
      <c r="A252" s="390" t="s">
        <v>2053</v>
      </c>
      <c r="B252" s="431" t="s">
        <v>2054</v>
      </c>
      <c r="C252" s="390" t="s">
        <v>1564</v>
      </c>
      <c r="D252" s="432">
        <v>3049200</v>
      </c>
      <c r="E252" s="433"/>
      <c r="F252" s="432"/>
      <c r="G252" s="432"/>
    </row>
    <row r="253" spans="1:7" x14ac:dyDescent="0.25">
      <c r="A253" s="390" t="s">
        <v>2055</v>
      </c>
      <c r="B253" s="431" t="s">
        <v>2056</v>
      </c>
      <c r="C253" s="390" t="s">
        <v>1564</v>
      </c>
      <c r="D253" s="432">
        <v>121191</v>
      </c>
      <c r="E253" s="433"/>
      <c r="F253" s="432"/>
      <c r="G253" s="432"/>
    </row>
    <row r="254" spans="1:7" x14ac:dyDescent="0.25">
      <c r="A254" s="390" t="s">
        <v>2057</v>
      </c>
      <c r="B254" s="431" t="s">
        <v>2058</v>
      </c>
      <c r="C254" s="390" t="s">
        <v>1564</v>
      </c>
      <c r="D254" s="432">
        <v>616379</v>
      </c>
      <c r="E254" s="433"/>
      <c r="F254" s="432"/>
      <c r="G254" s="432"/>
    </row>
    <row r="255" spans="1:7" x14ac:dyDescent="0.25">
      <c r="A255" s="390" t="s">
        <v>2059</v>
      </c>
      <c r="B255" s="431" t="s">
        <v>2060</v>
      </c>
      <c r="C255" s="390" t="s">
        <v>1564</v>
      </c>
      <c r="D255" s="432">
        <v>54750.05</v>
      </c>
      <c r="E255" s="433"/>
      <c r="F255" s="432"/>
      <c r="G255" s="432"/>
    </row>
    <row r="256" spans="1:7" x14ac:dyDescent="0.25">
      <c r="A256" s="390" t="s">
        <v>2061</v>
      </c>
      <c r="B256" s="431" t="s">
        <v>2062</v>
      </c>
      <c r="C256" s="390" t="s">
        <v>1564</v>
      </c>
      <c r="D256" s="432">
        <v>95029236</v>
      </c>
      <c r="E256" s="433"/>
      <c r="F256" s="432"/>
      <c r="G256" s="432"/>
    </row>
    <row r="257" spans="1:7" x14ac:dyDescent="0.25">
      <c r="A257" s="390" t="s">
        <v>2063</v>
      </c>
      <c r="B257" s="431" t="s">
        <v>2064</v>
      </c>
      <c r="C257" s="390" t="s">
        <v>1564</v>
      </c>
      <c r="D257" s="432">
        <v>3438240</v>
      </c>
      <c r="E257" s="433"/>
      <c r="F257" s="432"/>
      <c r="G257" s="432"/>
    </row>
    <row r="258" spans="1:7" x14ac:dyDescent="0.25">
      <c r="A258" s="390" t="s">
        <v>2065</v>
      </c>
      <c r="B258" s="431" t="s">
        <v>2066</v>
      </c>
      <c r="C258" s="390" t="s">
        <v>1564</v>
      </c>
      <c r="D258" s="432">
        <v>4440000</v>
      </c>
      <c r="E258" s="433"/>
      <c r="F258" s="432"/>
      <c r="G258" s="432"/>
    </row>
    <row r="259" spans="1:7" x14ac:dyDescent="0.25">
      <c r="A259" s="390" t="s">
        <v>2067</v>
      </c>
      <c r="B259" s="431" t="s">
        <v>2068</v>
      </c>
      <c r="C259" s="390" t="s">
        <v>1564</v>
      </c>
      <c r="D259" s="432">
        <v>2664000</v>
      </c>
      <c r="E259" s="433"/>
      <c r="F259" s="432"/>
      <c r="G259" s="432"/>
    </row>
    <row r="260" spans="1:7" x14ac:dyDescent="0.25">
      <c r="A260" s="390" t="s">
        <v>2069</v>
      </c>
      <c r="B260" s="431" t="s">
        <v>2070</v>
      </c>
      <c r="C260" s="390" t="s">
        <v>1564</v>
      </c>
      <c r="D260" s="432">
        <v>1538589.85</v>
      </c>
      <c r="E260" s="433"/>
      <c r="F260" s="432"/>
      <c r="G260" s="432"/>
    </row>
    <row r="261" spans="1:7" x14ac:dyDescent="0.25">
      <c r="A261" s="390" t="s">
        <v>2071</v>
      </c>
      <c r="B261" s="431" t="s">
        <v>2072</v>
      </c>
      <c r="C261" s="390" t="s">
        <v>1564</v>
      </c>
      <c r="D261" s="432">
        <v>4600216</v>
      </c>
      <c r="E261" s="433"/>
      <c r="F261" s="432"/>
      <c r="G261" s="432"/>
    </row>
    <row r="262" spans="1:7" x14ac:dyDescent="0.25">
      <c r="A262" s="390" t="s">
        <v>2073</v>
      </c>
      <c r="B262" s="431" t="s">
        <v>2074</v>
      </c>
      <c r="C262" s="390" t="s">
        <v>1564</v>
      </c>
      <c r="D262" s="432">
        <v>8246296</v>
      </c>
      <c r="E262" s="433"/>
      <c r="F262" s="432"/>
      <c r="G262" s="432"/>
    </row>
    <row r="263" spans="1:7" x14ac:dyDescent="0.25">
      <c r="A263" s="390" t="s">
        <v>2075</v>
      </c>
      <c r="B263" s="431" t="s">
        <v>2076</v>
      </c>
      <c r="C263" s="390" t="s">
        <v>1564</v>
      </c>
      <c r="D263" s="432">
        <v>1836972</v>
      </c>
      <c r="E263" s="433"/>
      <c r="F263" s="432"/>
      <c r="G263" s="432"/>
    </row>
    <row r="264" spans="1:7" x14ac:dyDescent="0.25">
      <c r="A264" s="390" t="s">
        <v>2077</v>
      </c>
      <c r="B264" s="431" t="s">
        <v>2078</v>
      </c>
      <c r="C264" s="390" t="s">
        <v>1564</v>
      </c>
      <c r="D264" s="432">
        <v>421668</v>
      </c>
      <c r="E264" s="433"/>
      <c r="F264" s="432"/>
      <c r="G264" s="432"/>
    </row>
    <row r="265" spans="1:7" x14ac:dyDescent="0.25">
      <c r="A265" s="390" t="s">
        <v>2079</v>
      </c>
      <c r="B265" s="431" t="s">
        <v>2080</v>
      </c>
      <c r="C265" s="390" t="s">
        <v>1564</v>
      </c>
      <c r="D265" s="432">
        <v>888000</v>
      </c>
      <c r="E265" s="433"/>
      <c r="F265" s="432"/>
      <c r="G265" s="432"/>
    </row>
    <row r="266" spans="1:7" x14ac:dyDescent="0.25">
      <c r="A266" s="390" t="s">
        <v>2081</v>
      </c>
      <c r="B266" s="431" t="s">
        <v>2082</v>
      </c>
      <c r="C266" s="390" t="s">
        <v>1564</v>
      </c>
      <c r="D266" s="432">
        <v>804000</v>
      </c>
      <c r="E266" s="433"/>
      <c r="F266" s="432"/>
      <c r="G266" s="432"/>
    </row>
    <row r="267" spans="1:7" x14ac:dyDescent="0.25">
      <c r="A267" s="390" t="s">
        <v>2083</v>
      </c>
      <c r="B267" s="431" t="s">
        <v>2084</v>
      </c>
      <c r="C267" s="390" t="s">
        <v>1564</v>
      </c>
      <c r="D267" s="432">
        <v>106470.8</v>
      </c>
      <c r="E267" s="433"/>
      <c r="F267" s="432"/>
      <c r="G267" s="432"/>
    </row>
    <row r="268" spans="1:7" x14ac:dyDescent="0.25">
      <c r="A268" s="390" t="s">
        <v>2085</v>
      </c>
      <c r="B268" s="431" t="s">
        <v>2086</v>
      </c>
      <c r="C268" s="390" t="s">
        <v>1564</v>
      </c>
      <c r="D268" s="432">
        <v>21890.25</v>
      </c>
      <c r="E268" s="433"/>
      <c r="F268" s="432"/>
      <c r="G268" s="432"/>
    </row>
    <row r="269" spans="1:7" x14ac:dyDescent="0.25">
      <c r="A269" s="390" t="s">
        <v>2087</v>
      </c>
      <c r="B269" s="431" t="s">
        <v>2088</v>
      </c>
      <c r="C269" s="390" t="s">
        <v>1564</v>
      </c>
      <c r="D269" s="432">
        <v>2592000</v>
      </c>
      <c r="E269" s="433"/>
      <c r="F269" s="432"/>
      <c r="G269" s="432"/>
    </row>
    <row r="270" spans="1:7" x14ac:dyDescent="0.25">
      <c r="A270" s="390" t="s">
        <v>2089</v>
      </c>
      <c r="B270" s="431" t="s">
        <v>2090</v>
      </c>
      <c r="C270" s="390" t="s">
        <v>1564</v>
      </c>
      <c r="D270" s="432">
        <v>324255</v>
      </c>
      <c r="E270" s="433"/>
      <c r="F270" s="432"/>
      <c r="G270" s="432"/>
    </row>
    <row r="271" spans="1:7" x14ac:dyDescent="0.25">
      <c r="A271" s="390" t="s">
        <v>2091</v>
      </c>
      <c r="B271" s="431" t="s">
        <v>2092</v>
      </c>
      <c r="C271" s="390" t="s">
        <v>1564</v>
      </c>
      <c r="D271" s="432">
        <v>3500884</v>
      </c>
      <c r="E271" s="433"/>
      <c r="F271" s="432"/>
      <c r="G271" s="432"/>
    </row>
    <row r="272" spans="1:7" x14ac:dyDescent="0.25">
      <c r="A272" s="390" t="s">
        <v>2093</v>
      </c>
      <c r="B272" s="431" t="s">
        <v>2094</v>
      </c>
      <c r="C272" s="390" t="s">
        <v>1564</v>
      </c>
      <c r="D272" s="432">
        <v>4327808</v>
      </c>
      <c r="E272" s="433"/>
      <c r="F272" s="432"/>
      <c r="G272" s="432"/>
    </row>
    <row r="273" spans="1:7" x14ac:dyDescent="0.25">
      <c r="A273" s="390" t="s">
        <v>2095</v>
      </c>
      <c r="B273" s="431" t="s">
        <v>2096</v>
      </c>
      <c r="C273" s="390" t="s">
        <v>1564</v>
      </c>
      <c r="D273" s="432">
        <v>7962186</v>
      </c>
      <c r="E273" s="433"/>
      <c r="F273" s="432"/>
      <c r="G273" s="432"/>
    </row>
    <row r="274" spans="1:7" x14ac:dyDescent="0.25">
      <c r="A274" s="390" t="s">
        <v>2097</v>
      </c>
      <c r="B274" s="431" t="s">
        <v>2098</v>
      </c>
      <c r="C274" s="390" t="s">
        <v>1564</v>
      </c>
      <c r="D274" s="432">
        <v>3091622.8</v>
      </c>
      <c r="E274" s="433"/>
      <c r="F274" s="432"/>
      <c r="G274" s="432"/>
    </row>
    <row r="275" spans="1:7" x14ac:dyDescent="0.25">
      <c r="A275" s="390" t="s">
        <v>2099</v>
      </c>
      <c r="B275" s="431" t="s">
        <v>2100</v>
      </c>
      <c r="C275" s="390" t="s">
        <v>1564</v>
      </c>
      <c r="D275" s="432">
        <v>1973806</v>
      </c>
      <c r="E275" s="433"/>
      <c r="F275" s="432"/>
      <c r="G275" s="432"/>
    </row>
    <row r="276" spans="1:7" x14ac:dyDescent="0.25">
      <c r="A276" s="390" t="s">
        <v>2101</v>
      </c>
      <c r="B276" s="431" t="s">
        <v>2102</v>
      </c>
      <c r="C276" s="390" t="s">
        <v>1564</v>
      </c>
      <c r="D276" s="432">
        <v>5183808</v>
      </c>
      <c r="E276" s="433"/>
      <c r="F276" s="432"/>
      <c r="G276" s="432"/>
    </row>
    <row r="277" spans="1:7" x14ac:dyDescent="0.25">
      <c r="A277" s="390" t="s">
        <v>2103</v>
      </c>
      <c r="B277" s="431" t="s">
        <v>2104</v>
      </c>
      <c r="C277" s="390" t="s">
        <v>1564</v>
      </c>
      <c r="D277" s="432">
        <v>46804.9</v>
      </c>
      <c r="E277" s="433"/>
      <c r="F277" s="432"/>
      <c r="G277" s="432"/>
    </row>
    <row r="278" spans="1:7" x14ac:dyDescent="0.25">
      <c r="A278" s="390" t="s">
        <v>2105</v>
      </c>
      <c r="B278" s="431" t="s">
        <v>2106</v>
      </c>
      <c r="C278" s="390" t="s">
        <v>1609</v>
      </c>
      <c r="D278" s="432">
        <v>6522504.3787983516</v>
      </c>
      <c r="E278" s="433"/>
      <c r="F278" s="432">
        <v>46522.855768889749</v>
      </c>
      <c r="G278" s="432"/>
    </row>
    <row r="279" spans="1:7" x14ac:dyDescent="0.25">
      <c r="A279" s="390" t="s">
        <v>2107</v>
      </c>
      <c r="B279" s="431" t="s">
        <v>2108</v>
      </c>
      <c r="C279" s="390" t="s">
        <v>1564</v>
      </c>
      <c r="D279" s="432">
        <v>12004282</v>
      </c>
      <c r="E279" s="433"/>
      <c r="F279" s="432"/>
      <c r="G279" s="432"/>
    </row>
    <row r="280" spans="1:7" x14ac:dyDescent="0.25">
      <c r="A280" s="390" t="s">
        <v>2109</v>
      </c>
      <c r="B280" s="431" t="s">
        <v>2110</v>
      </c>
      <c r="C280" s="390" t="s">
        <v>1564</v>
      </c>
      <c r="D280" s="432">
        <v>38391</v>
      </c>
      <c r="E280" s="433"/>
      <c r="F280" s="432"/>
      <c r="G280" s="432"/>
    </row>
    <row r="281" spans="1:7" x14ac:dyDescent="0.25">
      <c r="A281" s="390" t="s">
        <v>2111</v>
      </c>
      <c r="B281" s="431" t="s">
        <v>2112</v>
      </c>
      <c r="C281" s="390" t="s">
        <v>1564</v>
      </c>
      <c r="D281" s="432">
        <v>508949.6</v>
      </c>
      <c r="E281" s="433"/>
      <c r="F281" s="432"/>
      <c r="G281" s="432"/>
    </row>
    <row r="282" spans="1:7" x14ac:dyDescent="0.25">
      <c r="A282" s="390" t="s">
        <v>2113</v>
      </c>
      <c r="B282" s="431" t="s">
        <v>2114</v>
      </c>
      <c r="C282" s="390" t="s">
        <v>1564</v>
      </c>
      <c r="D282" s="432">
        <v>2823843.2</v>
      </c>
      <c r="E282" s="433"/>
      <c r="F282" s="432"/>
      <c r="G282" s="432"/>
    </row>
    <row r="283" spans="1:7" x14ac:dyDescent="0.25">
      <c r="A283" s="390" t="s">
        <v>2115</v>
      </c>
      <c r="B283" s="431" t="s">
        <v>2116</v>
      </c>
      <c r="C283" s="390" t="s">
        <v>1564</v>
      </c>
      <c r="D283" s="432">
        <v>2628000</v>
      </c>
      <c r="E283" s="433"/>
      <c r="F283" s="432"/>
      <c r="G283" s="432"/>
    </row>
    <row r="284" spans="1:7" x14ac:dyDescent="0.25">
      <c r="A284" s="390" t="s">
        <v>2117</v>
      </c>
      <c r="B284" s="431" t="s">
        <v>2118</v>
      </c>
      <c r="C284" s="390" t="s">
        <v>1564</v>
      </c>
      <c r="D284" s="432">
        <v>3000630</v>
      </c>
      <c r="E284" s="433"/>
      <c r="F284" s="432"/>
      <c r="G284" s="432"/>
    </row>
    <row r="285" spans="1:7" x14ac:dyDescent="0.25">
      <c r="A285" s="390" t="s">
        <v>2119</v>
      </c>
      <c r="B285" s="431" t="s">
        <v>2120</v>
      </c>
      <c r="C285" s="390" t="s">
        <v>1564</v>
      </c>
      <c r="D285" s="432">
        <v>3595060.6</v>
      </c>
      <c r="E285" s="433"/>
      <c r="F285" s="432"/>
      <c r="G285" s="432"/>
    </row>
    <row r="286" spans="1:7" x14ac:dyDescent="0.25">
      <c r="A286" s="390" t="s">
        <v>2121</v>
      </c>
      <c r="B286" s="431" t="s">
        <v>2122</v>
      </c>
      <c r="C286" s="390" t="s">
        <v>1564</v>
      </c>
      <c r="D286" s="432">
        <v>909508.32</v>
      </c>
      <c r="E286" s="433"/>
      <c r="F286" s="432"/>
      <c r="G286" s="432"/>
    </row>
    <row r="287" spans="1:7" x14ac:dyDescent="0.25">
      <c r="A287" s="390" t="s">
        <v>2123</v>
      </c>
      <c r="B287" s="431" t="s">
        <v>2124</v>
      </c>
      <c r="C287" s="390" t="s">
        <v>1564</v>
      </c>
      <c r="D287" s="432">
        <v>6110340</v>
      </c>
      <c r="E287" s="433"/>
      <c r="F287" s="432"/>
      <c r="G287" s="432"/>
    </row>
    <row r="288" spans="1:7" x14ac:dyDescent="0.25">
      <c r="A288" s="390" t="s">
        <v>2125</v>
      </c>
      <c r="B288" s="431" t="s">
        <v>2126</v>
      </c>
      <c r="C288" s="390" t="s">
        <v>1564</v>
      </c>
      <c r="D288" s="432">
        <v>2566500</v>
      </c>
      <c r="E288" s="433"/>
      <c r="F288" s="432"/>
      <c r="G288" s="432"/>
    </row>
    <row r="289" spans="1:7" x14ac:dyDescent="0.25">
      <c r="A289" s="390" t="s">
        <v>2127</v>
      </c>
      <c r="B289" s="431" t="s">
        <v>2128</v>
      </c>
      <c r="C289" s="390" t="s">
        <v>1564</v>
      </c>
      <c r="D289" s="432">
        <v>1212340</v>
      </c>
      <c r="E289" s="433"/>
      <c r="F289" s="432"/>
      <c r="G289" s="432"/>
    </row>
    <row r="290" spans="1:7" x14ac:dyDescent="0.25">
      <c r="A290" s="390" t="s">
        <v>2129</v>
      </c>
      <c r="B290" s="431" t="s">
        <v>2130</v>
      </c>
      <c r="C290" s="390" t="s">
        <v>1564</v>
      </c>
      <c r="D290" s="432">
        <v>4027800</v>
      </c>
      <c r="E290" s="433"/>
      <c r="F290" s="432"/>
      <c r="G290" s="432"/>
    </row>
    <row r="291" spans="1:7" x14ac:dyDescent="0.25">
      <c r="A291" s="390" t="s">
        <v>2131</v>
      </c>
      <c r="B291" s="431" t="s">
        <v>2132</v>
      </c>
      <c r="C291" s="390" t="s">
        <v>1564</v>
      </c>
      <c r="D291" s="432">
        <v>12600000</v>
      </c>
      <c r="E291" s="433"/>
      <c r="F291" s="432"/>
      <c r="G291" s="432"/>
    </row>
    <row r="292" spans="1:7" x14ac:dyDescent="0.25">
      <c r="A292" s="390" t="s">
        <v>2133</v>
      </c>
      <c r="B292" s="431" t="s">
        <v>2134</v>
      </c>
      <c r="C292" s="390" t="s">
        <v>1564</v>
      </c>
      <c r="D292" s="432">
        <v>1932000</v>
      </c>
      <c r="E292" s="433"/>
      <c r="F292" s="432"/>
      <c r="G292" s="432"/>
    </row>
    <row r="293" spans="1:7" x14ac:dyDescent="0.25">
      <c r="A293" s="390" t="s">
        <v>2135</v>
      </c>
      <c r="B293" s="431" t="s">
        <v>2136</v>
      </c>
      <c r="C293" s="390" t="s">
        <v>1564</v>
      </c>
      <c r="D293" s="432">
        <v>75814</v>
      </c>
      <c r="E293" s="433"/>
      <c r="F293" s="432"/>
      <c r="G293" s="432"/>
    </row>
    <row r="294" spans="1:7" x14ac:dyDescent="0.25">
      <c r="A294" s="390" t="s">
        <v>2137</v>
      </c>
      <c r="B294" s="431" t="s">
        <v>2138</v>
      </c>
      <c r="C294" s="390" t="s">
        <v>1564</v>
      </c>
      <c r="D294" s="432">
        <v>25357722</v>
      </c>
      <c r="E294" s="433"/>
      <c r="F294" s="432"/>
      <c r="G294" s="432"/>
    </row>
    <row r="295" spans="1:7" x14ac:dyDescent="0.25">
      <c r="A295" s="390" t="s">
        <v>2139</v>
      </c>
      <c r="B295" s="431" t="s">
        <v>2140</v>
      </c>
      <c r="C295" s="390" t="s">
        <v>1564</v>
      </c>
      <c r="D295" s="432">
        <v>11304000</v>
      </c>
      <c r="E295" s="433"/>
      <c r="F295" s="432"/>
      <c r="G295" s="432"/>
    </row>
    <row r="296" spans="1:7" x14ac:dyDescent="0.25">
      <c r="A296" s="390" t="s">
        <v>2141</v>
      </c>
      <c r="B296" s="431" t="s">
        <v>2142</v>
      </c>
      <c r="C296" s="390" t="s">
        <v>1564</v>
      </c>
      <c r="D296" s="432">
        <v>5256000</v>
      </c>
      <c r="E296" s="433"/>
      <c r="F296" s="432"/>
      <c r="G296" s="432"/>
    </row>
    <row r="297" spans="1:7" x14ac:dyDescent="0.25">
      <c r="A297" s="390" t="s">
        <v>2143</v>
      </c>
      <c r="B297" s="431" t="s">
        <v>2144</v>
      </c>
      <c r="C297" s="390" t="s">
        <v>1564</v>
      </c>
      <c r="D297" s="432">
        <v>3123844</v>
      </c>
      <c r="E297" s="433"/>
      <c r="F297" s="432"/>
      <c r="G297" s="432"/>
    </row>
    <row r="298" spans="1:7" x14ac:dyDescent="0.25">
      <c r="A298" s="390" t="s">
        <v>2145</v>
      </c>
      <c r="B298" s="431" t="s">
        <v>2146</v>
      </c>
      <c r="C298" s="390" t="s">
        <v>1564</v>
      </c>
      <c r="D298" s="432">
        <v>2500212</v>
      </c>
      <c r="E298" s="433"/>
      <c r="F298" s="432"/>
      <c r="G298" s="432"/>
    </row>
    <row r="299" spans="1:7" x14ac:dyDescent="0.25">
      <c r="A299" s="390" t="s">
        <v>2147</v>
      </c>
      <c r="B299" s="431" t="s">
        <v>2148</v>
      </c>
      <c r="C299" s="390" t="s">
        <v>1564</v>
      </c>
      <c r="D299" s="432">
        <v>2046000</v>
      </c>
      <c r="E299" s="433"/>
      <c r="F299" s="432"/>
      <c r="G299" s="432"/>
    </row>
    <row r="300" spans="1:7" x14ac:dyDescent="0.25">
      <c r="A300" s="390" t="s">
        <v>2149</v>
      </c>
      <c r="B300" s="431" t="s">
        <v>2150</v>
      </c>
      <c r="C300" s="390" t="s">
        <v>1564</v>
      </c>
      <c r="D300" s="432">
        <v>1525824</v>
      </c>
      <c r="E300" s="433"/>
      <c r="F300" s="432"/>
      <c r="G300" s="432"/>
    </row>
    <row r="301" spans="1:7" x14ac:dyDescent="0.25">
      <c r="A301" s="390" t="s">
        <v>2151</v>
      </c>
      <c r="B301" s="431" t="s">
        <v>2152</v>
      </c>
      <c r="C301" s="390" t="s">
        <v>1564</v>
      </c>
      <c r="D301" s="432">
        <v>2795520</v>
      </c>
      <c r="E301" s="433"/>
      <c r="F301" s="432"/>
      <c r="G301" s="432"/>
    </row>
    <row r="302" spans="1:7" x14ac:dyDescent="0.25">
      <c r="A302" s="390" t="s">
        <v>2153</v>
      </c>
      <c r="B302" s="431" t="s">
        <v>2154</v>
      </c>
      <c r="C302" s="390" t="s">
        <v>1564</v>
      </c>
      <c r="D302" s="432">
        <v>9818324.8000000007</v>
      </c>
      <c r="E302" s="433"/>
      <c r="F302" s="432"/>
      <c r="G302" s="432"/>
    </row>
    <row r="303" spans="1:7" x14ac:dyDescent="0.25">
      <c r="A303" s="390" t="s">
        <v>2155</v>
      </c>
      <c r="B303" s="431" t="s">
        <v>2156</v>
      </c>
      <c r="C303" s="390" t="s">
        <v>1564</v>
      </c>
      <c r="D303" s="432">
        <v>600588</v>
      </c>
      <c r="E303" s="433"/>
      <c r="F303" s="432"/>
      <c r="G303" s="432"/>
    </row>
    <row r="304" spans="1:7" x14ac:dyDescent="0.25">
      <c r="A304" s="390" t="s">
        <v>2157</v>
      </c>
      <c r="B304" s="431" t="s">
        <v>2158</v>
      </c>
      <c r="C304" s="390" t="s">
        <v>1564</v>
      </c>
      <c r="D304" s="432">
        <v>4968000</v>
      </c>
      <c r="E304" s="433"/>
      <c r="F304" s="432"/>
      <c r="G304" s="432"/>
    </row>
    <row r="305" spans="1:7" x14ac:dyDescent="0.25">
      <c r="A305" s="390" t="s">
        <v>2159</v>
      </c>
      <c r="B305" s="431" t="s">
        <v>2160</v>
      </c>
      <c r="C305" s="390" t="s">
        <v>1564</v>
      </c>
      <c r="D305" s="432">
        <v>6132000</v>
      </c>
      <c r="E305" s="433"/>
      <c r="F305" s="432"/>
      <c r="G305" s="432"/>
    </row>
    <row r="306" spans="1:7" x14ac:dyDescent="0.25">
      <c r="A306" s="390" t="s">
        <v>2161</v>
      </c>
      <c r="B306" s="431" t="s">
        <v>2162</v>
      </c>
      <c r="C306" s="390" t="s">
        <v>1564</v>
      </c>
      <c r="D306" s="432">
        <v>28001964</v>
      </c>
      <c r="E306" s="433"/>
      <c r="F306" s="432"/>
      <c r="G306" s="432"/>
    </row>
    <row r="307" spans="1:7" x14ac:dyDescent="0.25">
      <c r="A307" s="390" t="s">
        <v>2163</v>
      </c>
      <c r="B307" s="431" t="s">
        <v>2164</v>
      </c>
      <c r="C307" s="390" t="s">
        <v>1564</v>
      </c>
      <c r="D307" s="432">
        <v>2412000</v>
      </c>
      <c r="E307" s="433"/>
      <c r="F307" s="432"/>
      <c r="G307" s="432"/>
    </row>
    <row r="308" spans="1:7" x14ac:dyDescent="0.25">
      <c r="A308" s="390" t="s">
        <v>2165</v>
      </c>
      <c r="B308" s="431" t="s">
        <v>2166</v>
      </c>
      <c r="C308" s="390" t="s">
        <v>1564</v>
      </c>
      <c r="D308" s="432">
        <v>4020000</v>
      </c>
      <c r="E308" s="433"/>
      <c r="F308" s="432"/>
      <c r="G308" s="432"/>
    </row>
    <row r="309" spans="1:7" x14ac:dyDescent="0.25">
      <c r="A309" s="390" t="s">
        <v>2167</v>
      </c>
      <c r="B309" s="431" t="s">
        <v>2168</v>
      </c>
      <c r="C309" s="390" t="s">
        <v>1564</v>
      </c>
      <c r="D309" s="432">
        <v>5004379.2</v>
      </c>
      <c r="E309" s="433"/>
      <c r="F309" s="432"/>
      <c r="G309" s="432"/>
    </row>
    <row r="310" spans="1:7" x14ac:dyDescent="0.25">
      <c r="A310" s="390" t="s">
        <v>2169</v>
      </c>
      <c r="B310" s="431" t="s">
        <v>2170</v>
      </c>
      <c r="C310" s="390" t="s">
        <v>1564</v>
      </c>
      <c r="D310" s="432">
        <v>2412000</v>
      </c>
      <c r="E310" s="433"/>
      <c r="F310" s="432"/>
      <c r="G310" s="432"/>
    </row>
    <row r="311" spans="1:7" x14ac:dyDescent="0.25">
      <c r="A311" s="390" t="s">
        <v>2171</v>
      </c>
      <c r="B311" s="431" t="s">
        <v>2172</v>
      </c>
      <c r="C311" s="390" t="s">
        <v>1564</v>
      </c>
      <c r="D311" s="432">
        <v>2412000</v>
      </c>
      <c r="E311" s="433"/>
      <c r="F311" s="432"/>
      <c r="G311" s="432"/>
    </row>
    <row r="312" spans="1:7" x14ac:dyDescent="0.25">
      <c r="A312" s="390" t="s">
        <v>2173</v>
      </c>
      <c r="B312" s="431" t="s">
        <v>2174</v>
      </c>
      <c r="C312" s="390" t="s">
        <v>1564</v>
      </c>
      <c r="D312" s="432">
        <v>2412000</v>
      </c>
      <c r="E312" s="433"/>
      <c r="F312" s="432"/>
      <c r="G312" s="432"/>
    </row>
    <row r="313" spans="1:7" x14ac:dyDescent="0.25">
      <c r="A313" s="390" t="s">
        <v>2175</v>
      </c>
      <c r="B313" s="431" t="s">
        <v>2176</v>
      </c>
      <c r="C313" s="390" t="s">
        <v>1564</v>
      </c>
      <c r="D313" s="432">
        <v>4020000</v>
      </c>
      <c r="E313" s="433"/>
      <c r="F313" s="432"/>
      <c r="G313" s="432"/>
    </row>
    <row r="314" spans="1:7" x14ac:dyDescent="0.25">
      <c r="A314" s="390" t="s">
        <v>2177</v>
      </c>
      <c r="B314" s="431" t="s">
        <v>2178</v>
      </c>
      <c r="C314" s="390" t="s">
        <v>1564</v>
      </c>
      <c r="D314" s="432">
        <v>4221000</v>
      </c>
      <c r="E314" s="433"/>
      <c r="F314" s="432"/>
      <c r="G314" s="432"/>
    </row>
    <row r="315" spans="1:7" x14ac:dyDescent="0.25">
      <c r="A315" s="390" t="s">
        <v>2179</v>
      </c>
      <c r="B315" s="431" t="s">
        <v>2180</v>
      </c>
      <c r="C315" s="390" t="s">
        <v>1564</v>
      </c>
      <c r="D315" s="432">
        <v>1800156</v>
      </c>
      <c r="E315" s="433"/>
      <c r="F315" s="432"/>
      <c r="G315" s="432"/>
    </row>
    <row r="316" spans="1:7" x14ac:dyDescent="0.25">
      <c r="A316" s="390" t="s">
        <v>2181</v>
      </c>
      <c r="B316" s="431" t="s">
        <v>2182</v>
      </c>
      <c r="C316" s="390" t="s">
        <v>1564</v>
      </c>
      <c r="D316" s="432">
        <v>4824000</v>
      </c>
      <c r="E316" s="433"/>
      <c r="F316" s="432"/>
      <c r="G316" s="432"/>
    </row>
    <row r="317" spans="1:7" x14ac:dyDescent="0.25">
      <c r="A317" s="390" t="s">
        <v>2183</v>
      </c>
      <c r="B317" s="431" t="s">
        <v>2184</v>
      </c>
      <c r="C317" s="390" t="s">
        <v>1564</v>
      </c>
      <c r="D317" s="432">
        <v>10000596</v>
      </c>
      <c r="E317" s="433"/>
      <c r="F317" s="432"/>
      <c r="G317" s="432"/>
    </row>
    <row r="318" spans="1:7" x14ac:dyDescent="0.25">
      <c r="A318" s="390" t="s">
        <v>2185</v>
      </c>
      <c r="B318" s="431" t="s">
        <v>2186</v>
      </c>
      <c r="C318" s="390" t="s">
        <v>1564</v>
      </c>
      <c r="D318" s="432">
        <v>479600</v>
      </c>
      <c r="E318" s="433"/>
      <c r="F318" s="432"/>
      <c r="G318" s="432"/>
    </row>
    <row r="319" spans="1:7" x14ac:dyDescent="0.25">
      <c r="A319" s="390" t="s">
        <v>2187</v>
      </c>
      <c r="B319" s="431" t="s">
        <v>2188</v>
      </c>
      <c r="C319" s="390" t="s">
        <v>1564</v>
      </c>
      <c r="D319" s="432">
        <v>286400</v>
      </c>
      <c r="E319" s="433"/>
      <c r="F319" s="432"/>
      <c r="G319" s="432"/>
    </row>
    <row r="320" spans="1:7" x14ac:dyDescent="0.25">
      <c r="A320" s="390" t="s">
        <v>2189</v>
      </c>
      <c r="B320" s="431" t="s">
        <v>2190</v>
      </c>
      <c r="C320" s="390" t="s">
        <v>1564</v>
      </c>
      <c r="D320" s="432">
        <v>2412000</v>
      </c>
      <c r="E320" s="433"/>
      <c r="F320" s="432"/>
      <c r="G320" s="432"/>
    </row>
    <row r="321" spans="1:7" x14ac:dyDescent="0.25">
      <c r="A321" s="390" t="s">
        <v>2191</v>
      </c>
      <c r="B321" s="431" t="s">
        <v>2192</v>
      </c>
      <c r="C321" s="390" t="s">
        <v>1564</v>
      </c>
      <c r="D321" s="432">
        <v>1584000</v>
      </c>
      <c r="E321" s="433"/>
      <c r="F321" s="432"/>
      <c r="G321" s="432"/>
    </row>
    <row r="322" spans="1:7" x14ac:dyDescent="0.25">
      <c r="A322" s="390" t="s">
        <v>2193</v>
      </c>
      <c r="B322" s="431" t="s">
        <v>2194</v>
      </c>
      <c r="C322" s="390" t="s">
        <v>1564</v>
      </c>
      <c r="D322" s="432">
        <v>643200</v>
      </c>
      <c r="E322" s="433"/>
      <c r="F322" s="432"/>
      <c r="G322" s="432"/>
    </row>
    <row r="323" spans="1:7" x14ac:dyDescent="0.25">
      <c r="A323" s="390" t="s">
        <v>2195</v>
      </c>
      <c r="B323" s="431" t="s">
        <v>2196</v>
      </c>
      <c r="C323" s="390" t="s">
        <v>1564</v>
      </c>
      <c r="D323" s="432">
        <v>5040000</v>
      </c>
      <c r="E323" s="433"/>
      <c r="F323" s="432"/>
      <c r="G323" s="432"/>
    </row>
    <row r="324" spans="1:7" x14ac:dyDescent="0.25">
      <c r="A324" s="390" t="s">
        <v>2197</v>
      </c>
      <c r="B324" s="431" t="s">
        <v>2198</v>
      </c>
      <c r="C324" s="390" t="s">
        <v>1564</v>
      </c>
      <c r="D324" s="432">
        <v>804000</v>
      </c>
      <c r="E324" s="433"/>
      <c r="F324" s="432"/>
      <c r="G324" s="432"/>
    </row>
    <row r="325" spans="1:7" x14ac:dyDescent="0.25">
      <c r="A325" s="390" t="s">
        <v>2199</v>
      </c>
      <c r="B325" s="431" t="s">
        <v>2200</v>
      </c>
      <c r="C325" s="390" t="s">
        <v>1564</v>
      </c>
      <c r="D325" s="432">
        <v>2412000</v>
      </c>
      <c r="E325" s="433"/>
      <c r="F325" s="432"/>
      <c r="G325" s="432"/>
    </row>
    <row r="326" spans="1:7" x14ac:dyDescent="0.25">
      <c r="A326" s="390" t="s">
        <v>2201</v>
      </c>
      <c r="B326" s="431" t="s">
        <v>2202</v>
      </c>
      <c r="C326" s="390" t="s">
        <v>1564</v>
      </c>
      <c r="D326" s="432">
        <v>1692593</v>
      </c>
      <c r="E326" s="433"/>
      <c r="F326" s="432"/>
      <c r="G326" s="432"/>
    </row>
    <row r="327" spans="1:7" x14ac:dyDescent="0.25">
      <c r="A327" s="390" t="s">
        <v>2203</v>
      </c>
      <c r="B327" s="431" t="s">
        <v>2204</v>
      </c>
      <c r="C327" s="390" t="s">
        <v>1564</v>
      </c>
      <c r="D327" s="432"/>
      <c r="E327" s="433">
        <v>1500676.25</v>
      </c>
      <c r="F327" s="432"/>
      <c r="G327" s="432"/>
    </row>
    <row r="328" spans="1:7" x14ac:dyDescent="0.25">
      <c r="A328" s="390" t="s">
        <v>2205</v>
      </c>
      <c r="B328" s="431" t="s">
        <v>2206</v>
      </c>
      <c r="C328" s="390" t="s">
        <v>1564</v>
      </c>
      <c r="D328" s="432"/>
      <c r="E328" s="433">
        <v>168388</v>
      </c>
      <c r="F328" s="432"/>
      <c r="G328" s="432"/>
    </row>
    <row r="329" spans="1:7" x14ac:dyDescent="0.25">
      <c r="A329" s="390" t="s">
        <v>2207</v>
      </c>
      <c r="B329" s="431" t="s">
        <v>2208</v>
      </c>
      <c r="C329" s="390" t="s">
        <v>1564</v>
      </c>
      <c r="D329" s="432"/>
      <c r="E329" s="433">
        <v>8590</v>
      </c>
      <c r="F329" s="432"/>
      <c r="G329" s="432"/>
    </row>
    <row r="330" spans="1:7" x14ac:dyDescent="0.25">
      <c r="A330" s="390" t="s">
        <v>2209</v>
      </c>
      <c r="B330" s="431" t="s">
        <v>2210</v>
      </c>
      <c r="C330" s="390" t="s">
        <v>1564</v>
      </c>
      <c r="D330" s="432"/>
      <c r="E330" s="433">
        <v>11478</v>
      </c>
      <c r="F330" s="432"/>
      <c r="G330" s="432"/>
    </row>
    <row r="331" spans="1:7" x14ac:dyDescent="0.25">
      <c r="A331" s="390" t="s">
        <v>2211</v>
      </c>
      <c r="B331" s="431" t="s">
        <v>2212</v>
      </c>
      <c r="C331" s="390" t="s">
        <v>1564</v>
      </c>
      <c r="D331" s="432">
        <v>984897.33999994036</v>
      </c>
      <c r="E331" s="433"/>
      <c r="F331" s="432"/>
      <c r="G331" s="432"/>
    </row>
    <row r="332" spans="1:7" x14ac:dyDescent="0.25">
      <c r="A332" s="390" t="s">
        <v>2213</v>
      </c>
      <c r="B332" s="431" t="s">
        <v>2214</v>
      </c>
      <c r="C332" s="390" t="s">
        <v>1564</v>
      </c>
      <c r="D332" s="432">
        <v>2828667</v>
      </c>
      <c r="E332" s="433"/>
      <c r="F332" s="432"/>
      <c r="G332" s="432"/>
    </row>
    <row r="333" spans="1:7" x14ac:dyDescent="0.25">
      <c r="A333" s="390" t="s">
        <v>2215</v>
      </c>
      <c r="B333" s="431" t="s">
        <v>2216</v>
      </c>
      <c r="C333" s="390" t="s">
        <v>1564</v>
      </c>
      <c r="D333" s="432"/>
      <c r="E333" s="433">
        <v>246496</v>
      </c>
      <c r="F333" s="432"/>
      <c r="G333" s="432"/>
    </row>
    <row r="334" spans="1:7" x14ac:dyDescent="0.25">
      <c r="A334" s="390" t="s">
        <v>2217</v>
      </c>
      <c r="B334" s="431" t="s">
        <v>2218</v>
      </c>
      <c r="C334" s="390" t="s">
        <v>1564</v>
      </c>
      <c r="D334" s="432"/>
      <c r="E334" s="433">
        <v>36000</v>
      </c>
      <c r="F334" s="432"/>
      <c r="G334" s="432"/>
    </row>
    <row r="335" spans="1:7" x14ac:dyDescent="0.25">
      <c r="A335" s="390" t="s">
        <v>2219</v>
      </c>
      <c r="B335" s="431" t="s">
        <v>2220</v>
      </c>
      <c r="C335" s="390" t="s">
        <v>1564</v>
      </c>
      <c r="D335" s="432"/>
      <c r="E335" s="433">
        <v>19224578</v>
      </c>
      <c r="F335" s="432"/>
      <c r="G335" s="432"/>
    </row>
    <row r="336" spans="1:7" x14ac:dyDescent="0.25">
      <c r="A336" s="390" t="s">
        <v>2221</v>
      </c>
      <c r="B336" s="431" t="s">
        <v>2222</v>
      </c>
      <c r="C336" s="390" t="s">
        <v>1564</v>
      </c>
      <c r="D336" s="432"/>
      <c r="E336" s="433">
        <v>25200000</v>
      </c>
      <c r="F336" s="432"/>
      <c r="G336" s="432"/>
    </row>
    <row r="337" spans="1:7" x14ac:dyDescent="0.25">
      <c r="A337" s="390" t="s">
        <v>2223</v>
      </c>
      <c r="B337" s="431" t="s">
        <v>2224</v>
      </c>
      <c r="C337" s="390" t="s">
        <v>1564</v>
      </c>
      <c r="D337" s="432"/>
      <c r="E337" s="433">
        <v>6403007</v>
      </c>
      <c r="F337" s="432"/>
      <c r="G337" s="432"/>
    </row>
    <row r="338" spans="1:7" x14ac:dyDescent="0.25">
      <c r="A338" s="390" t="s">
        <v>2225</v>
      </c>
      <c r="B338" s="431" t="s">
        <v>2226</v>
      </c>
      <c r="C338" s="390" t="s">
        <v>1609</v>
      </c>
      <c r="D338" s="432">
        <v>841199.99999999988</v>
      </c>
      <c r="E338" s="433"/>
      <c r="F338" s="432">
        <v>6000</v>
      </c>
      <c r="G338" s="432"/>
    </row>
    <row r="339" spans="1:7" x14ac:dyDescent="0.25">
      <c r="A339" s="390" t="s">
        <v>2227</v>
      </c>
      <c r="B339" s="431" t="s">
        <v>2228</v>
      </c>
      <c r="C339" s="390" t="s">
        <v>1609</v>
      </c>
      <c r="D339" s="432">
        <v>434619.99999999994</v>
      </c>
      <c r="E339" s="433"/>
      <c r="F339" s="432">
        <v>3099.9999999999995</v>
      </c>
      <c r="G339" s="432"/>
    </row>
    <row r="340" spans="1:7" x14ac:dyDescent="0.25">
      <c r="A340" s="390" t="s">
        <v>2229</v>
      </c>
      <c r="B340" s="431" t="s">
        <v>2230</v>
      </c>
      <c r="C340" s="390" t="s">
        <v>1609</v>
      </c>
      <c r="D340" s="432">
        <v>1402000</v>
      </c>
      <c r="E340" s="433"/>
      <c r="F340" s="432">
        <v>10000</v>
      </c>
      <c r="G340" s="432"/>
    </row>
    <row r="341" spans="1:7" x14ac:dyDescent="0.25">
      <c r="A341" s="390" t="s">
        <v>2231</v>
      </c>
      <c r="B341" s="431" t="s">
        <v>2232</v>
      </c>
      <c r="C341" s="390" t="s">
        <v>1564</v>
      </c>
      <c r="D341" s="432"/>
      <c r="E341" s="433">
        <v>6089191.0499999998</v>
      </c>
      <c r="F341" s="432"/>
      <c r="G341" s="432"/>
    </row>
    <row r="342" spans="1:7" x14ac:dyDescent="0.25">
      <c r="A342" s="390" t="s">
        <v>2233</v>
      </c>
      <c r="B342" s="431" t="s">
        <v>2234</v>
      </c>
      <c r="C342" s="390" t="s">
        <v>1564</v>
      </c>
      <c r="D342" s="432"/>
      <c r="E342" s="433">
        <v>561520</v>
      </c>
      <c r="F342" s="432"/>
      <c r="G342" s="432"/>
    </row>
    <row r="343" spans="1:7" x14ac:dyDescent="0.25">
      <c r="A343" s="390" t="s">
        <v>2235</v>
      </c>
      <c r="B343" s="431" t="s">
        <v>2236</v>
      </c>
      <c r="C343" s="390" t="s">
        <v>1564</v>
      </c>
      <c r="D343" s="432"/>
      <c r="E343" s="433">
        <v>1441050</v>
      </c>
      <c r="F343" s="432"/>
      <c r="G343" s="432"/>
    </row>
    <row r="344" spans="1:7" x14ac:dyDescent="0.25">
      <c r="A344" s="390" t="s">
        <v>2237</v>
      </c>
      <c r="B344" s="431" t="s">
        <v>2238</v>
      </c>
      <c r="C344" s="390" t="s">
        <v>1564</v>
      </c>
      <c r="D344" s="432"/>
      <c r="E344" s="433">
        <v>882024.4</v>
      </c>
      <c r="F344" s="432"/>
      <c r="G344" s="432"/>
    </row>
    <row r="345" spans="1:7" x14ac:dyDescent="0.25">
      <c r="A345" s="390" t="s">
        <v>2239</v>
      </c>
      <c r="B345" s="431" t="s">
        <v>2240</v>
      </c>
      <c r="C345" s="390" t="s">
        <v>1564</v>
      </c>
      <c r="D345" s="432"/>
      <c r="E345" s="433">
        <v>3134714</v>
      </c>
      <c r="F345" s="432"/>
      <c r="G345" s="432"/>
    </row>
    <row r="346" spans="1:7" x14ac:dyDescent="0.25">
      <c r="A346" s="390" t="s">
        <v>2241</v>
      </c>
      <c r="B346" s="431" t="s">
        <v>2242</v>
      </c>
      <c r="C346" s="390" t="s">
        <v>1564</v>
      </c>
      <c r="D346" s="432"/>
      <c r="E346" s="433">
        <v>3854213.8</v>
      </c>
      <c r="F346" s="432"/>
      <c r="G346" s="432"/>
    </row>
    <row r="347" spans="1:7" x14ac:dyDescent="0.25">
      <c r="A347" s="390" t="s">
        <v>2243</v>
      </c>
      <c r="B347" s="431" t="s">
        <v>2244</v>
      </c>
      <c r="C347" s="390" t="s">
        <v>1564</v>
      </c>
      <c r="D347" s="432"/>
      <c r="E347" s="433">
        <v>555696</v>
      </c>
      <c r="F347" s="432"/>
      <c r="G347" s="432"/>
    </row>
    <row r="348" spans="1:7" x14ac:dyDescent="0.25">
      <c r="A348" s="390" t="s">
        <v>2245</v>
      </c>
      <c r="B348" s="431" t="s">
        <v>2246</v>
      </c>
      <c r="C348" s="390" t="s">
        <v>1564</v>
      </c>
      <c r="D348" s="432"/>
      <c r="E348" s="433">
        <v>374987.02</v>
      </c>
      <c r="F348" s="432"/>
      <c r="G348" s="432"/>
    </row>
    <row r="349" spans="1:7" x14ac:dyDescent="0.25">
      <c r="A349" s="390" t="s">
        <v>2247</v>
      </c>
      <c r="B349" s="431" t="s">
        <v>2248</v>
      </c>
      <c r="C349" s="390" t="s">
        <v>1564</v>
      </c>
      <c r="D349" s="432"/>
      <c r="E349" s="433">
        <v>560301</v>
      </c>
      <c r="F349" s="432"/>
      <c r="G349" s="432"/>
    </row>
    <row r="350" spans="1:7" x14ac:dyDescent="0.25">
      <c r="A350" s="390" t="s">
        <v>2249</v>
      </c>
      <c r="B350" s="431" t="s">
        <v>2250</v>
      </c>
      <c r="C350" s="390" t="s">
        <v>1564</v>
      </c>
      <c r="D350" s="432"/>
      <c r="E350" s="433">
        <v>1413700</v>
      </c>
      <c r="F350" s="432"/>
      <c r="G350" s="432"/>
    </row>
    <row r="351" spans="1:7" x14ac:dyDescent="0.25">
      <c r="A351" s="390" t="s">
        <v>2251</v>
      </c>
      <c r="B351" s="431" t="s">
        <v>2252</v>
      </c>
      <c r="C351" s="390" t="s">
        <v>1564</v>
      </c>
      <c r="D351" s="432"/>
      <c r="E351" s="433">
        <v>1127028</v>
      </c>
      <c r="F351" s="432"/>
      <c r="G351" s="432"/>
    </row>
    <row r="352" spans="1:7" x14ac:dyDescent="0.25">
      <c r="A352" s="390" t="s">
        <v>2253</v>
      </c>
      <c r="B352" s="431" t="s">
        <v>2254</v>
      </c>
      <c r="C352" s="390" t="s">
        <v>1564</v>
      </c>
      <c r="D352" s="432"/>
      <c r="E352" s="433">
        <v>6519611.3700000001</v>
      </c>
      <c r="F352" s="432"/>
      <c r="G352" s="432"/>
    </row>
    <row r="353" spans="1:7" x14ac:dyDescent="0.25">
      <c r="A353" s="390" t="s">
        <v>2255</v>
      </c>
      <c r="B353" s="431" t="s">
        <v>2256</v>
      </c>
      <c r="C353" s="390" t="s">
        <v>1609</v>
      </c>
      <c r="D353" s="432">
        <v>0.16146260706830773</v>
      </c>
      <c r="E353" s="433"/>
      <c r="F353" s="432">
        <v>1.1516591089037647E-3</v>
      </c>
      <c r="G353" s="432"/>
    </row>
    <row r="354" spans="1:7" x14ac:dyDescent="0.25">
      <c r="A354" s="390" t="s">
        <v>2257</v>
      </c>
      <c r="B354" s="431" t="s">
        <v>2258</v>
      </c>
      <c r="C354" s="390" t="s">
        <v>1609</v>
      </c>
      <c r="D354" s="432"/>
      <c r="E354" s="433">
        <v>0.47207631111145021</v>
      </c>
      <c r="F354" s="432"/>
      <c r="G354" s="432">
        <v>3.3671634271740915E-3</v>
      </c>
    </row>
    <row r="355" spans="1:7" x14ac:dyDescent="0.25">
      <c r="A355" s="390" t="s">
        <v>2259</v>
      </c>
      <c r="B355" s="431" t="s">
        <v>2260</v>
      </c>
      <c r="C355" s="390" t="s">
        <v>1564</v>
      </c>
      <c r="D355" s="432">
        <v>5218.6599999952314</v>
      </c>
      <c r="E355" s="433"/>
      <c r="F355" s="432"/>
      <c r="G355" s="432"/>
    </row>
    <row r="356" spans="1:7" x14ac:dyDescent="0.25">
      <c r="A356" s="390" t="s">
        <v>2261</v>
      </c>
      <c r="B356" s="431" t="s">
        <v>2262</v>
      </c>
      <c r="C356" s="390" t="s">
        <v>1609</v>
      </c>
      <c r="D356" s="432">
        <v>5411.7199999856948</v>
      </c>
      <c r="E356" s="433"/>
      <c r="F356" s="432">
        <v>38.6</v>
      </c>
      <c r="G356" s="432"/>
    </row>
    <row r="357" spans="1:7" x14ac:dyDescent="0.25">
      <c r="A357" s="390" t="s">
        <v>2263</v>
      </c>
      <c r="B357" s="431" t="s">
        <v>2264</v>
      </c>
      <c r="C357" s="390" t="s">
        <v>1564</v>
      </c>
      <c r="D357" s="432">
        <v>568.03</v>
      </c>
      <c r="E357" s="433"/>
      <c r="F357" s="432"/>
      <c r="G357" s="432"/>
    </row>
    <row r="358" spans="1:7" x14ac:dyDescent="0.25">
      <c r="A358" s="390" t="s">
        <v>2265</v>
      </c>
      <c r="B358" s="431" t="s">
        <v>2266</v>
      </c>
      <c r="C358" s="390" t="s">
        <v>1609</v>
      </c>
      <c r="D358" s="432">
        <v>21788.478568840026</v>
      </c>
      <c r="E358" s="433"/>
      <c r="F358" s="432">
        <v>155.40997552722692</v>
      </c>
      <c r="G358" s="432"/>
    </row>
    <row r="359" spans="1:7" x14ac:dyDescent="0.25">
      <c r="A359" s="390" t="s">
        <v>2267</v>
      </c>
      <c r="B359" s="431" t="s">
        <v>2268</v>
      </c>
      <c r="C359" s="390" t="s">
        <v>1564</v>
      </c>
      <c r="D359" s="432">
        <v>206047.38</v>
      </c>
      <c r="E359" s="433"/>
      <c r="F359" s="432"/>
      <c r="G359" s="432"/>
    </row>
    <row r="360" spans="1:7" x14ac:dyDescent="0.25">
      <c r="A360" s="390" t="s">
        <v>2269</v>
      </c>
      <c r="B360" s="431" t="s">
        <v>2270</v>
      </c>
      <c r="C360" s="390" t="s">
        <v>1609</v>
      </c>
      <c r="D360" s="432"/>
      <c r="E360" s="433">
        <v>69811716.539569095</v>
      </c>
      <c r="F360" s="432"/>
      <c r="G360" s="432">
        <v>497943.76989706996</v>
      </c>
    </row>
    <row r="361" spans="1:7" x14ac:dyDescent="0.25">
      <c r="A361" s="390" t="s">
        <v>2271</v>
      </c>
      <c r="B361" s="431" t="s">
        <v>2272</v>
      </c>
      <c r="C361" s="390" t="s">
        <v>1609</v>
      </c>
      <c r="D361" s="432">
        <v>28093.276000003814</v>
      </c>
      <c r="E361" s="433"/>
      <c r="F361" s="432">
        <v>200.38</v>
      </c>
      <c r="G361" s="432"/>
    </row>
    <row r="362" spans="1:7" x14ac:dyDescent="0.25">
      <c r="A362" s="390" t="s">
        <v>2273</v>
      </c>
      <c r="B362" s="431" t="s">
        <v>2274</v>
      </c>
      <c r="C362" s="390" t="s">
        <v>1564</v>
      </c>
      <c r="D362" s="432">
        <v>5443.95</v>
      </c>
      <c r="E362" s="433"/>
      <c r="F362" s="432"/>
      <c r="G362" s="432"/>
    </row>
    <row r="363" spans="1:7" x14ac:dyDescent="0.25">
      <c r="A363" s="390" t="s">
        <v>2275</v>
      </c>
      <c r="B363" s="431" t="s">
        <v>2276</v>
      </c>
      <c r="C363" s="390" t="s">
        <v>1609</v>
      </c>
      <c r="D363" s="432">
        <v>17418.450119237899</v>
      </c>
      <c r="E363" s="433"/>
      <c r="F363" s="432">
        <v>124.24001511566341</v>
      </c>
      <c r="G363" s="432"/>
    </row>
    <row r="364" spans="1:7" x14ac:dyDescent="0.25">
      <c r="A364" s="390" t="s">
        <v>2277</v>
      </c>
      <c r="B364" s="431" t="s">
        <v>2278</v>
      </c>
      <c r="C364" s="390" t="s">
        <v>1564</v>
      </c>
      <c r="D364" s="432"/>
      <c r="E364" s="433">
        <v>1557.8299999982119</v>
      </c>
      <c r="F364" s="432"/>
      <c r="G364" s="432"/>
    </row>
    <row r="365" spans="1:7" x14ac:dyDescent="0.25">
      <c r="A365" s="390" t="s">
        <v>2279</v>
      </c>
      <c r="B365" s="431" t="s">
        <v>2280</v>
      </c>
      <c r="C365" s="390" t="s">
        <v>1609</v>
      </c>
      <c r="D365" s="432">
        <v>13384.896926511527</v>
      </c>
      <c r="E365" s="433"/>
      <c r="F365" s="432">
        <v>95.470020873821341</v>
      </c>
      <c r="G365" s="432"/>
    </row>
    <row r="366" spans="1:7" x14ac:dyDescent="0.25">
      <c r="A366" s="390" t="s">
        <v>2281</v>
      </c>
      <c r="B366" s="431" t="s">
        <v>2282</v>
      </c>
      <c r="C366" s="390" t="s">
        <v>1564</v>
      </c>
      <c r="D366" s="432"/>
      <c r="E366" s="433">
        <v>1465.14</v>
      </c>
      <c r="F366" s="432"/>
      <c r="G366" s="432"/>
    </row>
    <row r="367" spans="1:7" x14ac:dyDescent="0.25">
      <c r="A367" s="390" t="s">
        <v>2283</v>
      </c>
      <c r="B367" s="431" t="s">
        <v>2284</v>
      </c>
      <c r="C367" s="390" t="s">
        <v>1609</v>
      </c>
      <c r="D367" s="432"/>
      <c r="E367" s="433">
        <v>1421.6586779022216</v>
      </c>
      <c r="F367" s="432"/>
      <c r="G367" s="432">
        <v>10.140218815244735</v>
      </c>
    </row>
    <row r="368" spans="1:7" x14ac:dyDescent="0.25">
      <c r="A368" s="390" t="s">
        <v>2285</v>
      </c>
      <c r="B368" s="431" t="s">
        <v>2286</v>
      </c>
      <c r="C368" s="390" t="s">
        <v>1564</v>
      </c>
      <c r="D368" s="432">
        <v>397.93000000007453</v>
      </c>
      <c r="E368" s="433"/>
      <c r="F368" s="432"/>
      <c r="G368" s="432"/>
    </row>
    <row r="369" spans="1:7" x14ac:dyDescent="0.25">
      <c r="A369" s="390" t="s">
        <v>2287</v>
      </c>
      <c r="B369" s="431" t="s">
        <v>2288</v>
      </c>
      <c r="C369" s="390" t="s">
        <v>1564</v>
      </c>
      <c r="D369" s="432">
        <v>1101089.0599999952</v>
      </c>
      <c r="E369" s="433"/>
      <c r="F369" s="432"/>
      <c r="G369" s="432"/>
    </row>
    <row r="370" spans="1:7" x14ac:dyDescent="0.25">
      <c r="A370" s="390" t="s">
        <v>2289</v>
      </c>
      <c r="B370" s="431" t="s">
        <v>2290</v>
      </c>
      <c r="C370" s="390" t="s">
        <v>1609</v>
      </c>
      <c r="D370" s="432">
        <v>14600.427999992371</v>
      </c>
      <c r="E370" s="433"/>
      <c r="F370" s="432">
        <v>104.13999999998137</v>
      </c>
      <c r="G370" s="432"/>
    </row>
    <row r="371" spans="1:7" x14ac:dyDescent="0.25">
      <c r="A371" s="390" t="s">
        <v>2291</v>
      </c>
      <c r="B371" s="431" t="s">
        <v>2292</v>
      </c>
      <c r="C371" s="390" t="s">
        <v>1564</v>
      </c>
      <c r="D371" s="432">
        <v>1261537.4100000381</v>
      </c>
      <c r="E371" s="433"/>
      <c r="F371" s="432"/>
      <c r="G371" s="432"/>
    </row>
    <row r="372" spans="1:7" x14ac:dyDescent="0.25">
      <c r="A372" s="390" t="s">
        <v>2293</v>
      </c>
      <c r="B372" s="431" t="s">
        <v>2294</v>
      </c>
      <c r="C372" s="390" t="s">
        <v>1564</v>
      </c>
      <c r="D372" s="432">
        <v>371113427.69999999</v>
      </c>
      <c r="E372" s="433"/>
      <c r="F372" s="432"/>
      <c r="G372" s="432"/>
    </row>
    <row r="373" spans="1:7" x14ac:dyDescent="0.25">
      <c r="A373" s="390" t="s">
        <v>2295</v>
      </c>
      <c r="B373" s="431" t="s">
        <v>2296</v>
      </c>
      <c r="C373" s="390" t="s">
        <v>1564</v>
      </c>
      <c r="D373" s="432">
        <v>78668493.549999997</v>
      </c>
      <c r="E373" s="433"/>
      <c r="F373" s="432"/>
      <c r="G373" s="432"/>
    </row>
    <row r="374" spans="1:7" x14ac:dyDescent="0.25">
      <c r="A374" s="390" t="s">
        <v>2297</v>
      </c>
      <c r="B374" s="431" t="s">
        <v>2298</v>
      </c>
      <c r="C374" s="390" t="s">
        <v>1564</v>
      </c>
      <c r="D374" s="432">
        <v>8118461.9000000004</v>
      </c>
      <c r="E374" s="433"/>
      <c r="F374" s="432"/>
      <c r="G374" s="432"/>
    </row>
    <row r="375" spans="1:7" x14ac:dyDescent="0.25">
      <c r="A375" s="390" t="s">
        <v>2299</v>
      </c>
      <c r="B375" s="431" t="s">
        <v>2300</v>
      </c>
      <c r="C375" s="390" t="s">
        <v>1564</v>
      </c>
      <c r="D375" s="432">
        <v>130714.4</v>
      </c>
      <c r="E375" s="433"/>
      <c r="F375" s="432"/>
      <c r="G375" s="432"/>
    </row>
    <row r="376" spans="1:7" x14ac:dyDescent="0.25">
      <c r="A376" s="390" t="s">
        <v>2301</v>
      </c>
      <c r="B376" s="431" t="s">
        <v>2302</v>
      </c>
      <c r="C376" s="390" t="s">
        <v>1564</v>
      </c>
      <c r="D376" s="432">
        <v>613870966.12700009</v>
      </c>
      <c r="E376" s="433"/>
      <c r="F376" s="432"/>
      <c r="G376" s="432"/>
    </row>
    <row r="377" spans="1:7" x14ac:dyDescent="0.25">
      <c r="A377" s="390" t="s">
        <v>2303</v>
      </c>
      <c r="B377" s="431" t="s">
        <v>2304</v>
      </c>
      <c r="C377" s="390" t="s">
        <v>1564</v>
      </c>
      <c r="D377" s="432">
        <v>4213.5</v>
      </c>
      <c r="E377" s="433"/>
      <c r="F377" s="432"/>
      <c r="G377" s="432"/>
    </row>
    <row r="378" spans="1:7" x14ac:dyDescent="0.25">
      <c r="A378" s="390" t="s">
        <v>2305</v>
      </c>
      <c r="B378" s="431" t="s">
        <v>2306</v>
      </c>
      <c r="C378" s="390" t="s">
        <v>1564</v>
      </c>
      <c r="D378" s="432">
        <v>1086216.56</v>
      </c>
      <c r="E378" s="433"/>
      <c r="F378" s="432"/>
      <c r="G378" s="432"/>
    </row>
    <row r="379" spans="1:7" x14ac:dyDescent="0.25">
      <c r="A379" s="390" t="s">
        <v>2307</v>
      </c>
      <c r="B379" s="431" t="s">
        <v>2308</v>
      </c>
      <c r="C379" s="390" t="s">
        <v>1564</v>
      </c>
      <c r="D379" s="432">
        <v>15626.67</v>
      </c>
      <c r="E379" s="433"/>
      <c r="F379" s="432"/>
      <c r="G379" s="432"/>
    </row>
    <row r="380" spans="1:7" x14ac:dyDescent="0.25">
      <c r="A380" s="390" t="s">
        <v>2309</v>
      </c>
      <c r="B380" s="431" t="s">
        <v>2310</v>
      </c>
      <c r="C380" s="390" t="s">
        <v>1564</v>
      </c>
      <c r="D380" s="432">
        <v>300000</v>
      </c>
      <c r="E380" s="433"/>
      <c r="F380" s="432"/>
      <c r="G380" s="432"/>
    </row>
    <row r="381" spans="1:7" x14ac:dyDescent="0.25">
      <c r="A381" s="390" t="s">
        <v>2311</v>
      </c>
      <c r="B381" s="431" t="s">
        <v>2312</v>
      </c>
      <c r="C381" s="390" t="s">
        <v>1564</v>
      </c>
      <c r="D381" s="432">
        <v>500939.27</v>
      </c>
      <c r="E381" s="433"/>
      <c r="F381" s="432"/>
      <c r="G381" s="432"/>
    </row>
    <row r="382" spans="1:7" x14ac:dyDescent="0.25">
      <c r="A382" s="390" t="s">
        <v>2313</v>
      </c>
      <c r="B382" s="431" t="s">
        <v>2314</v>
      </c>
      <c r="C382" s="390" t="s">
        <v>1564</v>
      </c>
      <c r="D382" s="433">
        <v>1655450</v>
      </c>
      <c r="E382" s="432"/>
      <c r="F382" s="432"/>
      <c r="G382" s="432"/>
    </row>
    <row r="383" spans="1:7" x14ac:dyDescent="0.25">
      <c r="A383" s="390" t="s">
        <v>2315</v>
      </c>
      <c r="B383" s="431" t="s">
        <v>2316</v>
      </c>
      <c r="C383" s="390" t="s">
        <v>1564</v>
      </c>
      <c r="D383" s="433">
        <v>1178514.83</v>
      </c>
      <c r="E383" s="432"/>
      <c r="F383" s="432"/>
      <c r="G383" s="432"/>
    </row>
    <row r="384" spans="1:7" x14ac:dyDescent="0.25">
      <c r="A384" s="390" t="s">
        <v>2317</v>
      </c>
      <c r="B384" s="431" t="s">
        <v>2318</v>
      </c>
      <c r="C384" s="390" t="s">
        <v>1564</v>
      </c>
      <c r="D384" s="433">
        <v>214182.54200000002</v>
      </c>
      <c r="E384" s="432"/>
      <c r="F384" s="432"/>
      <c r="G384" s="432"/>
    </row>
    <row r="385" spans="1:7" x14ac:dyDescent="0.25">
      <c r="A385" s="390" t="s">
        <v>2319</v>
      </c>
      <c r="B385" s="431" t="s">
        <v>2320</v>
      </c>
      <c r="C385" s="390" t="s">
        <v>1564</v>
      </c>
      <c r="D385" s="433">
        <v>225051</v>
      </c>
      <c r="E385" s="432"/>
      <c r="F385" s="432"/>
      <c r="G385" s="432"/>
    </row>
    <row r="386" spans="1:7" x14ac:dyDescent="0.25">
      <c r="A386" s="390" t="s">
        <v>2321</v>
      </c>
      <c r="B386" s="431" t="s">
        <v>2322</v>
      </c>
      <c r="C386" s="390" t="s">
        <v>1564</v>
      </c>
      <c r="D386" s="433">
        <v>1344113.9</v>
      </c>
      <c r="E386" s="432"/>
      <c r="F386" s="432"/>
      <c r="G386" s="432"/>
    </row>
    <row r="387" spans="1:7" x14ac:dyDescent="0.25">
      <c r="A387" s="390" t="s">
        <v>2323</v>
      </c>
      <c r="B387" s="431" t="s">
        <v>2324</v>
      </c>
      <c r="C387" s="390" t="s">
        <v>1564</v>
      </c>
      <c r="D387" s="433">
        <v>103000</v>
      </c>
      <c r="E387" s="432"/>
      <c r="F387" s="432"/>
      <c r="G387" s="432"/>
    </row>
    <row r="388" spans="1:7" x14ac:dyDescent="0.25">
      <c r="A388" s="390" t="s">
        <v>2325</v>
      </c>
      <c r="B388" s="431" t="s">
        <v>2326</v>
      </c>
      <c r="C388" s="390" t="s">
        <v>1564</v>
      </c>
      <c r="D388" s="433">
        <v>7465636</v>
      </c>
      <c r="E388" s="432"/>
      <c r="F388" s="432"/>
      <c r="G388" s="432"/>
    </row>
    <row r="389" spans="1:7" x14ac:dyDescent="0.25">
      <c r="A389" s="390" t="s">
        <v>2327</v>
      </c>
      <c r="B389" s="431" t="s">
        <v>2328</v>
      </c>
      <c r="C389" s="390" t="s">
        <v>1564</v>
      </c>
      <c r="D389" s="433">
        <v>1246761.25</v>
      </c>
      <c r="E389" s="432"/>
      <c r="F389" s="432"/>
      <c r="G389" s="432"/>
    </row>
    <row r="390" spans="1:7" x14ac:dyDescent="0.25">
      <c r="A390" s="390" t="s">
        <v>2329</v>
      </c>
      <c r="B390" s="431" t="s">
        <v>2330</v>
      </c>
      <c r="C390" s="390" t="s">
        <v>1564</v>
      </c>
      <c r="D390" s="433">
        <v>699101</v>
      </c>
      <c r="E390" s="432"/>
      <c r="F390" s="432"/>
      <c r="G390" s="432"/>
    </row>
    <row r="391" spans="1:7" x14ac:dyDescent="0.25">
      <c r="A391" s="390" t="s">
        <v>2331</v>
      </c>
      <c r="B391" s="431" t="s">
        <v>2332</v>
      </c>
      <c r="C391" s="390" t="s">
        <v>1564</v>
      </c>
      <c r="D391" s="433">
        <v>3541568.93</v>
      </c>
      <c r="E391" s="432"/>
      <c r="F391" s="432"/>
      <c r="G391" s="432"/>
    </row>
    <row r="392" spans="1:7" x14ac:dyDescent="0.25">
      <c r="A392" s="390" t="s">
        <v>2333</v>
      </c>
      <c r="B392" s="431" t="s">
        <v>2334</v>
      </c>
      <c r="C392" s="390" t="s">
        <v>1564</v>
      </c>
      <c r="D392" s="433">
        <v>3300000</v>
      </c>
      <c r="E392" s="432"/>
      <c r="F392" s="432"/>
      <c r="G392" s="432"/>
    </row>
    <row r="393" spans="1:7" x14ac:dyDescent="0.25">
      <c r="A393" s="390" t="s">
        <v>2335</v>
      </c>
      <c r="B393" s="431" t="s">
        <v>2336</v>
      </c>
      <c r="C393" s="390" t="s">
        <v>1564</v>
      </c>
      <c r="D393" s="433">
        <v>2793558</v>
      </c>
      <c r="E393" s="432"/>
      <c r="F393" s="432"/>
      <c r="G393" s="432"/>
    </row>
    <row r="394" spans="1:7" x14ac:dyDescent="0.25">
      <c r="A394" s="390" t="s">
        <v>2337</v>
      </c>
      <c r="B394" s="431" t="s">
        <v>2338</v>
      </c>
      <c r="C394" s="390" t="s">
        <v>1564</v>
      </c>
      <c r="D394" s="433"/>
      <c r="E394" s="432">
        <v>1283500</v>
      </c>
      <c r="F394" s="432"/>
      <c r="G394" s="432"/>
    </row>
    <row r="395" spans="1:7" x14ac:dyDescent="0.25">
      <c r="A395" s="390" t="s">
        <v>2339</v>
      </c>
      <c r="B395" s="431" t="s">
        <v>528</v>
      </c>
      <c r="C395" s="390" t="s">
        <v>1564</v>
      </c>
      <c r="D395" s="433"/>
      <c r="E395" s="432">
        <v>628436773.85599995</v>
      </c>
      <c r="F395" s="432"/>
      <c r="G395" s="432"/>
    </row>
    <row r="396" spans="1:7" x14ac:dyDescent="0.25">
      <c r="A396" s="390" t="s">
        <v>2340</v>
      </c>
      <c r="B396" s="431" t="s">
        <v>1599</v>
      </c>
      <c r="C396" s="390" t="s">
        <v>1564</v>
      </c>
      <c r="D396" s="433"/>
      <c r="E396" s="432">
        <v>29698870.352000002</v>
      </c>
      <c r="F396" s="432"/>
      <c r="G396" s="432"/>
    </row>
    <row r="397" spans="1:7" x14ac:dyDescent="0.25">
      <c r="A397" s="390" t="s">
        <v>2341</v>
      </c>
      <c r="B397" s="431" t="s">
        <v>529</v>
      </c>
      <c r="C397" s="390" t="s">
        <v>1564</v>
      </c>
      <c r="D397" s="432"/>
      <c r="E397" s="433">
        <v>430627891</v>
      </c>
      <c r="F397" s="432"/>
      <c r="G397" s="432"/>
    </row>
    <row r="398" spans="1:7" x14ac:dyDescent="0.25">
      <c r="A398" s="390" t="s">
        <v>2342</v>
      </c>
      <c r="B398" s="431" t="s">
        <v>530</v>
      </c>
      <c r="C398" s="390" t="s">
        <v>1564</v>
      </c>
      <c r="D398" s="432"/>
      <c r="E398" s="433">
        <v>24014170.460000001</v>
      </c>
      <c r="F398" s="432"/>
      <c r="G398" s="432"/>
    </row>
    <row r="399" spans="1:7" x14ac:dyDescent="0.25">
      <c r="A399" s="390" t="s">
        <v>2343</v>
      </c>
      <c r="B399" s="431" t="s">
        <v>2344</v>
      </c>
      <c r="C399" s="390" t="s">
        <v>1564</v>
      </c>
      <c r="D399" s="432"/>
      <c r="E399" s="433">
        <v>4698298.08</v>
      </c>
      <c r="F399" s="432"/>
      <c r="G399" s="432"/>
    </row>
    <row r="400" spans="1:7" x14ac:dyDescent="0.25">
      <c r="A400" s="390" t="s">
        <v>2345</v>
      </c>
      <c r="B400" s="431" t="s">
        <v>2346</v>
      </c>
      <c r="C400" s="390" t="s">
        <v>1564</v>
      </c>
      <c r="D400" s="432"/>
      <c r="E400" s="433">
        <v>1566820.976</v>
      </c>
      <c r="F400" s="432"/>
      <c r="G400" s="432"/>
    </row>
    <row r="401" spans="1:7" x14ac:dyDescent="0.25">
      <c r="A401" s="390" t="s">
        <v>2347</v>
      </c>
      <c r="B401" s="431" t="s">
        <v>2348</v>
      </c>
      <c r="C401" s="390" t="s">
        <v>1564</v>
      </c>
      <c r="D401" s="432"/>
      <c r="E401" s="433">
        <v>1692593</v>
      </c>
      <c r="F401" s="432"/>
      <c r="G401" s="432"/>
    </row>
    <row r="402" spans="1:7" x14ac:dyDescent="0.25">
      <c r="A402" s="390"/>
      <c r="B402" s="431"/>
      <c r="C402" s="390"/>
      <c r="D402" s="433"/>
      <c r="E402" s="432"/>
      <c r="F402" s="432"/>
      <c r="G402" s="432"/>
    </row>
    <row r="403" spans="1:7" x14ac:dyDescent="0.25">
      <c r="A403" s="390"/>
      <c r="B403" s="431"/>
      <c r="C403" s="390"/>
      <c r="D403" s="432"/>
      <c r="E403" s="433"/>
      <c r="F403" s="432"/>
      <c r="G403" s="432"/>
    </row>
    <row r="404" spans="1:7" x14ac:dyDescent="0.25">
      <c r="A404" s="390" t="s">
        <v>606</v>
      </c>
      <c r="B404" s="219"/>
      <c r="C404" s="219"/>
      <c r="D404" s="432">
        <f>SUM(D6:D403)</f>
        <v>1944378281.3254631</v>
      </c>
      <c r="E404" s="432">
        <f>SUM(E6:E403)</f>
        <v>1944378281.3320065</v>
      </c>
      <c r="F404" s="432"/>
      <c r="G404" s="432"/>
    </row>
    <row r="406" spans="1:7" x14ac:dyDescent="0.25">
      <c r="B406" s="209" t="s">
        <v>175</v>
      </c>
      <c r="D406" s="209" t="s">
        <v>225</v>
      </c>
    </row>
    <row r="407" spans="1:7" x14ac:dyDescent="0.25">
      <c r="B407" s="209" t="s">
        <v>243</v>
      </c>
      <c r="D407" s="209" t="s">
        <v>226</v>
      </c>
      <c r="F407" s="222"/>
    </row>
    <row r="411" spans="1:7" x14ac:dyDescent="0.25">
      <c r="D411" s="222"/>
      <c r="E411" s="222"/>
    </row>
  </sheetData>
  <mergeCells count="3">
    <mergeCell ref="B3:G3"/>
    <mergeCell ref="D4:E4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L19" sqref="J19:L21"/>
    </sheetView>
  </sheetViews>
  <sheetFormatPr defaultRowHeight="15" x14ac:dyDescent="0.25"/>
  <cols>
    <col min="1" max="1" width="5.42578125" customWidth="1"/>
    <col min="2" max="2" width="29.7109375" customWidth="1"/>
    <col min="3" max="3" width="28.85546875" customWidth="1"/>
    <col min="4" max="4" width="8.7109375" customWidth="1"/>
    <col min="5" max="5" width="17.42578125" customWidth="1"/>
    <col min="6" max="6" width="18.42578125" customWidth="1"/>
    <col min="8" max="8" width="10.7109375" bestFit="1" customWidth="1"/>
  </cols>
  <sheetData>
    <row r="1" spans="1:6" ht="15.75" x14ac:dyDescent="0.25">
      <c r="A1" s="434" t="s">
        <v>2349</v>
      </c>
      <c r="B1" s="434"/>
    </row>
    <row r="2" spans="1:6" ht="15.75" x14ac:dyDescent="0.25">
      <c r="A2" s="435" t="s">
        <v>2350</v>
      </c>
      <c r="B2" s="434"/>
    </row>
    <row r="3" spans="1:6" ht="15.75" x14ac:dyDescent="0.25">
      <c r="A3" s="435"/>
      <c r="B3" s="434"/>
    </row>
    <row r="5" spans="1:6" x14ac:dyDescent="0.25">
      <c r="A5" s="568" t="s">
        <v>2351</v>
      </c>
      <c r="B5" s="568"/>
      <c r="C5" s="568"/>
      <c r="D5" s="568"/>
      <c r="E5" s="568"/>
      <c r="F5" s="568"/>
    </row>
    <row r="6" spans="1:6" ht="30" x14ac:dyDescent="0.25">
      <c r="A6" s="261" t="s">
        <v>263</v>
      </c>
      <c r="B6" s="261" t="s">
        <v>2352</v>
      </c>
      <c r="C6" s="261" t="s">
        <v>2353</v>
      </c>
      <c r="D6" s="261" t="s">
        <v>2354</v>
      </c>
      <c r="E6" s="261" t="s">
        <v>2355</v>
      </c>
      <c r="F6" s="261" t="s">
        <v>2356</v>
      </c>
    </row>
    <row r="7" spans="1:6" x14ac:dyDescent="0.25">
      <c r="A7" s="265">
        <v>1</v>
      </c>
      <c r="B7" s="265" t="s">
        <v>2357</v>
      </c>
      <c r="C7" s="436">
        <v>469632</v>
      </c>
      <c r="D7" s="265" t="s">
        <v>2358</v>
      </c>
      <c r="E7" s="265">
        <v>0</v>
      </c>
      <c r="F7" s="265">
        <v>0.16</v>
      </c>
    </row>
    <row r="8" spans="1:6" x14ac:dyDescent="0.25">
      <c r="A8" s="265">
        <v>2</v>
      </c>
      <c r="B8" s="265" t="s">
        <v>2359</v>
      </c>
      <c r="C8" s="436" t="s">
        <v>2360</v>
      </c>
      <c r="D8" s="265" t="s">
        <v>2361</v>
      </c>
      <c r="E8" s="265"/>
      <c r="F8" s="265">
        <v>0</v>
      </c>
    </row>
    <row r="9" spans="1:6" x14ac:dyDescent="0.25">
      <c r="A9" s="265">
        <v>3</v>
      </c>
      <c r="B9" s="265" t="s">
        <v>2359</v>
      </c>
      <c r="C9" s="436" t="s">
        <v>2362</v>
      </c>
      <c r="D9" s="265" t="s">
        <v>2358</v>
      </c>
      <c r="E9" s="265">
        <v>0</v>
      </c>
      <c r="F9" s="265">
        <v>-0.47</v>
      </c>
    </row>
    <row r="10" spans="1:6" x14ac:dyDescent="0.25">
      <c r="A10" s="265">
        <v>4</v>
      </c>
      <c r="B10" s="265" t="s">
        <v>2363</v>
      </c>
      <c r="C10" s="436">
        <v>501402490001</v>
      </c>
      <c r="D10" s="265" t="s">
        <v>2361</v>
      </c>
      <c r="E10" s="265"/>
      <c r="F10" s="265">
        <v>5218.66</v>
      </c>
    </row>
    <row r="11" spans="1:6" x14ac:dyDescent="0.25">
      <c r="A11" s="265">
        <v>5</v>
      </c>
      <c r="B11" s="265" t="s">
        <v>2363</v>
      </c>
      <c r="C11" s="436">
        <v>501402490202</v>
      </c>
      <c r="D11" s="265" t="s">
        <v>2358</v>
      </c>
      <c r="E11" s="265">
        <v>38.6</v>
      </c>
      <c r="F11" s="265">
        <v>5411.72</v>
      </c>
    </row>
    <row r="12" spans="1:6" x14ac:dyDescent="0.25">
      <c r="A12" s="265">
        <v>6</v>
      </c>
      <c r="B12" s="265" t="s">
        <v>2364</v>
      </c>
      <c r="C12" s="436" t="s">
        <v>2365</v>
      </c>
      <c r="D12" s="265" t="s">
        <v>2361</v>
      </c>
      <c r="E12" s="265"/>
      <c r="F12" s="265">
        <v>568.03</v>
      </c>
    </row>
    <row r="13" spans="1:6" x14ac:dyDescent="0.25">
      <c r="A13" s="265">
        <v>7</v>
      </c>
      <c r="B13" s="265" t="s">
        <v>2364</v>
      </c>
      <c r="C13" s="436" t="s">
        <v>2366</v>
      </c>
      <c r="D13" s="265" t="s">
        <v>2358</v>
      </c>
      <c r="E13" s="265">
        <v>155.41</v>
      </c>
      <c r="F13" s="437">
        <v>21788.48</v>
      </c>
    </row>
    <row r="14" spans="1:6" x14ac:dyDescent="0.25">
      <c r="A14" s="265">
        <v>8</v>
      </c>
      <c r="B14" s="265" t="s">
        <v>2367</v>
      </c>
      <c r="C14" s="436">
        <v>1176332</v>
      </c>
      <c r="D14" s="265" t="s">
        <v>2361</v>
      </c>
      <c r="E14" s="265"/>
      <c r="F14" s="265">
        <v>206047.38</v>
      </c>
    </row>
    <row r="15" spans="1:6" x14ac:dyDescent="0.25">
      <c r="A15" s="265">
        <v>9</v>
      </c>
      <c r="B15" s="265" t="s">
        <v>2367</v>
      </c>
      <c r="C15" s="436">
        <v>2176332</v>
      </c>
      <c r="D15" s="265" t="s">
        <v>2358</v>
      </c>
      <c r="E15" s="265">
        <v>-497943.77</v>
      </c>
      <c r="F15" s="265">
        <v>-69811716.540000007</v>
      </c>
    </row>
    <row r="16" spans="1:6" x14ac:dyDescent="0.25">
      <c r="A16" s="265">
        <v>10</v>
      </c>
      <c r="B16" s="265" t="s">
        <v>2367</v>
      </c>
      <c r="C16" s="436">
        <v>70176332</v>
      </c>
      <c r="D16" s="265" t="s">
        <v>2358</v>
      </c>
      <c r="E16" s="265">
        <v>200.38</v>
      </c>
      <c r="F16" s="265">
        <v>28093.279999999999</v>
      </c>
    </row>
    <row r="17" spans="1:6" x14ac:dyDescent="0.25">
      <c r="A17" s="265">
        <v>11</v>
      </c>
      <c r="B17" s="265" t="s">
        <v>2368</v>
      </c>
      <c r="C17" s="436">
        <v>983775</v>
      </c>
      <c r="D17" s="265" t="s">
        <v>2361</v>
      </c>
      <c r="E17" s="265"/>
      <c r="F17" s="265">
        <v>5443.95</v>
      </c>
    </row>
    <row r="18" spans="1:6" x14ac:dyDescent="0.25">
      <c r="A18" s="265">
        <v>12</v>
      </c>
      <c r="B18" s="265" t="s">
        <v>2368</v>
      </c>
      <c r="C18" s="436">
        <v>983786</v>
      </c>
      <c r="D18" s="265" t="s">
        <v>2358</v>
      </c>
      <c r="E18" s="265">
        <v>124.24</v>
      </c>
      <c r="F18" s="265">
        <v>17418.45</v>
      </c>
    </row>
    <row r="19" spans="1:6" x14ac:dyDescent="0.25">
      <c r="A19" s="265">
        <v>13</v>
      </c>
      <c r="B19" s="265" t="s">
        <v>2369</v>
      </c>
      <c r="C19" s="436">
        <v>318329</v>
      </c>
      <c r="D19" s="265" t="s">
        <v>2361</v>
      </c>
      <c r="E19" s="265"/>
      <c r="F19" s="265">
        <v>-1557.83</v>
      </c>
    </row>
    <row r="20" spans="1:6" x14ac:dyDescent="0.25">
      <c r="A20" s="265">
        <v>14</v>
      </c>
      <c r="B20" s="265" t="s">
        <v>2369</v>
      </c>
      <c r="C20" s="436">
        <v>318410</v>
      </c>
      <c r="D20" s="265" t="s">
        <v>2358</v>
      </c>
      <c r="E20" s="265">
        <v>95.47</v>
      </c>
      <c r="F20" s="265">
        <v>13384.9</v>
      </c>
    </row>
    <row r="21" spans="1:6" x14ac:dyDescent="0.25">
      <c r="A21" s="265">
        <v>15</v>
      </c>
      <c r="B21" s="265" t="s">
        <v>2370</v>
      </c>
      <c r="C21" s="436">
        <v>73417135302</v>
      </c>
      <c r="D21" s="265" t="s">
        <v>2361</v>
      </c>
      <c r="E21" s="265"/>
      <c r="F21" s="265">
        <v>-1465.14</v>
      </c>
    </row>
    <row r="22" spans="1:6" x14ac:dyDescent="0.25">
      <c r="A22" s="265">
        <v>16</v>
      </c>
      <c r="B22" s="265" t="s">
        <v>2370</v>
      </c>
      <c r="C22" s="436">
        <v>73417135301</v>
      </c>
      <c r="D22" s="265" t="s">
        <v>2358</v>
      </c>
      <c r="E22" s="265">
        <v>-10.14</v>
      </c>
      <c r="F22" s="265">
        <v>-1421.66</v>
      </c>
    </row>
    <row r="23" spans="1:6" x14ac:dyDescent="0.25">
      <c r="A23" s="265">
        <v>17</v>
      </c>
      <c r="B23" s="265" t="s">
        <v>2371</v>
      </c>
      <c r="C23" s="436">
        <v>332427020117</v>
      </c>
      <c r="D23" s="265" t="s">
        <v>2361</v>
      </c>
      <c r="E23" s="265"/>
      <c r="F23" s="265">
        <v>397.93</v>
      </c>
    </row>
    <row r="24" spans="1:6" x14ac:dyDescent="0.25">
      <c r="A24" s="265">
        <v>18</v>
      </c>
      <c r="B24" s="265" t="s">
        <v>2371</v>
      </c>
      <c r="C24" s="436">
        <v>332427020128</v>
      </c>
      <c r="D24" s="265" t="s">
        <v>2358</v>
      </c>
      <c r="E24" s="265">
        <v>0</v>
      </c>
      <c r="F24" s="265">
        <v>0</v>
      </c>
    </row>
    <row r="25" spans="1:6" x14ac:dyDescent="0.25">
      <c r="A25" s="265">
        <v>19</v>
      </c>
      <c r="B25" s="265" t="s">
        <v>2372</v>
      </c>
      <c r="C25" s="436">
        <v>300433</v>
      </c>
      <c r="D25" s="265" t="s">
        <v>2361</v>
      </c>
      <c r="E25" s="265"/>
      <c r="F25" s="265">
        <v>1101089.06</v>
      </c>
    </row>
    <row r="26" spans="1:6" x14ac:dyDescent="0.25">
      <c r="A26" s="265">
        <v>20</v>
      </c>
      <c r="B26" s="265" t="s">
        <v>2372</v>
      </c>
      <c r="C26" s="436">
        <v>376788</v>
      </c>
      <c r="D26" s="265" t="s">
        <v>2358</v>
      </c>
      <c r="E26" s="265">
        <v>104.14</v>
      </c>
      <c r="F26" s="265">
        <v>14600.43</v>
      </c>
    </row>
    <row r="27" spans="1:6" x14ac:dyDescent="0.25">
      <c r="A27" s="265"/>
      <c r="B27" s="414" t="s">
        <v>2373</v>
      </c>
      <c r="C27" s="436"/>
      <c r="D27" s="265"/>
      <c r="E27" s="265"/>
      <c r="F27" s="414">
        <f>SUM(F7:F26)</f>
        <v>-68396699.209999979</v>
      </c>
    </row>
    <row r="28" spans="1:6" x14ac:dyDescent="0.25">
      <c r="A28" s="265"/>
      <c r="B28" s="265"/>
      <c r="C28" s="265"/>
      <c r="D28" s="265"/>
      <c r="E28" s="265"/>
      <c r="F28" s="265"/>
    </row>
    <row r="30" spans="1:6" x14ac:dyDescent="0.25">
      <c r="B30" t="s">
        <v>175</v>
      </c>
      <c r="E30" t="s">
        <v>225</v>
      </c>
    </row>
    <row r="31" spans="1:6" x14ac:dyDescent="0.25">
      <c r="B31" t="s">
        <v>176</v>
      </c>
      <c r="E31" t="s">
        <v>226</v>
      </c>
    </row>
  </sheetData>
  <mergeCells count="1">
    <mergeCell ref="A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4"/>
  <sheetViews>
    <sheetView topLeftCell="A16" workbookViewId="0">
      <selection activeCell="I70" sqref="I70"/>
    </sheetView>
  </sheetViews>
  <sheetFormatPr defaultRowHeight="15" x14ac:dyDescent="0.25"/>
  <cols>
    <col min="1" max="1" width="6" customWidth="1"/>
    <col min="2" max="2" width="5.28515625" customWidth="1"/>
    <col min="3" max="3" width="41.42578125" customWidth="1"/>
    <col min="4" max="4" width="9.42578125" customWidth="1"/>
    <col min="5" max="5" width="14.28515625" customWidth="1"/>
    <col min="6" max="6" width="15.5703125" customWidth="1"/>
    <col min="7" max="7" width="13.42578125" bestFit="1" customWidth="1"/>
    <col min="257" max="257" width="6" customWidth="1"/>
    <col min="258" max="258" width="5.28515625" customWidth="1"/>
    <col min="259" max="259" width="41.42578125" customWidth="1"/>
    <col min="260" max="260" width="9.42578125" customWidth="1"/>
    <col min="261" max="261" width="14.28515625" customWidth="1"/>
    <col min="262" max="262" width="15.5703125" customWidth="1"/>
    <col min="263" max="263" width="13.42578125" bestFit="1" customWidth="1"/>
    <col min="513" max="513" width="6" customWidth="1"/>
    <col min="514" max="514" width="5.28515625" customWidth="1"/>
    <col min="515" max="515" width="41.42578125" customWidth="1"/>
    <col min="516" max="516" width="9.42578125" customWidth="1"/>
    <col min="517" max="517" width="14.28515625" customWidth="1"/>
    <col min="518" max="518" width="15.5703125" customWidth="1"/>
    <col min="519" max="519" width="13.42578125" bestFit="1" customWidth="1"/>
    <col min="769" max="769" width="6" customWidth="1"/>
    <col min="770" max="770" width="5.28515625" customWidth="1"/>
    <col min="771" max="771" width="41.42578125" customWidth="1"/>
    <col min="772" max="772" width="9.42578125" customWidth="1"/>
    <col min="773" max="773" width="14.28515625" customWidth="1"/>
    <col min="774" max="774" width="15.5703125" customWidth="1"/>
    <col min="775" max="775" width="13.42578125" bestFit="1" customWidth="1"/>
    <col min="1025" max="1025" width="6" customWidth="1"/>
    <col min="1026" max="1026" width="5.28515625" customWidth="1"/>
    <col min="1027" max="1027" width="41.42578125" customWidth="1"/>
    <col min="1028" max="1028" width="9.42578125" customWidth="1"/>
    <col min="1029" max="1029" width="14.28515625" customWidth="1"/>
    <col min="1030" max="1030" width="15.5703125" customWidth="1"/>
    <col min="1031" max="1031" width="13.42578125" bestFit="1" customWidth="1"/>
    <col min="1281" max="1281" width="6" customWidth="1"/>
    <col min="1282" max="1282" width="5.28515625" customWidth="1"/>
    <col min="1283" max="1283" width="41.42578125" customWidth="1"/>
    <col min="1284" max="1284" width="9.42578125" customWidth="1"/>
    <col min="1285" max="1285" width="14.28515625" customWidth="1"/>
    <col min="1286" max="1286" width="15.5703125" customWidth="1"/>
    <col min="1287" max="1287" width="13.42578125" bestFit="1" customWidth="1"/>
    <col min="1537" max="1537" width="6" customWidth="1"/>
    <col min="1538" max="1538" width="5.28515625" customWidth="1"/>
    <col min="1539" max="1539" width="41.42578125" customWidth="1"/>
    <col min="1540" max="1540" width="9.42578125" customWidth="1"/>
    <col min="1541" max="1541" width="14.28515625" customWidth="1"/>
    <col min="1542" max="1542" width="15.5703125" customWidth="1"/>
    <col min="1543" max="1543" width="13.42578125" bestFit="1" customWidth="1"/>
    <col min="1793" max="1793" width="6" customWidth="1"/>
    <col min="1794" max="1794" width="5.28515625" customWidth="1"/>
    <col min="1795" max="1795" width="41.42578125" customWidth="1"/>
    <col min="1796" max="1796" width="9.42578125" customWidth="1"/>
    <col min="1797" max="1797" width="14.28515625" customWidth="1"/>
    <col min="1798" max="1798" width="15.5703125" customWidth="1"/>
    <col min="1799" max="1799" width="13.42578125" bestFit="1" customWidth="1"/>
    <col min="2049" max="2049" width="6" customWidth="1"/>
    <col min="2050" max="2050" width="5.28515625" customWidth="1"/>
    <col min="2051" max="2051" width="41.42578125" customWidth="1"/>
    <col min="2052" max="2052" width="9.42578125" customWidth="1"/>
    <col min="2053" max="2053" width="14.28515625" customWidth="1"/>
    <col min="2054" max="2054" width="15.5703125" customWidth="1"/>
    <col min="2055" max="2055" width="13.42578125" bestFit="1" customWidth="1"/>
    <col min="2305" max="2305" width="6" customWidth="1"/>
    <col min="2306" max="2306" width="5.28515625" customWidth="1"/>
    <col min="2307" max="2307" width="41.42578125" customWidth="1"/>
    <col min="2308" max="2308" width="9.42578125" customWidth="1"/>
    <col min="2309" max="2309" width="14.28515625" customWidth="1"/>
    <col min="2310" max="2310" width="15.5703125" customWidth="1"/>
    <col min="2311" max="2311" width="13.42578125" bestFit="1" customWidth="1"/>
    <col min="2561" max="2561" width="6" customWidth="1"/>
    <col min="2562" max="2562" width="5.28515625" customWidth="1"/>
    <col min="2563" max="2563" width="41.42578125" customWidth="1"/>
    <col min="2564" max="2564" width="9.42578125" customWidth="1"/>
    <col min="2565" max="2565" width="14.28515625" customWidth="1"/>
    <col min="2566" max="2566" width="15.5703125" customWidth="1"/>
    <col min="2567" max="2567" width="13.42578125" bestFit="1" customWidth="1"/>
    <col min="2817" max="2817" width="6" customWidth="1"/>
    <col min="2818" max="2818" width="5.28515625" customWidth="1"/>
    <col min="2819" max="2819" width="41.42578125" customWidth="1"/>
    <col min="2820" max="2820" width="9.42578125" customWidth="1"/>
    <col min="2821" max="2821" width="14.28515625" customWidth="1"/>
    <col min="2822" max="2822" width="15.5703125" customWidth="1"/>
    <col min="2823" max="2823" width="13.42578125" bestFit="1" customWidth="1"/>
    <col min="3073" max="3073" width="6" customWidth="1"/>
    <col min="3074" max="3074" width="5.28515625" customWidth="1"/>
    <col min="3075" max="3075" width="41.42578125" customWidth="1"/>
    <col min="3076" max="3076" width="9.42578125" customWidth="1"/>
    <col min="3077" max="3077" width="14.28515625" customWidth="1"/>
    <col min="3078" max="3078" width="15.5703125" customWidth="1"/>
    <col min="3079" max="3079" width="13.42578125" bestFit="1" customWidth="1"/>
    <col min="3329" max="3329" width="6" customWidth="1"/>
    <col min="3330" max="3330" width="5.28515625" customWidth="1"/>
    <col min="3331" max="3331" width="41.42578125" customWidth="1"/>
    <col min="3332" max="3332" width="9.42578125" customWidth="1"/>
    <col min="3333" max="3333" width="14.28515625" customWidth="1"/>
    <col min="3334" max="3334" width="15.5703125" customWidth="1"/>
    <col min="3335" max="3335" width="13.42578125" bestFit="1" customWidth="1"/>
    <col min="3585" max="3585" width="6" customWidth="1"/>
    <col min="3586" max="3586" width="5.28515625" customWidth="1"/>
    <col min="3587" max="3587" width="41.42578125" customWidth="1"/>
    <col min="3588" max="3588" width="9.42578125" customWidth="1"/>
    <col min="3589" max="3589" width="14.28515625" customWidth="1"/>
    <col min="3590" max="3590" width="15.5703125" customWidth="1"/>
    <col min="3591" max="3591" width="13.42578125" bestFit="1" customWidth="1"/>
    <col min="3841" max="3841" width="6" customWidth="1"/>
    <col min="3842" max="3842" width="5.28515625" customWidth="1"/>
    <col min="3843" max="3843" width="41.42578125" customWidth="1"/>
    <col min="3844" max="3844" width="9.42578125" customWidth="1"/>
    <col min="3845" max="3845" width="14.28515625" customWidth="1"/>
    <col min="3846" max="3846" width="15.5703125" customWidth="1"/>
    <col min="3847" max="3847" width="13.42578125" bestFit="1" customWidth="1"/>
    <col min="4097" max="4097" width="6" customWidth="1"/>
    <col min="4098" max="4098" width="5.28515625" customWidth="1"/>
    <col min="4099" max="4099" width="41.42578125" customWidth="1"/>
    <col min="4100" max="4100" width="9.42578125" customWidth="1"/>
    <col min="4101" max="4101" width="14.28515625" customWidth="1"/>
    <col min="4102" max="4102" width="15.5703125" customWidth="1"/>
    <col min="4103" max="4103" width="13.42578125" bestFit="1" customWidth="1"/>
    <col min="4353" max="4353" width="6" customWidth="1"/>
    <col min="4354" max="4354" width="5.28515625" customWidth="1"/>
    <col min="4355" max="4355" width="41.42578125" customWidth="1"/>
    <col min="4356" max="4356" width="9.42578125" customWidth="1"/>
    <col min="4357" max="4357" width="14.28515625" customWidth="1"/>
    <col min="4358" max="4358" width="15.5703125" customWidth="1"/>
    <col min="4359" max="4359" width="13.42578125" bestFit="1" customWidth="1"/>
    <col min="4609" max="4609" width="6" customWidth="1"/>
    <col min="4610" max="4610" width="5.28515625" customWidth="1"/>
    <col min="4611" max="4611" width="41.42578125" customWidth="1"/>
    <col min="4612" max="4612" width="9.42578125" customWidth="1"/>
    <col min="4613" max="4613" width="14.28515625" customWidth="1"/>
    <col min="4614" max="4614" width="15.5703125" customWidth="1"/>
    <col min="4615" max="4615" width="13.42578125" bestFit="1" customWidth="1"/>
    <col min="4865" max="4865" width="6" customWidth="1"/>
    <col min="4866" max="4866" width="5.28515625" customWidth="1"/>
    <col min="4867" max="4867" width="41.42578125" customWidth="1"/>
    <col min="4868" max="4868" width="9.42578125" customWidth="1"/>
    <col min="4869" max="4869" width="14.28515625" customWidth="1"/>
    <col min="4870" max="4870" width="15.5703125" customWidth="1"/>
    <col min="4871" max="4871" width="13.42578125" bestFit="1" customWidth="1"/>
    <col min="5121" max="5121" width="6" customWidth="1"/>
    <col min="5122" max="5122" width="5.28515625" customWidth="1"/>
    <col min="5123" max="5123" width="41.42578125" customWidth="1"/>
    <col min="5124" max="5124" width="9.42578125" customWidth="1"/>
    <col min="5125" max="5125" width="14.28515625" customWidth="1"/>
    <col min="5126" max="5126" width="15.5703125" customWidth="1"/>
    <col min="5127" max="5127" width="13.42578125" bestFit="1" customWidth="1"/>
    <col min="5377" max="5377" width="6" customWidth="1"/>
    <col min="5378" max="5378" width="5.28515625" customWidth="1"/>
    <col min="5379" max="5379" width="41.42578125" customWidth="1"/>
    <col min="5380" max="5380" width="9.42578125" customWidth="1"/>
    <col min="5381" max="5381" width="14.28515625" customWidth="1"/>
    <col min="5382" max="5382" width="15.5703125" customWidth="1"/>
    <col min="5383" max="5383" width="13.42578125" bestFit="1" customWidth="1"/>
    <col min="5633" max="5633" width="6" customWidth="1"/>
    <col min="5634" max="5634" width="5.28515625" customWidth="1"/>
    <col min="5635" max="5635" width="41.42578125" customWidth="1"/>
    <col min="5636" max="5636" width="9.42578125" customWidth="1"/>
    <col min="5637" max="5637" width="14.28515625" customWidth="1"/>
    <col min="5638" max="5638" width="15.5703125" customWidth="1"/>
    <col min="5639" max="5639" width="13.42578125" bestFit="1" customWidth="1"/>
    <col min="5889" max="5889" width="6" customWidth="1"/>
    <col min="5890" max="5890" width="5.28515625" customWidth="1"/>
    <col min="5891" max="5891" width="41.42578125" customWidth="1"/>
    <col min="5892" max="5892" width="9.42578125" customWidth="1"/>
    <col min="5893" max="5893" width="14.28515625" customWidth="1"/>
    <col min="5894" max="5894" width="15.5703125" customWidth="1"/>
    <col min="5895" max="5895" width="13.42578125" bestFit="1" customWidth="1"/>
    <col min="6145" max="6145" width="6" customWidth="1"/>
    <col min="6146" max="6146" width="5.28515625" customWidth="1"/>
    <col min="6147" max="6147" width="41.42578125" customWidth="1"/>
    <col min="6148" max="6148" width="9.42578125" customWidth="1"/>
    <col min="6149" max="6149" width="14.28515625" customWidth="1"/>
    <col min="6150" max="6150" width="15.5703125" customWidth="1"/>
    <col min="6151" max="6151" width="13.42578125" bestFit="1" customWidth="1"/>
    <col min="6401" max="6401" width="6" customWidth="1"/>
    <col min="6402" max="6402" width="5.28515625" customWidth="1"/>
    <col min="6403" max="6403" width="41.42578125" customWidth="1"/>
    <col min="6404" max="6404" width="9.42578125" customWidth="1"/>
    <col min="6405" max="6405" width="14.28515625" customWidth="1"/>
    <col min="6406" max="6406" width="15.5703125" customWidth="1"/>
    <col min="6407" max="6407" width="13.42578125" bestFit="1" customWidth="1"/>
    <col min="6657" max="6657" width="6" customWidth="1"/>
    <col min="6658" max="6658" width="5.28515625" customWidth="1"/>
    <col min="6659" max="6659" width="41.42578125" customWidth="1"/>
    <col min="6660" max="6660" width="9.42578125" customWidth="1"/>
    <col min="6661" max="6661" width="14.28515625" customWidth="1"/>
    <col min="6662" max="6662" width="15.5703125" customWidth="1"/>
    <col min="6663" max="6663" width="13.42578125" bestFit="1" customWidth="1"/>
    <col min="6913" max="6913" width="6" customWidth="1"/>
    <col min="6914" max="6914" width="5.28515625" customWidth="1"/>
    <col min="6915" max="6915" width="41.42578125" customWidth="1"/>
    <col min="6916" max="6916" width="9.42578125" customWidth="1"/>
    <col min="6917" max="6917" width="14.28515625" customWidth="1"/>
    <col min="6918" max="6918" width="15.5703125" customWidth="1"/>
    <col min="6919" max="6919" width="13.42578125" bestFit="1" customWidth="1"/>
    <col min="7169" max="7169" width="6" customWidth="1"/>
    <col min="7170" max="7170" width="5.28515625" customWidth="1"/>
    <col min="7171" max="7171" width="41.42578125" customWidth="1"/>
    <col min="7172" max="7172" width="9.42578125" customWidth="1"/>
    <col min="7173" max="7173" width="14.28515625" customWidth="1"/>
    <col min="7174" max="7174" width="15.5703125" customWidth="1"/>
    <col min="7175" max="7175" width="13.42578125" bestFit="1" customWidth="1"/>
    <col min="7425" max="7425" width="6" customWidth="1"/>
    <col min="7426" max="7426" width="5.28515625" customWidth="1"/>
    <col min="7427" max="7427" width="41.42578125" customWidth="1"/>
    <col min="7428" max="7428" width="9.42578125" customWidth="1"/>
    <col min="7429" max="7429" width="14.28515625" customWidth="1"/>
    <col min="7430" max="7430" width="15.5703125" customWidth="1"/>
    <col min="7431" max="7431" width="13.42578125" bestFit="1" customWidth="1"/>
    <col min="7681" max="7681" width="6" customWidth="1"/>
    <col min="7682" max="7682" width="5.28515625" customWidth="1"/>
    <col min="7683" max="7683" width="41.42578125" customWidth="1"/>
    <col min="7684" max="7684" width="9.42578125" customWidth="1"/>
    <col min="7685" max="7685" width="14.28515625" customWidth="1"/>
    <col min="7686" max="7686" width="15.5703125" customWidth="1"/>
    <col min="7687" max="7687" width="13.42578125" bestFit="1" customWidth="1"/>
    <col min="7937" max="7937" width="6" customWidth="1"/>
    <col min="7938" max="7938" width="5.28515625" customWidth="1"/>
    <col min="7939" max="7939" width="41.42578125" customWidth="1"/>
    <col min="7940" max="7940" width="9.42578125" customWidth="1"/>
    <col min="7941" max="7941" width="14.28515625" customWidth="1"/>
    <col min="7942" max="7942" width="15.5703125" customWidth="1"/>
    <col min="7943" max="7943" width="13.42578125" bestFit="1" customWidth="1"/>
    <col min="8193" max="8193" width="6" customWidth="1"/>
    <col min="8194" max="8194" width="5.28515625" customWidth="1"/>
    <col min="8195" max="8195" width="41.42578125" customWidth="1"/>
    <col min="8196" max="8196" width="9.42578125" customWidth="1"/>
    <col min="8197" max="8197" width="14.28515625" customWidth="1"/>
    <col min="8198" max="8198" width="15.5703125" customWidth="1"/>
    <col min="8199" max="8199" width="13.42578125" bestFit="1" customWidth="1"/>
    <col min="8449" max="8449" width="6" customWidth="1"/>
    <col min="8450" max="8450" width="5.28515625" customWidth="1"/>
    <col min="8451" max="8451" width="41.42578125" customWidth="1"/>
    <col min="8452" max="8452" width="9.42578125" customWidth="1"/>
    <col min="8453" max="8453" width="14.28515625" customWidth="1"/>
    <col min="8454" max="8454" width="15.5703125" customWidth="1"/>
    <col min="8455" max="8455" width="13.42578125" bestFit="1" customWidth="1"/>
    <col min="8705" max="8705" width="6" customWidth="1"/>
    <col min="8706" max="8706" width="5.28515625" customWidth="1"/>
    <col min="8707" max="8707" width="41.42578125" customWidth="1"/>
    <col min="8708" max="8708" width="9.42578125" customWidth="1"/>
    <col min="8709" max="8709" width="14.28515625" customWidth="1"/>
    <col min="8710" max="8710" width="15.5703125" customWidth="1"/>
    <col min="8711" max="8711" width="13.42578125" bestFit="1" customWidth="1"/>
    <col min="8961" max="8961" width="6" customWidth="1"/>
    <col min="8962" max="8962" width="5.28515625" customWidth="1"/>
    <col min="8963" max="8963" width="41.42578125" customWidth="1"/>
    <col min="8964" max="8964" width="9.42578125" customWidth="1"/>
    <col min="8965" max="8965" width="14.28515625" customWidth="1"/>
    <col min="8966" max="8966" width="15.5703125" customWidth="1"/>
    <col min="8967" max="8967" width="13.42578125" bestFit="1" customWidth="1"/>
    <col min="9217" max="9217" width="6" customWidth="1"/>
    <col min="9218" max="9218" width="5.28515625" customWidth="1"/>
    <col min="9219" max="9219" width="41.42578125" customWidth="1"/>
    <col min="9220" max="9220" width="9.42578125" customWidth="1"/>
    <col min="9221" max="9221" width="14.28515625" customWidth="1"/>
    <col min="9222" max="9222" width="15.5703125" customWidth="1"/>
    <col min="9223" max="9223" width="13.42578125" bestFit="1" customWidth="1"/>
    <col min="9473" max="9473" width="6" customWidth="1"/>
    <col min="9474" max="9474" width="5.28515625" customWidth="1"/>
    <col min="9475" max="9475" width="41.42578125" customWidth="1"/>
    <col min="9476" max="9476" width="9.42578125" customWidth="1"/>
    <col min="9477" max="9477" width="14.28515625" customWidth="1"/>
    <col min="9478" max="9478" width="15.5703125" customWidth="1"/>
    <col min="9479" max="9479" width="13.42578125" bestFit="1" customWidth="1"/>
    <col min="9729" max="9729" width="6" customWidth="1"/>
    <col min="9730" max="9730" width="5.28515625" customWidth="1"/>
    <col min="9731" max="9731" width="41.42578125" customWidth="1"/>
    <col min="9732" max="9732" width="9.42578125" customWidth="1"/>
    <col min="9733" max="9733" width="14.28515625" customWidth="1"/>
    <col min="9734" max="9734" width="15.5703125" customWidth="1"/>
    <col min="9735" max="9735" width="13.42578125" bestFit="1" customWidth="1"/>
    <col min="9985" max="9985" width="6" customWidth="1"/>
    <col min="9986" max="9986" width="5.28515625" customWidth="1"/>
    <col min="9987" max="9987" width="41.42578125" customWidth="1"/>
    <col min="9988" max="9988" width="9.42578125" customWidth="1"/>
    <col min="9989" max="9989" width="14.28515625" customWidth="1"/>
    <col min="9990" max="9990" width="15.5703125" customWidth="1"/>
    <col min="9991" max="9991" width="13.42578125" bestFit="1" customWidth="1"/>
    <col min="10241" max="10241" width="6" customWidth="1"/>
    <col min="10242" max="10242" width="5.28515625" customWidth="1"/>
    <col min="10243" max="10243" width="41.42578125" customWidth="1"/>
    <col min="10244" max="10244" width="9.42578125" customWidth="1"/>
    <col min="10245" max="10245" width="14.28515625" customWidth="1"/>
    <col min="10246" max="10246" width="15.5703125" customWidth="1"/>
    <col min="10247" max="10247" width="13.42578125" bestFit="1" customWidth="1"/>
    <col min="10497" max="10497" width="6" customWidth="1"/>
    <col min="10498" max="10498" width="5.28515625" customWidth="1"/>
    <col min="10499" max="10499" width="41.42578125" customWidth="1"/>
    <col min="10500" max="10500" width="9.42578125" customWidth="1"/>
    <col min="10501" max="10501" width="14.28515625" customWidth="1"/>
    <col min="10502" max="10502" width="15.5703125" customWidth="1"/>
    <col min="10503" max="10503" width="13.42578125" bestFit="1" customWidth="1"/>
    <col min="10753" max="10753" width="6" customWidth="1"/>
    <col min="10754" max="10754" width="5.28515625" customWidth="1"/>
    <col min="10755" max="10755" width="41.42578125" customWidth="1"/>
    <col min="10756" max="10756" width="9.42578125" customWidth="1"/>
    <col min="10757" max="10757" width="14.28515625" customWidth="1"/>
    <col min="10758" max="10758" width="15.5703125" customWidth="1"/>
    <col min="10759" max="10759" width="13.42578125" bestFit="1" customWidth="1"/>
    <col min="11009" max="11009" width="6" customWidth="1"/>
    <col min="11010" max="11010" width="5.28515625" customWidth="1"/>
    <col min="11011" max="11011" width="41.42578125" customWidth="1"/>
    <col min="11012" max="11012" width="9.42578125" customWidth="1"/>
    <col min="11013" max="11013" width="14.28515625" customWidth="1"/>
    <col min="11014" max="11014" width="15.5703125" customWidth="1"/>
    <col min="11015" max="11015" width="13.42578125" bestFit="1" customWidth="1"/>
    <col min="11265" max="11265" width="6" customWidth="1"/>
    <col min="11266" max="11266" width="5.28515625" customWidth="1"/>
    <col min="11267" max="11267" width="41.42578125" customWidth="1"/>
    <col min="11268" max="11268" width="9.42578125" customWidth="1"/>
    <col min="11269" max="11269" width="14.28515625" customWidth="1"/>
    <col min="11270" max="11270" width="15.5703125" customWidth="1"/>
    <col min="11271" max="11271" width="13.42578125" bestFit="1" customWidth="1"/>
    <col min="11521" max="11521" width="6" customWidth="1"/>
    <col min="11522" max="11522" width="5.28515625" customWidth="1"/>
    <col min="11523" max="11523" width="41.42578125" customWidth="1"/>
    <col min="11524" max="11524" width="9.42578125" customWidth="1"/>
    <col min="11525" max="11525" width="14.28515625" customWidth="1"/>
    <col min="11526" max="11526" width="15.5703125" customWidth="1"/>
    <col min="11527" max="11527" width="13.42578125" bestFit="1" customWidth="1"/>
    <col min="11777" max="11777" width="6" customWidth="1"/>
    <col min="11778" max="11778" width="5.28515625" customWidth="1"/>
    <col min="11779" max="11779" width="41.42578125" customWidth="1"/>
    <col min="11780" max="11780" width="9.42578125" customWidth="1"/>
    <col min="11781" max="11781" width="14.28515625" customWidth="1"/>
    <col min="11782" max="11782" width="15.5703125" customWidth="1"/>
    <col min="11783" max="11783" width="13.42578125" bestFit="1" customWidth="1"/>
    <col min="12033" max="12033" width="6" customWidth="1"/>
    <col min="12034" max="12034" width="5.28515625" customWidth="1"/>
    <col min="12035" max="12035" width="41.42578125" customWidth="1"/>
    <col min="12036" max="12036" width="9.42578125" customWidth="1"/>
    <col min="12037" max="12037" width="14.28515625" customWidth="1"/>
    <col min="12038" max="12038" width="15.5703125" customWidth="1"/>
    <col min="12039" max="12039" width="13.42578125" bestFit="1" customWidth="1"/>
    <col min="12289" max="12289" width="6" customWidth="1"/>
    <col min="12290" max="12290" width="5.28515625" customWidth="1"/>
    <col min="12291" max="12291" width="41.42578125" customWidth="1"/>
    <col min="12292" max="12292" width="9.42578125" customWidth="1"/>
    <col min="12293" max="12293" width="14.28515625" customWidth="1"/>
    <col min="12294" max="12294" width="15.5703125" customWidth="1"/>
    <col min="12295" max="12295" width="13.42578125" bestFit="1" customWidth="1"/>
    <col min="12545" max="12545" width="6" customWidth="1"/>
    <col min="12546" max="12546" width="5.28515625" customWidth="1"/>
    <col min="12547" max="12547" width="41.42578125" customWidth="1"/>
    <col min="12548" max="12548" width="9.42578125" customWidth="1"/>
    <col min="12549" max="12549" width="14.28515625" customWidth="1"/>
    <col min="12550" max="12550" width="15.5703125" customWidth="1"/>
    <col min="12551" max="12551" width="13.42578125" bestFit="1" customWidth="1"/>
    <col min="12801" max="12801" width="6" customWidth="1"/>
    <col min="12802" max="12802" width="5.28515625" customWidth="1"/>
    <col min="12803" max="12803" width="41.42578125" customWidth="1"/>
    <col min="12804" max="12804" width="9.42578125" customWidth="1"/>
    <col min="12805" max="12805" width="14.28515625" customWidth="1"/>
    <col min="12806" max="12806" width="15.5703125" customWidth="1"/>
    <col min="12807" max="12807" width="13.42578125" bestFit="1" customWidth="1"/>
    <col min="13057" max="13057" width="6" customWidth="1"/>
    <col min="13058" max="13058" width="5.28515625" customWidth="1"/>
    <col min="13059" max="13059" width="41.42578125" customWidth="1"/>
    <col min="13060" max="13060" width="9.42578125" customWidth="1"/>
    <col min="13061" max="13061" width="14.28515625" customWidth="1"/>
    <col min="13062" max="13062" width="15.5703125" customWidth="1"/>
    <col min="13063" max="13063" width="13.42578125" bestFit="1" customWidth="1"/>
    <col min="13313" max="13313" width="6" customWidth="1"/>
    <col min="13314" max="13314" width="5.28515625" customWidth="1"/>
    <col min="13315" max="13315" width="41.42578125" customWidth="1"/>
    <col min="13316" max="13316" width="9.42578125" customWidth="1"/>
    <col min="13317" max="13317" width="14.28515625" customWidth="1"/>
    <col min="13318" max="13318" width="15.5703125" customWidth="1"/>
    <col min="13319" max="13319" width="13.42578125" bestFit="1" customWidth="1"/>
    <col min="13569" max="13569" width="6" customWidth="1"/>
    <col min="13570" max="13570" width="5.28515625" customWidth="1"/>
    <col min="13571" max="13571" width="41.42578125" customWidth="1"/>
    <col min="13572" max="13572" width="9.42578125" customWidth="1"/>
    <col min="13573" max="13573" width="14.28515625" customWidth="1"/>
    <col min="13574" max="13574" width="15.5703125" customWidth="1"/>
    <col min="13575" max="13575" width="13.42578125" bestFit="1" customWidth="1"/>
    <col min="13825" max="13825" width="6" customWidth="1"/>
    <col min="13826" max="13826" width="5.28515625" customWidth="1"/>
    <col min="13827" max="13827" width="41.42578125" customWidth="1"/>
    <col min="13828" max="13828" width="9.42578125" customWidth="1"/>
    <col min="13829" max="13829" width="14.28515625" customWidth="1"/>
    <col min="13830" max="13830" width="15.5703125" customWidth="1"/>
    <col min="13831" max="13831" width="13.42578125" bestFit="1" customWidth="1"/>
    <col min="14081" max="14081" width="6" customWidth="1"/>
    <col min="14082" max="14082" width="5.28515625" customWidth="1"/>
    <col min="14083" max="14083" width="41.42578125" customWidth="1"/>
    <col min="14084" max="14084" width="9.42578125" customWidth="1"/>
    <col min="14085" max="14085" width="14.28515625" customWidth="1"/>
    <col min="14086" max="14086" width="15.5703125" customWidth="1"/>
    <col min="14087" max="14087" width="13.42578125" bestFit="1" customWidth="1"/>
    <col min="14337" max="14337" width="6" customWidth="1"/>
    <col min="14338" max="14338" width="5.28515625" customWidth="1"/>
    <col min="14339" max="14339" width="41.42578125" customWidth="1"/>
    <col min="14340" max="14340" width="9.42578125" customWidth="1"/>
    <col min="14341" max="14341" width="14.28515625" customWidth="1"/>
    <col min="14342" max="14342" width="15.5703125" customWidth="1"/>
    <col min="14343" max="14343" width="13.42578125" bestFit="1" customWidth="1"/>
    <col min="14593" max="14593" width="6" customWidth="1"/>
    <col min="14594" max="14594" width="5.28515625" customWidth="1"/>
    <col min="14595" max="14595" width="41.42578125" customWidth="1"/>
    <col min="14596" max="14596" width="9.42578125" customWidth="1"/>
    <col min="14597" max="14597" width="14.28515625" customWidth="1"/>
    <col min="14598" max="14598" width="15.5703125" customWidth="1"/>
    <col min="14599" max="14599" width="13.42578125" bestFit="1" customWidth="1"/>
    <col min="14849" max="14849" width="6" customWidth="1"/>
    <col min="14850" max="14850" width="5.28515625" customWidth="1"/>
    <col min="14851" max="14851" width="41.42578125" customWidth="1"/>
    <col min="14852" max="14852" width="9.42578125" customWidth="1"/>
    <col min="14853" max="14853" width="14.28515625" customWidth="1"/>
    <col min="14854" max="14854" width="15.5703125" customWidth="1"/>
    <col min="14855" max="14855" width="13.42578125" bestFit="1" customWidth="1"/>
    <col min="15105" max="15105" width="6" customWidth="1"/>
    <col min="15106" max="15106" width="5.28515625" customWidth="1"/>
    <col min="15107" max="15107" width="41.42578125" customWidth="1"/>
    <col min="15108" max="15108" width="9.42578125" customWidth="1"/>
    <col min="15109" max="15109" width="14.28515625" customWidth="1"/>
    <col min="15110" max="15110" width="15.5703125" customWidth="1"/>
    <col min="15111" max="15111" width="13.42578125" bestFit="1" customWidth="1"/>
    <col min="15361" max="15361" width="6" customWidth="1"/>
    <col min="15362" max="15362" width="5.28515625" customWidth="1"/>
    <col min="15363" max="15363" width="41.42578125" customWidth="1"/>
    <col min="15364" max="15364" width="9.42578125" customWidth="1"/>
    <col min="15365" max="15365" width="14.28515625" customWidth="1"/>
    <col min="15366" max="15366" width="15.5703125" customWidth="1"/>
    <col min="15367" max="15367" width="13.42578125" bestFit="1" customWidth="1"/>
    <col min="15617" max="15617" width="6" customWidth="1"/>
    <col min="15618" max="15618" width="5.28515625" customWidth="1"/>
    <col min="15619" max="15619" width="41.42578125" customWidth="1"/>
    <col min="15620" max="15620" width="9.42578125" customWidth="1"/>
    <col min="15621" max="15621" width="14.28515625" customWidth="1"/>
    <col min="15622" max="15622" width="15.5703125" customWidth="1"/>
    <col min="15623" max="15623" width="13.42578125" bestFit="1" customWidth="1"/>
    <col min="15873" max="15873" width="6" customWidth="1"/>
    <col min="15874" max="15874" width="5.28515625" customWidth="1"/>
    <col min="15875" max="15875" width="41.42578125" customWidth="1"/>
    <col min="15876" max="15876" width="9.42578125" customWidth="1"/>
    <col min="15877" max="15877" width="14.28515625" customWidth="1"/>
    <col min="15878" max="15878" width="15.5703125" customWidth="1"/>
    <col min="15879" max="15879" width="13.42578125" bestFit="1" customWidth="1"/>
    <col min="16129" max="16129" width="6" customWidth="1"/>
    <col min="16130" max="16130" width="5.28515625" customWidth="1"/>
    <col min="16131" max="16131" width="41.42578125" customWidth="1"/>
    <col min="16132" max="16132" width="9.42578125" customWidth="1"/>
    <col min="16133" max="16133" width="14.28515625" customWidth="1"/>
    <col min="16134" max="16134" width="15.5703125" customWidth="1"/>
    <col min="16135" max="16135" width="13.42578125" bestFit="1" customWidth="1"/>
  </cols>
  <sheetData>
    <row r="2" spans="1:7" ht="15.75" thickBot="1" x14ac:dyDescent="0.3">
      <c r="B2" s="20"/>
      <c r="C2" s="20"/>
      <c r="D2" s="20"/>
      <c r="E2" s="20"/>
      <c r="F2" s="20"/>
    </row>
    <row r="3" spans="1:7" ht="15.75" thickTop="1" x14ac:dyDescent="0.25">
      <c r="A3" s="8"/>
      <c r="B3" s="28"/>
      <c r="C3" s="29" t="s">
        <v>23</v>
      </c>
      <c r="D3" s="30" t="s">
        <v>24</v>
      </c>
      <c r="E3" s="31" t="s">
        <v>25</v>
      </c>
      <c r="F3" s="32" t="s">
        <v>25</v>
      </c>
    </row>
    <row r="4" spans="1:7" ht="23.25" customHeight="1" thickBot="1" x14ac:dyDescent="0.3">
      <c r="A4" s="8"/>
      <c r="B4" s="33"/>
      <c r="C4" s="34"/>
      <c r="D4" s="35"/>
      <c r="E4" s="36">
        <v>2013</v>
      </c>
      <c r="F4" s="37">
        <v>2012</v>
      </c>
    </row>
    <row r="5" spans="1:7" ht="15.75" thickTop="1" x14ac:dyDescent="0.25">
      <c r="A5" s="8"/>
      <c r="B5" s="38" t="s">
        <v>26</v>
      </c>
      <c r="C5" s="39" t="s">
        <v>27</v>
      </c>
      <c r="D5" s="40"/>
      <c r="E5" s="41">
        <f>E6+E10+E16+E23</f>
        <v>719598958</v>
      </c>
      <c r="F5" s="41">
        <f>F6+F10+F16+F23</f>
        <v>485245514</v>
      </c>
      <c r="G5" s="42"/>
    </row>
    <row r="6" spans="1:7" x14ac:dyDescent="0.25">
      <c r="A6" s="8"/>
      <c r="B6" s="43">
        <v>1</v>
      </c>
      <c r="C6" s="44" t="s">
        <v>28</v>
      </c>
      <c r="D6" s="45"/>
      <c r="E6" s="46">
        <v>1261537</v>
      </c>
      <c r="F6" s="46">
        <v>1204330</v>
      </c>
      <c r="G6" s="42"/>
    </row>
    <row r="7" spans="1:7" x14ac:dyDescent="0.25">
      <c r="A7" s="8"/>
      <c r="B7" s="43">
        <v>2</v>
      </c>
      <c r="C7" s="44" t="s">
        <v>29</v>
      </c>
      <c r="D7" s="47"/>
      <c r="E7" s="48">
        <f>E8+E9</f>
        <v>0</v>
      </c>
      <c r="F7" s="48">
        <f>F8+F9</f>
        <v>0</v>
      </c>
      <c r="G7" s="42"/>
    </row>
    <row r="8" spans="1:7" x14ac:dyDescent="0.25">
      <c r="A8" s="8"/>
      <c r="B8" s="49" t="s">
        <v>30</v>
      </c>
      <c r="C8" s="50" t="s">
        <v>31</v>
      </c>
      <c r="D8" s="51"/>
      <c r="E8" s="52">
        <v>0</v>
      </c>
      <c r="F8" s="52">
        <v>0</v>
      </c>
      <c r="G8" s="42"/>
    </row>
    <row r="9" spans="1:7" x14ac:dyDescent="0.25">
      <c r="A9" s="8"/>
      <c r="B9" s="49" t="s">
        <v>32</v>
      </c>
      <c r="C9" s="50" t="s">
        <v>33</v>
      </c>
      <c r="D9" s="51"/>
      <c r="E9" s="52">
        <v>0</v>
      </c>
      <c r="F9" s="52">
        <v>0</v>
      </c>
      <c r="G9" s="42"/>
    </row>
    <row r="10" spans="1:7" x14ac:dyDescent="0.25">
      <c r="A10" s="8"/>
      <c r="B10" s="49"/>
      <c r="C10" s="44" t="s">
        <v>34</v>
      </c>
      <c r="D10" s="45"/>
      <c r="E10" s="46">
        <v>0</v>
      </c>
      <c r="F10" s="46">
        <v>0</v>
      </c>
      <c r="G10" s="42"/>
    </row>
    <row r="11" spans="1:7" x14ac:dyDescent="0.25">
      <c r="A11" s="8"/>
      <c r="B11" s="43">
        <v>3</v>
      </c>
      <c r="C11" s="44" t="s">
        <v>35</v>
      </c>
      <c r="D11" s="51"/>
      <c r="E11" s="52"/>
      <c r="F11" s="52"/>
      <c r="G11" s="42"/>
    </row>
    <row r="12" spans="1:7" x14ac:dyDescent="0.25">
      <c r="A12" s="8"/>
      <c r="B12" s="49" t="s">
        <v>30</v>
      </c>
      <c r="C12" s="50" t="s">
        <v>36</v>
      </c>
      <c r="D12" s="51"/>
      <c r="E12" s="52">
        <v>647124047</v>
      </c>
      <c r="F12" s="52">
        <v>427993918</v>
      </c>
      <c r="G12" s="42"/>
    </row>
    <row r="13" spans="1:7" x14ac:dyDescent="0.25">
      <c r="A13" s="8"/>
      <c r="B13" s="49" t="s">
        <v>32</v>
      </c>
      <c r="C13" s="50" t="s">
        <v>37</v>
      </c>
      <c r="D13" s="51"/>
      <c r="E13" s="52">
        <v>3813564</v>
      </c>
      <c r="F13" s="52">
        <v>8878</v>
      </c>
      <c r="G13" s="42"/>
    </row>
    <row r="14" spans="1:7" x14ac:dyDescent="0.25">
      <c r="A14" s="8"/>
      <c r="B14" s="49" t="s">
        <v>38</v>
      </c>
      <c r="C14" s="50" t="s">
        <v>39</v>
      </c>
      <c r="D14" s="51"/>
      <c r="E14" s="52">
        <v>0</v>
      </c>
      <c r="F14" s="52">
        <v>0</v>
      </c>
      <c r="G14" s="42"/>
    </row>
    <row r="15" spans="1:7" x14ac:dyDescent="0.25">
      <c r="A15" s="8"/>
      <c r="B15" s="49" t="s">
        <v>40</v>
      </c>
      <c r="C15" s="50" t="s">
        <v>41</v>
      </c>
      <c r="D15" s="51"/>
      <c r="E15" s="52">
        <v>0</v>
      </c>
      <c r="F15" s="52">
        <v>0</v>
      </c>
      <c r="G15" s="42"/>
    </row>
    <row r="16" spans="1:7" x14ac:dyDescent="0.25">
      <c r="A16" s="8"/>
      <c r="B16" s="49"/>
      <c r="C16" s="44" t="s">
        <v>42</v>
      </c>
      <c r="D16" s="45"/>
      <c r="E16" s="46">
        <f>E12+E13+E14+E15</f>
        <v>650937611</v>
      </c>
      <c r="F16" s="46">
        <f>F12+F13+F14+F15</f>
        <v>428002796</v>
      </c>
      <c r="G16" s="42"/>
    </row>
    <row r="17" spans="1:7" x14ac:dyDescent="0.25">
      <c r="A17" s="8"/>
      <c r="B17" s="43">
        <v>4</v>
      </c>
      <c r="C17" s="44" t="s">
        <v>43</v>
      </c>
      <c r="D17" s="51"/>
      <c r="E17" s="52"/>
      <c r="F17" s="52"/>
      <c r="G17" s="42"/>
    </row>
    <row r="18" spans="1:7" x14ac:dyDescent="0.25">
      <c r="A18" s="8"/>
      <c r="B18" s="49" t="s">
        <v>30</v>
      </c>
      <c r="C18" s="50" t="s">
        <v>44</v>
      </c>
      <c r="D18" s="51"/>
      <c r="E18" s="52">
        <v>35820772</v>
      </c>
      <c r="F18" s="52">
        <v>13311499</v>
      </c>
      <c r="G18" s="42"/>
    </row>
    <row r="19" spans="1:7" x14ac:dyDescent="0.25">
      <c r="A19" s="8"/>
      <c r="B19" s="49" t="s">
        <v>32</v>
      </c>
      <c r="C19" s="50" t="s">
        <v>45</v>
      </c>
      <c r="D19" s="51"/>
      <c r="E19" s="52"/>
      <c r="F19" s="52"/>
      <c r="G19" s="42"/>
    </row>
    <row r="20" spans="1:7" x14ac:dyDescent="0.25">
      <c r="A20" s="8"/>
      <c r="B20" s="49" t="s">
        <v>38</v>
      </c>
      <c r="C20" s="50" t="s">
        <v>46</v>
      </c>
      <c r="D20" s="51"/>
      <c r="E20" s="52"/>
      <c r="F20" s="52"/>
      <c r="G20" s="42"/>
    </row>
    <row r="21" spans="1:7" x14ac:dyDescent="0.25">
      <c r="A21" s="8"/>
      <c r="B21" s="49" t="s">
        <v>40</v>
      </c>
      <c r="C21" s="50" t="s">
        <v>47</v>
      </c>
      <c r="D21" s="51"/>
      <c r="E21" s="52">
        <v>31579038</v>
      </c>
      <c r="F21" s="52">
        <v>42726889</v>
      </c>
      <c r="G21" s="42"/>
    </row>
    <row r="22" spans="1:7" x14ac:dyDescent="0.25">
      <c r="A22" s="8"/>
      <c r="B22" s="49" t="s">
        <v>48</v>
      </c>
      <c r="C22" s="50" t="s">
        <v>49</v>
      </c>
      <c r="D22" s="51"/>
      <c r="E22" s="52"/>
      <c r="F22" s="52"/>
      <c r="G22" s="42"/>
    </row>
    <row r="23" spans="1:7" x14ac:dyDescent="0.25">
      <c r="A23" s="8"/>
      <c r="B23" s="49"/>
      <c r="C23" s="44" t="s">
        <v>50</v>
      </c>
      <c r="D23" s="45"/>
      <c r="E23" s="53">
        <f>E18+E19+E20+E21+E22</f>
        <v>67399810</v>
      </c>
      <c r="F23" s="53">
        <f>F18+F19+F20+F21+F22</f>
        <v>56038388</v>
      </c>
      <c r="G23" s="42"/>
    </row>
    <row r="24" spans="1:7" x14ac:dyDescent="0.25">
      <c r="A24" s="8"/>
      <c r="B24" s="43">
        <v>5</v>
      </c>
      <c r="C24" s="44" t="s">
        <v>51</v>
      </c>
      <c r="D24" s="45"/>
      <c r="E24" s="46">
        <v>0</v>
      </c>
      <c r="F24" s="46">
        <v>0</v>
      </c>
      <c r="G24" s="42"/>
    </row>
    <row r="25" spans="1:7" x14ac:dyDescent="0.25">
      <c r="A25" s="8"/>
      <c r="B25" s="43">
        <v>6</v>
      </c>
      <c r="C25" s="44" t="s">
        <v>52</v>
      </c>
      <c r="D25" s="45"/>
      <c r="E25" s="46">
        <v>0</v>
      </c>
      <c r="F25" s="46">
        <v>0</v>
      </c>
      <c r="G25" s="42"/>
    </row>
    <row r="26" spans="1:7" x14ac:dyDescent="0.25">
      <c r="A26" s="8"/>
      <c r="B26" s="54">
        <v>7</v>
      </c>
      <c r="C26" s="55" t="s">
        <v>53</v>
      </c>
      <c r="D26" s="56"/>
      <c r="E26" s="57">
        <v>0</v>
      </c>
      <c r="F26" s="57">
        <v>0</v>
      </c>
      <c r="G26" s="42"/>
    </row>
    <row r="27" spans="1:7" x14ac:dyDescent="0.25">
      <c r="A27" s="8"/>
      <c r="B27" s="58"/>
      <c r="C27" s="59" t="s">
        <v>54</v>
      </c>
      <c r="D27" s="60"/>
      <c r="E27" s="61">
        <f>E6+E7+E10+E16+E23+E24+E25+E26</f>
        <v>719598958</v>
      </c>
      <c r="F27" s="61">
        <f>F6+F7+F10+F16+F23+F24+F25+F26</f>
        <v>485245514</v>
      </c>
      <c r="G27" s="42"/>
    </row>
    <row r="28" spans="1:7" x14ac:dyDescent="0.25">
      <c r="A28" s="8"/>
      <c r="B28" s="49" t="s">
        <v>55</v>
      </c>
      <c r="C28" s="44" t="s">
        <v>56</v>
      </c>
      <c r="D28" s="51"/>
      <c r="E28" s="52"/>
      <c r="F28" s="52"/>
      <c r="G28" s="42"/>
    </row>
    <row r="29" spans="1:7" x14ac:dyDescent="0.25">
      <c r="A29" s="8"/>
      <c r="B29" s="43">
        <v>1</v>
      </c>
      <c r="C29" s="44" t="s">
        <v>57</v>
      </c>
      <c r="D29" s="51"/>
      <c r="E29" s="52">
        <v>0</v>
      </c>
      <c r="F29" s="52">
        <v>0</v>
      </c>
      <c r="G29" s="42"/>
    </row>
    <row r="30" spans="1:7" x14ac:dyDescent="0.25">
      <c r="A30" s="8"/>
      <c r="B30" s="62" t="s">
        <v>30</v>
      </c>
      <c r="C30" s="63" t="s">
        <v>58</v>
      </c>
      <c r="D30" s="64"/>
      <c r="E30" s="65">
        <v>0</v>
      </c>
      <c r="F30" s="65">
        <v>0</v>
      </c>
      <c r="G30" s="42"/>
    </row>
    <row r="31" spans="1:7" x14ac:dyDescent="0.25">
      <c r="A31" s="8"/>
      <c r="B31" s="38"/>
      <c r="C31" s="66" t="s">
        <v>59</v>
      </c>
      <c r="D31" s="40"/>
      <c r="E31" s="52">
        <v>0</v>
      </c>
      <c r="F31" s="52">
        <v>0</v>
      </c>
      <c r="G31" s="42"/>
    </row>
    <row r="32" spans="1:7" x14ac:dyDescent="0.25">
      <c r="A32" s="8"/>
      <c r="B32" s="49" t="s">
        <v>32</v>
      </c>
      <c r="C32" s="50" t="s">
        <v>60</v>
      </c>
      <c r="D32" s="51"/>
      <c r="E32" s="65">
        <v>0</v>
      </c>
      <c r="F32" s="65">
        <v>0</v>
      </c>
      <c r="G32" s="42"/>
    </row>
    <row r="33" spans="1:7" x14ac:dyDescent="0.25">
      <c r="A33" s="8"/>
      <c r="B33" s="49" t="s">
        <v>38</v>
      </c>
      <c r="C33" s="50" t="s">
        <v>61</v>
      </c>
      <c r="D33" s="51"/>
      <c r="E33" s="52">
        <v>0</v>
      </c>
      <c r="F33" s="52">
        <v>0</v>
      </c>
      <c r="G33" s="42"/>
    </row>
    <row r="34" spans="1:7" x14ac:dyDescent="0.25">
      <c r="A34" s="8"/>
      <c r="B34" s="49" t="s">
        <v>62</v>
      </c>
      <c r="C34" s="50" t="s">
        <v>63</v>
      </c>
      <c r="D34" s="51"/>
      <c r="E34" s="65">
        <v>0</v>
      </c>
      <c r="F34" s="65">
        <v>0</v>
      </c>
      <c r="G34" s="42"/>
    </row>
    <row r="35" spans="1:7" x14ac:dyDescent="0.25">
      <c r="A35" s="8"/>
      <c r="B35" s="49"/>
      <c r="C35" s="44" t="s">
        <v>64</v>
      </c>
      <c r="D35" s="45"/>
      <c r="E35" s="46">
        <f>E30+E31+E32+E33+E34</f>
        <v>0</v>
      </c>
      <c r="F35" s="46">
        <f>F30+F31+F32+F33+F34</f>
        <v>0</v>
      </c>
      <c r="G35" s="42"/>
    </row>
    <row r="36" spans="1:7" x14ac:dyDescent="0.25">
      <c r="A36" s="8"/>
      <c r="B36" s="43">
        <v>2</v>
      </c>
      <c r="C36" s="44" t="s">
        <v>65</v>
      </c>
      <c r="D36" s="51"/>
      <c r="E36" s="52"/>
      <c r="F36" s="52"/>
      <c r="G36" s="42"/>
    </row>
    <row r="37" spans="1:7" x14ac:dyDescent="0.25">
      <c r="A37" s="8"/>
      <c r="B37" s="49" t="s">
        <v>30</v>
      </c>
      <c r="C37" s="50" t="s">
        <v>66</v>
      </c>
      <c r="D37" s="51"/>
      <c r="E37" s="52"/>
      <c r="F37" s="52"/>
      <c r="G37" s="42"/>
    </row>
    <row r="38" spans="1:7" x14ac:dyDescent="0.25">
      <c r="A38" s="8"/>
      <c r="B38" s="49" t="s">
        <v>32</v>
      </c>
      <c r="C38" s="50" t="s">
        <v>67</v>
      </c>
      <c r="D38" s="51"/>
      <c r="E38" s="52"/>
      <c r="F38" s="52"/>
      <c r="G38" s="42"/>
    </row>
    <row r="39" spans="1:7" x14ac:dyDescent="0.25">
      <c r="A39" s="8"/>
      <c r="B39" s="49" t="s">
        <v>38</v>
      </c>
      <c r="C39" s="50" t="s">
        <v>68</v>
      </c>
      <c r="D39" s="51"/>
      <c r="E39" s="52">
        <v>60232206</v>
      </c>
      <c r="F39" s="52">
        <v>51478297</v>
      </c>
      <c r="G39" s="42"/>
    </row>
    <row r="40" spans="1:7" x14ac:dyDescent="0.25">
      <c r="A40" s="8"/>
      <c r="B40" s="49" t="s">
        <v>40</v>
      </c>
      <c r="C40" s="50" t="s">
        <v>69</v>
      </c>
      <c r="D40" s="51"/>
      <c r="E40" s="52">
        <v>467750</v>
      </c>
      <c r="F40" s="52">
        <v>439500</v>
      </c>
      <c r="G40" s="42"/>
    </row>
    <row r="41" spans="1:7" x14ac:dyDescent="0.25">
      <c r="A41" s="8"/>
      <c r="B41" s="49"/>
      <c r="C41" s="44" t="s">
        <v>34</v>
      </c>
      <c r="D41" s="45"/>
      <c r="E41" s="46">
        <f>E37+E38+E39+E40</f>
        <v>60699956</v>
      </c>
      <c r="F41" s="46">
        <f>F37+F38+F39+F40</f>
        <v>51917797</v>
      </c>
      <c r="G41" s="42"/>
    </row>
    <row r="42" spans="1:7" x14ac:dyDescent="0.25">
      <c r="A42" s="8"/>
      <c r="B42" s="43">
        <v>3</v>
      </c>
      <c r="C42" s="44" t="s">
        <v>70</v>
      </c>
      <c r="D42" s="45"/>
      <c r="E42" s="46">
        <v>0</v>
      </c>
      <c r="F42" s="46">
        <v>0</v>
      </c>
      <c r="G42" s="42"/>
    </row>
    <row r="43" spans="1:7" x14ac:dyDescent="0.25">
      <c r="A43" s="8"/>
      <c r="B43" s="43">
        <v>4</v>
      </c>
      <c r="C43" s="44" t="s">
        <v>71</v>
      </c>
      <c r="D43" s="45"/>
      <c r="E43" s="46">
        <v>0</v>
      </c>
      <c r="F43" s="46">
        <v>0</v>
      </c>
      <c r="G43" s="42"/>
    </row>
    <row r="44" spans="1:7" x14ac:dyDescent="0.25">
      <c r="A44" s="8"/>
      <c r="B44" s="49" t="s">
        <v>30</v>
      </c>
      <c r="C44" s="50" t="s">
        <v>72</v>
      </c>
      <c r="D44" s="51"/>
      <c r="E44" s="52">
        <v>0</v>
      </c>
      <c r="F44" s="52">
        <v>0</v>
      </c>
      <c r="G44" s="42"/>
    </row>
    <row r="45" spans="1:7" x14ac:dyDescent="0.25">
      <c r="A45" s="8"/>
      <c r="B45" s="49" t="s">
        <v>32</v>
      </c>
      <c r="C45" s="50" t="s">
        <v>73</v>
      </c>
      <c r="D45" s="51"/>
      <c r="E45" s="67">
        <v>0</v>
      </c>
      <c r="F45" s="67">
        <v>0</v>
      </c>
      <c r="G45" s="42"/>
    </row>
    <row r="46" spans="1:7" x14ac:dyDescent="0.25">
      <c r="A46" s="8"/>
      <c r="B46" s="38" t="s">
        <v>38</v>
      </c>
      <c r="C46" s="66" t="s">
        <v>74</v>
      </c>
      <c r="D46" s="40"/>
      <c r="E46" s="68">
        <v>0</v>
      </c>
      <c r="F46" s="68">
        <v>0</v>
      </c>
      <c r="G46" s="42"/>
    </row>
    <row r="47" spans="1:7" x14ac:dyDescent="0.25">
      <c r="A47" s="8"/>
      <c r="B47" s="49"/>
      <c r="C47" s="69" t="s">
        <v>50</v>
      </c>
      <c r="D47" s="51"/>
      <c r="E47" s="70">
        <f>E44+E45+E46</f>
        <v>0</v>
      </c>
      <c r="F47" s="70">
        <f>F44+F45+F46</f>
        <v>0</v>
      </c>
      <c r="G47" s="42"/>
    </row>
    <row r="48" spans="1:7" x14ac:dyDescent="0.25">
      <c r="A48" s="8"/>
      <c r="B48" s="43">
        <v>5</v>
      </c>
      <c r="C48" s="69" t="s">
        <v>75</v>
      </c>
      <c r="D48" s="45"/>
      <c r="E48" s="46">
        <v>0</v>
      </c>
      <c r="F48" s="46">
        <v>0</v>
      </c>
      <c r="G48" s="42"/>
    </row>
    <row r="49" spans="1:7" x14ac:dyDescent="0.25">
      <c r="A49" s="8"/>
      <c r="B49" s="54">
        <v>6</v>
      </c>
      <c r="C49" s="71" t="s">
        <v>76</v>
      </c>
      <c r="D49" s="56"/>
      <c r="E49" s="57">
        <v>44309463</v>
      </c>
      <c r="F49" s="57">
        <v>20295293</v>
      </c>
      <c r="G49" s="42"/>
    </row>
    <row r="50" spans="1:7" x14ac:dyDescent="0.25">
      <c r="A50" s="8"/>
      <c r="B50" s="58"/>
      <c r="C50" s="59" t="s">
        <v>77</v>
      </c>
      <c r="D50" s="60"/>
      <c r="E50" s="61">
        <f>E35+E41+E42+E43+E48+E49</f>
        <v>105009419</v>
      </c>
      <c r="F50" s="61">
        <f>F35+F41+F42+F43+F48+F49</f>
        <v>72213090</v>
      </c>
      <c r="G50" s="42"/>
    </row>
    <row r="51" spans="1:7" ht="15.75" thickBot="1" x14ac:dyDescent="0.3">
      <c r="A51" s="8"/>
      <c r="B51" s="72"/>
      <c r="C51" s="73" t="s">
        <v>78</v>
      </c>
      <c r="D51" s="74"/>
      <c r="E51" s="75">
        <f>E27+E50</f>
        <v>824608377</v>
      </c>
      <c r="F51" s="76">
        <f>F27+F50</f>
        <v>557458604</v>
      </c>
      <c r="G51" s="42"/>
    </row>
    <row r="52" spans="1:7" ht="15.75" thickTop="1" x14ac:dyDescent="0.25">
      <c r="A52" s="19"/>
      <c r="B52" s="19"/>
      <c r="C52" s="19"/>
      <c r="D52" s="19"/>
      <c r="E52" s="19"/>
      <c r="F52" s="19"/>
    </row>
    <row r="53" spans="1:7" x14ac:dyDescent="0.25">
      <c r="A53" s="19"/>
      <c r="B53" s="19"/>
      <c r="C53" s="19"/>
      <c r="D53" s="19"/>
      <c r="E53" s="77"/>
      <c r="F53" s="19"/>
    </row>
    <row r="54" spans="1:7" x14ac:dyDescent="0.25">
      <c r="E54" s="42"/>
    </row>
    <row r="55" spans="1:7" x14ac:dyDescent="0.25">
      <c r="C55" s="78" t="s">
        <v>79</v>
      </c>
      <c r="F55" s="27" t="s">
        <v>80</v>
      </c>
    </row>
    <row r="56" spans="1:7" x14ac:dyDescent="0.25">
      <c r="C56" s="27"/>
      <c r="F56" s="27"/>
    </row>
    <row r="57" spans="1:7" x14ac:dyDescent="0.25">
      <c r="C57" s="79" t="s">
        <v>81</v>
      </c>
      <c r="F57" s="80" t="s">
        <v>82</v>
      </c>
    </row>
    <row r="60" spans="1:7" ht="15.75" thickBot="1" x14ac:dyDescent="0.3">
      <c r="B60" s="20"/>
      <c r="C60" s="20"/>
      <c r="D60" s="20"/>
      <c r="E60" s="81"/>
      <c r="F60" s="81"/>
    </row>
    <row r="61" spans="1:7" ht="15.75" thickTop="1" x14ac:dyDescent="0.25">
      <c r="B61" s="28"/>
      <c r="C61" s="29" t="s">
        <v>83</v>
      </c>
      <c r="D61" s="30" t="s">
        <v>24</v>
      </c>
      <c r="E61" s="82" t="s">
        <v>25</v>
      </c>
      <c r="F61" s="83" t="s">
        <v>25</v>
      </c>
    </row>
    <row r="62" spans="1:7" ht="15.75" thickBot="1" x14ac:dyDescent="0.3">
      <c r="B62" s="33"/>
      <c r="C62" s="84"/>
      <c r="D62" s="35"/>
      <c r="E62" s="85">
        <v>2013</v>
      </c>
      <c r="F62" s="86">
        <v>2012</v>
      </c>
    </row>
    <row r="63" spans="1:7" ht="15.75" thickTop="1" x14ac:dyDescent="0.25">
      <c r="B63" s="38" t="s">
        <v>26</v>
      </c>
      <c r="C63" s="39" t="s">
        <v>84</v>
      </c>
      <c r="D63" s="40"/>
      <c r="E63" s="68"/>
      <c r="F63" s="68"/>
    </row>
    <row r="64" spans="1:7" x14ac:dyDescent="0.25">
      <c r="B64" s="43">
        <v>1</v>
      </c>
      <c r="C64" s="44" t="s">
        <v>31</v>
      </c>
      <c r="D64" s="47"/>
      <c r="E64" s="46">
        <v>0</v>
      </c>
      <c r="F64" s="46">
        <v>0</v>
      </c>
    </row>
    <row r="65" spans="2:7" x14ac:dyDescent="0.25">
      <c r="B65" s="43">
        <v>2</v>
      </c>
      <c r="C65" s="44" t="s">
        <v>85</v>
      </c>
      <c r="D65" s="47"/>
      <c r="E65" s="46">
        <v>0</v>
      </c>
      <c r="F65" s="46">
        <v>0</v>
      </c>
    </row>
    <row r="66" spans="2:7" x14ac:dyDescent="0.25">
      <c r="B66" s="49" t="s">
        <v>30</v>
      </c>
      <c r="C66" s="50" t="s">
        <v>86</v>
      </c>
      <c r="D66" s="51"/>
      <c r="E66" s="52">
        <v>68396699</v>
      </c>
      <c r="F66" s="52">
        <v>30293334</v>
      </c>
      <c r="G66" s="42"/>
    </row>
    <row r="67" spans="2:7" x14ac:dyDescent="0.25">
      <c r="B67" s="49" t="s">
        <v>32</v>
      </c>
      <c r="C67" s="50" t="s">
        <v>87</v>
      </c>
      <c r="D67" s="51"/>
      <c r="E67" s="52">
        <v>0</v>
      </c>
      <c r="F67" s="52">
        <v>0</v>
      </c>
      <c r="G67" s="42"/>
    </row>
    <row r="68" spans="2:7" x14ac:dyDescent="0.25">
      <c r="B68" s="49" t="s">
        <v>38</v>
      </c>
      <c r="C68" s="50" t="s">
        <v>88</v>
      </c>
      <c r="D68" s="51"/>
      <c r="E68" s="52">
        <v>0</v>
      </c>
      <c r="F68" s="52">
        <v>0</v>
      </c>
      <c r="G68" s="42"/>
    </row>
    <row r="69" spans="2:7" x14ac:dyDescent="0.25">
      <c r="B69" s="43"/>
      <c r="C69" s="44" t="s">
        <v>34</v>
      </c>
      <c r="D69" s="45"/>
      <c r="E69" s="46">
        <f>E66+E67+E68</f>
        <v>68396699</v>
      </c>
      <c r="F69" s="46">
        <f>F66+F67+F68</f>
        <v>30293334</v>
      </c>
      <c r="G69" s="42"/>
    </row>
    <row r="70" spans="2:7" x14ac:dyDescent="0.25">
      <c r="B70" s="49">
        <v>3</v>
      </c>
      <c r="C70" s="87" t="s">
        <v>89</v>
      </c>
      <c r="D70" s="51"/>
      <c r="E70" s="52"/>
      <c r="F70" s="52"/>
      <c r="G70" s="42"/>
    </row>
    <row r="71" spans="2:7" x14ac:dyDescent="0.25">
      <c r="B71" s="49" t="s">
        <v>30</v>
      </c>
      <c r="C71" s="50" t="s">
        <v>90</v>
      </c>
      <c r="D71" s="51"/>
      <c r="E71" s="52">
        <v>610155797</v>
      </c>
      <c r="F71" s="52">
        <v>398088211</v>
      </c>
      <c r="G71" s="42"/>
    </row>
    <row r="72" spans="2:7" x14ac:dyDescent="0.25">
      <c r="B72" s="49" t="s">
        <v>32</v>
      </c>
      <c r="C72" s="50" t="s">
        <v>91</v>
      </c>
      <c r="D72" s="51"/>
      <c r="E72" s="52">
        <v>1500676</v>
      </c>
      <c r="F72" s="52">
        <v>623177</v>
      </c>
      <c r="G72" s="42"/>
    </row>
    <row r="73" spans="2:7" x14ac:dyDescent="0.25">
      <c r="B73" s="49" t="s">
        <v>38</v>
      </c>
      <c r="C73" s="50" t="s">
        <v>92</v>
      </c>
      <c r="D73" s="51"/>
      <c r="E73" s="52">
        <v>470952</v>
      </c>
      <c r="F73" s="52">
        <v>5475981</v>
      </c>
      <c r="G73" s="42"/>
    </row>
    <row r="74" spans="2:7" x14ac:dyDescent="0.25">
      <c r="B74" s="49" t="s">
        <v>40</v>
      </c>
      <c r="C74" s="50" t="s">
        <v>93</v>
      </c>
      <c r="D74" s="51"/>
      <c r="E74" s="52">
        <v>44424578</v>
      </c>
      <c r="F74" s="52">
        <v>19224578</v>
      </c>
      <c r="G74" s="42"/>
    </row>
    <row r="75" spans="2:7" x14ac:dyDescent="0.25">
      <c r="B75" s="88" t="s">
        <v>48</v>
      </c>
      <c r="C75" s="50" t="s">
        <v>94</v>
      </c>
      <c r="D75" s="51"/>
      <c r="E75" s="52"/>
      <c r="F75" s="52"/>
      <c r="G75" s="42"/>
    </row>
    <row r="76" spans="2:7" x14ac:dyDescent="0.25">
      <c r="B76" s="49"/>
      <c r="C76" s="44" t="s">
        <v>42</v>
      </c>
      <c r="D76" s="45"/>
      <c r="E76" s="46">
        <f>SUM(E71:E75)</f>
        <v>656552003</v>
      </c>
      <c r="F76" s="46">
        <f>SUM(F71:F75)</f>
        <v>423411947</v>
      </c>
      <c r="G76" s="42"/>
    </row>
    <row r="77" spans="2:7" ht="18.75" customHeight="1" x14ac:dyDescent="0.25">
      <c r="B77" s="49">
        <v>4</v>
      </c>
      <c r="C77" s="44" t="s">
        <v>95</v>
      </c>
      <c r="D77" s="47"/>
      <c r="E77" s="46">
        <v>0</v>
      </c>
      <c r="F77" s="46">
        <v>0</v>
      </c>
      <c r="G77" s="42"/>
    </row>
    <row r="78" spans="2:7" x14ac:dyDescent="0.25">
      <c r="B78" s="49">
        <v>5</v>
      </c>
      <c r="C78" s="44" t="s">
        <v>96</v>
      </c>
      <c r="D78" s="47"/>
      <c r="E78" s="46">
        <v>0</v>
      </c>
      <c r="F78" s="46">
        <v>0</v>
      </c>
      <c r="G78" s="42"/>
    </row>
    <row r="79" spans="2:7" x14ac:dyDescent="0.25">
      <c r="B79" s="89"/>
      <c r="C79" s="90" t="s">
        <v>97</v>
      </c>
      <c r="D79" s="45"/>
      <c r="E79" s="46">
        <f>E64+E65+E69+E76+E77+E78</f>
        <v>724948702</v>
      </c>
      <c r="F79" s="46">
        <f>F64+F65+F69+F76+F77+F78</f>
        <v>453705281</v>
      </c>
      <c r="G79" s="42"/>
    </row>
    <row r="80" spans="2:7" x14ac:dyDescent="0.25">
      <c r="B80" s="49"/>
      <c r="C80" s="50"/>
      <c r="D80" s="51"/>
      <c r="E80" s="52"/>
      <c r="F80" s="52"/>
      <c r="G80" s="42"/>
    </row>
    <row r="81" spans="2:7" x14ac:dyDescent="0.25">
      <c r="B81" s="49" t="s">
        <v>55</v>
      </c>
      <c r="C81" s="44" t="s">
        <v>98</v>
      </c>
      <c r="D81" s="51"/>
      <c r="E81" s="52"/>
      <c r="F81" s="52"/>
      <c r="G81" s="42"/>
    </row>
    <row r="82" spans="2:7" x14ac:dyDescent="0.25">
      <c r="B82" s="43">
        <v>1</v>
      </c>
      <c r="C82" s="87" t="s">
        <v>99</v>
      </c>
      <c r="D82" s="51"/>
      <c r="E82" s="52"/>
      <c r="F82" s="52"/>
      <c r="G82" s="42"/>
    </row>
    <row r="83" spans="2:7" x14ac:dyDescent="0.25">
      <c r="B83" s="43" t="s">
        <v>30</v>
      </c>
      <c r="C83" s="50" t="s">
        <v>100</v>
      </c>
      <c r="D83" s="51"/>
      <c r="E83" s="52">
        <v>6519611</v>
      </c>
      <c r="F83" s="52">
        <v>11081589</v>
      </c>
      <c r="G83" s="42"/>
    </row>
    <row r="84" spans="2:7" x14ac:dyDescent="0.25">
      <c r="B84" s="43" t="s">
        <v>32</v>
      </c>
      <c r="C84" s="50" t="s">
        <v>101</v>
      </c>
      <c r="D84" s="51"/>
      <c r="E84" s="52">
        <v>0</v>
      </c>
      <c r="F84" s="52">
        <v>0</v>
      </c>
      <c r="G84" s="42"/>
    </row>
    <row r="85" spans="2:7" ht="12.75" customHeight="1" x14ac:dyDescent="0.25">
      <c r="B85" s="49"/>
      <c r="C85" s="44" t="s">
        <v>102</v>
      </c>
      <c r="D85" s="45"/>
      <c r="E85" s="46">
        <f>E82+E83+E84</f>
        <v>6519611</v>
      </c>
      <c r="F85" s="46">
        <f>F82+F83+F84</f>
        <v>11081589</v>
      </c>
      <c r="G85" s="42"/>
    </row>
    <row r="86" spans="2:7" ht="12.75" customHeight="1" x14ac:dyDescent="0.25">
      <c r="B86" s="43">
        <v>2</v>
      </c>
      <c r="C86" s="44" t="s">
        <v>103</v>
      </c>
      <c r="D86" s="51"/>
      <c r="E86" s="70">
        <v>23719612</v>
      </c>
      <c r="F86" s="70">
        <v>19694203</v>
      </c>
      <c r="G86" s="42"/>
    </row>
    <row r="87" spans="2:7" x14ac:dyDescent="0.25">
      <c r="B87" s="43">
        <v>3</v>
      </c>
      <c r="C87" s="44" t="s">
        <v>104</v>
      </c>
      <c r="D87" s="51"/>
      <c r="E87" s="70">
        <v>0</v>
      </c>
      <c r="F87" s="70">
        <v>0</v>
      </c>
      <c r="G87" s="42"/>
    </row>
    <row r="88" spans="2:7" x14ac:dyDescent="0.25">
      <c r="B88" s="43">
        <v>4</v>
      </c>
      <c r="C88" s="44" t="s">
        <v>105</v>
      </c>
      <c r="D88" s="51"/>
      <c r="E88" s="70">
        <v>0</v>
      </c>
      <c r="F88" s="70">
        <v>0</v>
      </c>
      <c r="G88" s="42"/>
    </row>
    <row r="89" spans="2:7" x14ac:dyDescent="0.25">
      <c r="B89" s="62"/>
      <c r="C89" s="55" t="s">
        <v>106</v>
      </c>
      <c r="D89" s="56"/>
      <c r="E89" s="57">
        <f>E85+E86+E87+E88</f>
        <v>30239223</v>
      </c>
      <c r="F89" s="57">
        <f>F85+F86+F87+F88</f>
        <v>30775792</v>
      </c>
      <c r="G89" s="42"/>
    </row>
    <row r="90" spans="2:7" x14ac:dyDescent="0.25">
      <c r="B90" s="91"/>
      <c r="C90" s="92" t="s">
        <v>107</v>
      </c>
      <c r="D90" s="93"/>
      <c r="E90" s="94">
        <f>E79+E89</f>
        <v>755187925</v>
      </c>
      <c r="F90" s="94">
        <f>F79+F89</f>
        <v>484481073</v>
      </c>
      <c r="G90" s="42"/>
    </row>
    <row r="91" spans="2:7" x14ac:dyDescent="0.25">
      <c r="B91" s="49"/>
      <c r="C91" s="44"/>
      <c r="D91" s="51"/>
      <c r="E91" s="52"/>
      <c r="F91" s="52"/>
      <c r="G91" s="42"/>
    </row>
    <row r="92" spans="2:7" x14ac:dyDescent="0.25">
      <c r="B92" s="49" t="s">
        <v>108</v>
      </c>
      <c r="C92" s="44" t="s">
        <v>109</v>
      </c>
      <c r="D92" s="51"/>
      <c r="E92" s="52"/>
      <c r="F92" s="52"/>
      <c r="G92" s="42"/>
    </row>
    <row r="93" spans="2:7" x14ac:dyDescent="0.25">
      <c r="B93" s="54">
        <v>1</v>
      </c>
      <c r="C93" s="95" t="s">
        <v>110</v>
      </c>
      <c r="D93" s="64"/>
      <c r="E93" s="65">
        <v>0</v>
      </c>
      <c r="F93" s="65">
        <v>0</v>
      </c>
      <c r="G93" s="42"/>
    </row>
    <row r="94" spans="2:7" x14ac:dyDescent="0.25">
      <c r="B94" s="38"/>
      <c r="C94" s="96" t="s">
        <v>111</v>
      </c>
      <c r="D94" s="40"/>
      <c r="E94" s="68"/>
      <c r="F94" s="68"/>
      <c r="G94" s="42"/>
    </row>
    <row r="95" spans="2:7" x14ac:dyDescent="0.25">
      <c r="B95" s="54">
        <v>2</v>
      </c>
      <c r="C95" s="95" t="s">
        <v>112</v>
      </c>
      <c r="D95" s="64"/>
      <c r="E95" s="65">
        <v>0</v>
      </c>
      <c r="F95" s="65">
        <v>0</v>
      </c>
      <c r="G95" s="42"/>
    </row>
    <row r="96" spans="2:7" x14ac:dyDescent="0.25">
      <c r="B96" s="38"/>
      <c r="C96" s="96" t="s">
        <v>113</v>
      </c>
      <c r="D96" s="40"/>
      <c r="E96" s="68"/>
      <c r="F96" s="68"/>
      <c r="G96" s="42"/>
    </row>
    <row r="97" spans="2:7" x14ac:dyDescent="0.25">
      <c r="B97" s="43">
        <v>3</v>
      </c>
      <c r="C97" s="87" t="s">
        <v>114</v>
      </c>
      <c r="D97" s="51"/>
      <c r="E97" s="52">
        <v>44000000</v>
      </c>
      <c r="F97" s="52">
        <v>44000000</v>
      </c>
      <c r="G97" s="42"/>
    </row>
    <row r="98" spans="2:7" x14ac:dyDescent="0.25">
      <c r="B98" s="43">
        <v>4</v>
      </c>
      <c r="C98" s="87" t="s">
        <v>115</v>
      </c>
      <c r="D98" s="51"/>
      <c r="E98" s="52"/>
      <c r="F98" s="52"/>
      <c r="G98" s="42"/>
    </row>
    <row r="99" spans="2:7" x14ac:dyDescent="0.25">
      <c r="B99" s="43">
        <v>5</v>
      </c>
      <c r="C99" s="87" t="s">
        <v>116</v>
      </c>
      <c r="D99" s="51"/>
      <c r="E99" s="52"/>
      <c r="F99" s="52"/>
      <c r="G99" s="42"/>
    </row>
    <row r="100" spans="2:7" x14ac:dyDescent="0.25">
      <c r="B100" s="43">
        <v>6</v>
      </c>
      <c r="C100" s="87" t="s">
        <v>117</v>
      </c>
      <c r="D100" s="51"/>
      <c r="E100" s="52"/>
      <c r="F100" s="52"/>
      <c r="G100" s="42"/>
    </row>
    <row r="101" spans="2:7" x14ac:dyDescent="0.25">
      <c r="B101" s="43">
        <v>7</v>
      </c>
      <c r="C101" s="87" t="s">
        <v>118</v>
      </c>
      <c r="D101" s="51"/>
      <c r="E101" s="52"/>
      <c r="F101" s="52"/>
      <c r="G101" s="42"/>
    </row>
    <row r="102" spans="2:7" x14ac:dyDescent="0.25">
      <c r="B102" s="43">
        <v>8</v>
      </c>
      <c r="C102" s="87" t="s">
        <v>119</v>
      </c>
      <c r="D102" s="51"/>
      <c r="E102" s="52">
        <v>4469</v>
      </c>
      <c r="F102" s="52">
        <v>4469</v>
      </c>
      <c r="G102" s="42"/>
    </row>
    <row r="103" spans="2:7" x14ac:dyDescent="0.25">
      <c r="B103" s="97">
        <v>9</v>
      </c>
      <c r="C103" s="98" t="s">
        <v>120</v>
      </c>
      <c r="D103" s="99"/>
      <c r="E103" s="100">
        <v>973062</v>
      </c>
      <c r="F103" s="100">
        <v>0</v>
      </c>
      <c r="G103" s="42"/>
    </row>
    <row r="104" spans="2:7" x14ac:dyDescent="0.25">
      <c r="B104" s="101">
        <v>10</v>
      </c>
      <c r="C104" s="102" t="s">
        <v>121</v>
      </c>
      <c r="D104" s="103"/>
      <c r="E104" s="104">
        <v>24442921</v>
      </c>
      <c r="F104" s="104">
        <v>28973062</v>
      </c>
      <c r="G104" s="42"/>
    </row>
    <row r="105" spans="2:7" x14ac:dyDescent="0.25">
      <c r="B105" s="105"/>
      <c r="C105" s="106" t="s">
        <v>122</v>
      </c>
      <c r="D105" s="107"/>
      <c r="E105" s="108">
        <f>E93+E95+E97+E98+E99+E100+E101+E102+E103+E104</f>
        <v>69420452</v>
      </c>
      <c r="F105" s="108">
        <f>F93+F95+F97+F98+F99+F100+F101+F102+F103+F104</f>
        <v>72977531</v>
      </c>
      <c r="G105" s="42"/>
    </row>
    <row r="106" spans="2:7" x14ac:dyDescent="0.25">
      <c r="B106" s="109"/>
      <c r="C106" s="110"/>
      <c r="D106" s="111"/>
      <c r="E106" s="112"/>
      <c r="F106" s="113"/>
      <c r="G106" s="42"/>
    </row>
    <row r="107" spans="2:7" x14ac:dyDescent="0.25">
      <c r="B107" s="114"/>
      <c r="C107" s="106" t="s">
        <v>123</v>
      </c>
      <c r="D107" s="107"/>
      <c r="E107" s="115">
        <f>E90+E105</f>
        <v>824608377</v>
      </c>
      <c r="F107" s="108">
        <f>F90+F105</f>
        <v>557458604</v>
      </c>
      <c r="G107" s="42"/>
    </row>
    <row r="108" spans="2:7" ht="15.75" thickBot="1" x14ac:dyDescent="0.3">
      <c r="B108" s="116"/>
      <c r="C108" s="117" t="s">
        <v>124</v>
      </c>
      <c r="D108" s="118"/>
      <c r="E108" s="119"/>
      <c r="F108" s="120"/>
    </row>
    <row r="109" spans="2:7" ht="15.75" thickTop="1" x14ac:dyDescent="0.25">
      <c r="E109" s="42"/>
      <c r="F109" s="42"/>
    </row>
    <row r="110" spans="2:7" x14ac:dyDescent="0.25">
      <c r="E110" s="42"/>
      <c r="F110" s="42"/>
    </row>
    <row r="111" spans="2:7" x14ac:dyDescent="0.25">
      <c r="E111" s="42"/>
      <c r="F111" s="42"/>
    </row>
    <row r="112" spans="2:7" x14ac:dyDescent="0.25">
      <c r="C112" s="78" t="s">
        <v>79</v>
      </c>
      <c r="E112" s="42"/>
      <c r="F112" s="121" t="s">
        <v>80</v>
      </c>
    </row>
    <row r="113" spans="3:6" x14ac:dyDescent="0.25">
      <c r="C113" s="27"/>
      <c r="E113" s="42"/>
      <c r="F113" s="121"/>
    </row>
    <row r="114" spans="3:6" x14ac:dyDescent="0.25">
      <c r="C114" s="79" t="s">
        <v>81</v>
      </c>
      <c r="E114" s="42"/>
      <c r="F114" s="122" t="s">
        <v>82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N31" sqref="N31"/>
    </sheetView>
  </sheetViews>
  <sheetFormatPr defaultRowHeight="15" x14ac:dyDescent="0.25"/>
  <cols>
    <col min="1" max="1" width="3.85546875" customWidth="1"/>
    <col min="2" max="2" width="8.140625" customWidth="1"/>
    <col min="3" max="3" width="11.7109375" customWidth="1"/>
    <col min="4" max="4" width="12.42578125" customWidth="1"/>
    <col min="5" max="5" width="8" customWidth="1"/>
    <col min="6" max="6" width="11.7109375" customWidth="1"/>
    <col min="7" max="7" width="11.28515625" customWidth="1"/>
    <col min="8" max="8" width="10.5703125" customWidth="1"/>
    <col min="9" max="9" width="12.5703125" customWidth="1"/>
    <col min="10" max="10" width="10.7109375" customWidth="1"/>
    <col min="11" max="11" width="11.28515625" customWidth="1"/>
    <col min="12" max="12" width="9.85546875" customWidth="1"/>
    <col min="13" max="13" width="11.5703125" customWidth="1"/>
    <col min="14" max="14" width="10.85546875" customWidth="1"/>
    <col min="257" max="257" width="3.85546875" customWidth="1"/>
    <col min="258" max="258" width="8.140625" customWidth="1"/>
    <col min="259" max="259" width="11.7109375" customWidth="1"/>
    <col min="260" max="260" width="12.42578125" customWidth="1"/>
    <col min="261" max="261" width="8" customWidth="1"/>
    <col min="262" max="262" width="11.7109375" customWidth="1"/>
    <col min="263" max="263" width="11.28515625" customWidth="1"/>
    <col min="264" max="264" width="10.5703125" customWidth="1"/>
    <col min="265" max="265" width="12.5703125" customWidth="1"/>
    <col min="266" max="266" width="10.7109375" customWidth="1"/>
    <col min="267" max="267" width="11.28515625" customWidth="1"/>
    <col min="268" max="268" width="9.85546875" customWidth="1"/>
    <col min="269" max="269" width="11.5703125" customWidth="1"/>
    <col min="270" max="270" width="10.85546875" customWidth="1"/>
    <col min="513" max="513" width="3.85546875" customWidth="1"/>
    <col min="514" max="514" width="8.140625" customWidth="1"/>
    <col min="515" max="515" width="11.7109375" customWidth="1"/>
    <col min="516" max="516" width="12.42578125" customWidth="1"/>
    <col min="517" max="517" width="8" customWidth="1"/>
    <col min="518" max="518" width="11.7109375" customWidth="1"/>
    <col min="519" max="519" width="11.28515625" customWidth="1"/>
    <col min="520" max="520" width="10.5703125" customWidth="1"/>
    <col min="521" max="521" width="12.5703125" customWidth="1"/>
    <col min="522" max="522" width="10.7109375" customWidth="1"/>
    <col min="523" max="523" width="11.28515625" customWidth="1"/>
    <col min="524" max="524" width="9.85546875" customWidth="1"/>
    <col min="525" max="525" width="11.5703125" customWidth="1"/>
    <col min="526" max="526" width="10.85546875" customWidth="1"/>
    <col min="769" max="769" width="3.85546875" customWidth="1"/>
    <col min="770" max="770" width="8.140625" customWidth="1"/>
    <col min="771" max="771" width="11.7109375" customWidth="1"/>
    <col min="772" max="772" width="12.42578125" customWidth="1"/>
    <col min="773" max="773" width="8" customWidth="1"/>
    <col min="774" max="774" width="11.7109375" customWidth="1"/>
    <col min="775" max="775" width="11.28515625" customWidth="1"/>
    <col min="776" max="776" width="10.5703125" customWidth="1"/>
    <col min="777" max="777" width="12.5703125" customWidth="1"/>
    <col min="778" max="778" width="10.7109375" customWidth="1"/>
    <col min="779" max="779" width="11.28515625" customWidth="1"/>
    <col min="780" max="780" width="9.85546875" customWidth="1"/>
    <col min="781" max="781" width="11.5703125" customWidth="1"/>
    <col min="782" max="782" width="10.85546875" customWidth="1"/>
    <col min="1025" max="1025" width="3.85546875" customWidth="1"/>
    <col min="1026" max="1026" width="8.140625" customWidth="1"/>
    <col min="1027" max="1027" width="11.7109375" customWidth="1"/>
    <col min="1028" max="1028" width="12.42578125" customWidth="1"/>
    <col min="1029" max="1029" width="8" customWidth="1"/>
    <col min="1030" max="1030" width="11.7109375" customWidth="1"/>
    <col min="1031" max="1031" width="11.28515625" customWidth="1"/>
    <col min="1032" max="1032" width="10.5703125" customWidth="1"/>
    <col min="1033" max="1033" width="12.5703125" customWidth="1"/>
    <col min="1034" max="1034" width="10.7109375" customWidth="1"/>
    <col min="1035" max="1035" width="11.28515625" customWidth="1"/>
    <col min="1036" max="1036" width="9.85546875" customWidth="1"/>
    <col min="1037" max="1037" width="11.5703125" customWidth="1"/>
    <col min="1038" max="1038" width="10.85546875" customWidth="1"/>
    <col min="1281" max="1281" width="3.85546875" customWidth="1"/>
    <col min="1282" max="1282" width="8.140625" customWidth="1"/>
    <col min="1283" max="1283" width="11.7109375" customWidth="1"/>
    <col min="1284" max="1284" width="12.42578125" customWidth="1"/>
    <col min="1285" max="1285" width="8" customWidth="1"/>
    <col min="1286" max="1286" width="11.7109375" customWidth="1"/>
    <col min="1287" max="1287" width="11.28515625" customWidth="1"/>
    <col min="1288" max="1288" width="10.5703125" customWidth="1"/>
    <col min="1289" max="1289" width="12.5703125" customWidth="1"/>
    <col min="1290" max="1290" width="10.7109375" customWidth="1"/>
    <col min="1291" max="1291" width="11.28515625" customWidth="1"/>
    <col min="1292" max="1292" width="9.85546875" customWidth="1"/>
    <col min="1293" max="1293" width="11.5703125" customWidth="1"/>
    <col min="1294" max="1294" width="10.85546875" customWidth="1"/>
    <col min="1537" max="1537" width="3.85546875" customWidth="1"/>
    <col min="1538" max="1538" width="8.140625" customWidth="1"/>
    <col min="1539" max="1539" width="11.7109375" customWidth="1"/>
    <col min="1540" max="1540" width="12.42578125" customWidth="1"/>
    <col min="1541" max="1541" width="8" customWidth="1"/>
    <col min="1542" max="1542" width="11.7109375" customWidth="1"/>
    <col min="1543" max="1543" width="11.28515625" customWidth="1"/>
    <col min="1544" max="1544" width="10.5703125" customWidth="1"/>
    <col min="1545" max="1545" width="12.5703125" customWidth="1"/>
    <col min="1546" max="1546" width="10.7109375" customWidth="1"/>
    <col min="1547" max="1547" width="11.28515625" customWidth="1"/>
    <col min="1548" max="1548" width="9.85546875" customWidth="1"/>
    <col min="1549" max="1549" width="11.5703125" customWidth="1"/>
    <col min="1550" max="1550" width="10.85546875" customWidth="1"/>
    <col min="1793" max="1793" width="3.85546875" customWidth="1"/>
    <col min="1794" max="1794" width="8.140625" customWidth="1"/>
    <col min="1795" max="1795" width="11.7109375" customWidth="1"/>
    <col min="1796" max="1796" width="12.42578125" customWidth="1"/>
    <col min="1797" max="1797" width="8" customWidth="1"/>
    <col min="1798" max="1798" width="11.7109375" customWidth="1"/>
    <col min="1799" max="1799" width="11.28515625" customWidth="1"/>
    <col min="1800" max="1800" width="10.5703125" customWidth="1"/>
    <col min="1801" max="1801" width="12.5703125" customWidth="1"/>
    <col min="1802" max="1802" width="10.7109375" customWidth="1"/>
    <col min="1803" max="1803" width="11.28515625" customWidth="1"/>
    <col min="1804" max="1804" width="9.85546875" customWidth="1"/>
    <col min="1805" max="1805" width="11.5703125" customWidth="1"/>
    <col min="1806" max="1806" width="10.85546875" customWidth="1"/>
    <col min="2049" max="2049" width="3.85546875" customWidth="1"/>
    <col min="2050" max="2050" width="8.140625" customWidth="1"/>
    <col min="2051" max="2051" width="11.7109375" customWidth="1"/>
    <col min="2052" max="2052" width="12.42578125" customWidth="1"/>
    <col min="2053" max="2053" width="8" customWidth="1"/>
    <col min="2054" max="2054" width="11.7109375" customWidth="1"/>
    <col min="2055" max="2055" width="11.28515625" customWidth="1"/>
    <col min="2056" max="2056" width="10.5703125" customWidth="1"/>
    <col min="2057" max="2057" width="12.5703125" customWidth="1"/>
    <col min="2058" max="2058" width="10.7109375" customWidth="1"/>
    <col min="2059" max="2059" width="11.28515625" customWidth="1"/>
    <col min="2060" max="2060" width="9.85546875" customWidth="1"/>
    <col min="2061" max="2061" width="11.5703125" customWidth="1"/>
    <col min="2062" max="2062" width="10.85546875" customWidth="1"/>
    <col min="2305" max="2305" width="3.85546875" customWidth="1"/>
    <col min="2306" max="2306" width="8.140625" customWidth="1"/>
    <col min="2307" max="2307" width="11.7109375" customWidth="1"/>
    <col min="2308" max="2308" width="12.42578125" customWidth="1"/>
    <col min="2309" max="2309" width="8" customWidth="1"/>
    <col min="2310" max="2310" width="11.7109375" customWidth="1"/>
    <col min="2311" max="2311" width="11.28515625" customWidth="1"/>
    <col min="2312" max="2312" width="10.5703125" customWidth="1"/>
    <col min="2313" max="2313" width="12.5703125" customWidth="1"/>
    <col min="2314" max="2314" width="10.7109375" customWidth="1"/>
    <col min="2315" max="2315" width="11.28515625" customWidth="1"/>
    <col min="2316" max="2316" width="9.85546875" customWidth="1"/>
    <col min="2317" max="2317" width="11.5703125" customWidth="1"/>
    <col min="2318" max="2318" width="10.85546875" customWidth="1"/>
    <col min="2561" max="2561" width="3.85546875" customWidth="1"/>
    <col min="2562" max="2562" width="8.140625" customWidth="1"/>
    <col min="2563" max="2563" width="11.7109375" customWidth="1"/>
    <col min="2564" max="2564" width="12.42578125" customWidth="1"/>
    <col min="2565" max="2565" width="8" customWidth="1"/>
    <col min="2566" max="2566" width="11.7109375" customWidth="1"/>
    <col min="2567" max="2567" width="11.28515625" customWidth="1"/>
    <col min="2568" max="2568" width="10.5703125" customWidth="1"/>
    <col min="2569" max="2569" width="12.5703125" customWidth="1"/>
    <col min="2570" max="2570" width="10.7109375" customWidth="1"/>
    <col min="2571" max="2571" width="11.28515625" customWidth="1"/>
    <col min="2572" max="2572" width="9.85546875" customWidth="1"/>
    <col min="2573" max="2573" width="11.5703125" customWidth="1"/>
    <col min="2574" max="2574" width="10.85546875" customWidth="1"/>
    <col min="2817" max="2817" width="3.85546875" customWidth="1"/>
    <col min="2818" max="2818" width="8.140625" customWidth="1"/>
    <col min="2819" max="2819" width="11.7109375" customWidth="1"/>
    <col min="2820" max="2820" width="12.42578125" customWidth="1"/>
    <col min="2821" max="2821" width="8" customWidth="1"/>
    <col min="2822" max="2822" width="11.7109375" customWidth="1"/>
    <col min="2823" max="2823" width="11.28515625" customWidth="1"/>
    <col min="2824" max="2824" width="10.5703125" customWidth="1"/>
    <col min="2825" max="2825" width="12.5703125" customWidth="1"/>
    <col min="2826" max="2826" width="10.7109375" customWidth="1"/>
    <col min="2827" max="2827" width="11.28515625" customWidth="1"/>
    <col min="2828" max="2828" width="9.85546875" customWidth="1"/>
    <col min="2829" max="2829" width="11.5703125" customWidth="1"/>
    <col min="2830" max="2830" width="10.85546875" customWidth="1"/>
    <col min="3073" max="3073" width="3.85546875" customWidth="1"/>
    <col min="3074" max="3074" width="8.140625" customWidth="1"/>
    <col min="3075" max="3075" width="11.7109375" customWidth="1"/>
    <col min="3076" max="3076" width="12.42578125" customWidth="1"/>
    <col min="3077" max="3077" width="8" customWidth="1"/>
    <col min="3078" max="3078" width="11.7109375" customWidth="1"/>
    <col min="3079" max="3079" width="11.28515625" customWidth="1"/>
    <col min="3080" max="3080" width="10.5703125" customWidth="1"/>
    <col min="3081" max="3081" width="12.5703125" customWidth="1"/>
    <col min="3082" max="3082" width="10.7109375" customWidth="1"/>
    <col min="3083" max="3083" width="11.28515625" customWidth="1"/>
    <col min="3084" max="3084" width="9.85546875" customWidth="1"/>
    <col min="3085" max="3085" width="11.5703125" customWidth="1"/>
    <col min="3086" max="3086" width="10.85546875" customWidth="1"/>
    <col min="3329" max="3329" width="3.85546875" customWidth="1"/>
    <col min="3330" max="3330" width="8.140625" customWidth="1"/>
    <col min="3331" max="3331" width="11.7109375" customWidth="1"/>
    <col min="3332" max="3332" width="12.42578125" customWidth="1"/>
    <col min="3333" max="3333" width="8" customWidth="1"/>
    <col min="3334" max="3334" width="11.7109375" customWidth="1"/>
    <col min="3335" max="3335" width="11.28515625" customWidth="1"/>
    <col min="3336" max="3336" width="10.5703125" customWidth="1"/>
    <col min="3337" max="3337" width="12.5703125" customWidth="1"/>
    <col min="3338" max="3338" width="10.7109375" customWidth="1"/>
    <col min="3339" max="3339" width="11.28515625" customWidth="1"/>
    <col min="3340" max="3340" width="9.85546875" customWidth="1"/>
    <col min="3341" max="3341" width="11.5703125" customWidth="1"/>
    <col min="3342" max="3342" width="10.85546875" customWidth="1"/>
    <col min="3585" max="3585" width="3.85546875" customWidth="1"/>
    <col min="3586" max="3586" width="8.140625" customWidth="1"/>
    <col min="3587" max="3587" width="11.7109375" customWidth="1"/>
    <col min="3588" max="3588" width="12.42578125" customWidth="1"/>
    <col min="3589" max="3589" width="8" customWidth="1"/>
    <col min="3590" max="3590" width="11.7109375" customWidth="1"/>
    <col min="3591" max="3591" width="11.28515625" customWidth="1"/>
    <col min="3592" max="3592" width="10.5703125" customWidth="1"/>
    <col min="3593" max="3593" width="12.5703125" customWidth="1"/>
    <col min="3594" max="3594" width="10.7109375" customWidth="1"/>
    <col min="3595" max="3595" width="11.28515625" customWidth="1"/>
    <col min="3596" max="3596" width="9.85546875" customWidth="1"/>
    <col min="3597" max="3597" width="11.5703125" customWidth="1"/>
    <col min="3598" max="3598" width="10.85546875" customWidth="1"/>
    <col min="3841" max="3841" width="3.85546875" customWidth="1"/>
    <col min="3842" max="3842" width="8.140625" customWidth="1"/>
    <col min="3843" max="3843" width="11.7109375" customWidth="1"/>
    <col min="3844" max="3844" width="12.42578125" customWidth="1"/>
    <col min="3845" max="3845" width="8" customWidth="1"/>
    <col min="3846" max="3846" width="11.7109375" customWidth="1"/>
    <col min="3847" max="3847" width="11.28515625" customWidth="1"/>
    <col min="3848" max="3848" width="10.5703125" customWidth="1"/>
    <col min="3849" max="3849" width="12.5703125" customWidth="1"/>
    <col min="3850" max="3850" width="10.7109375" customWidth="1"/>
    <col min="3851" max="3851" width="11.28515625" customWidth="1"/>
    <col min="3852" max="3852" width="9.85546875" customWidth="1"/>
    <col min="3853" max="3853" width="11.5703125" customWidth="1"/>
    <col min="3854" max="3854" width="10.85546875" customWidth="1"/>
    <col min="4097" max="4097" width="3.85546875" customWidth="1"/>
    <col min="4098" max="4098" width="8.140625" customWidth="1"/>
    <col min="4099" max="4099" width="11.7109375" customWidth="1"/>
    <col min="4100" max="4100" width="12.42578125" customWidth="1"/>
    <col min="4101" max="4101" width="8" customWidth="1"/>
    <col min="4102" max="4102" width="11.7109375" customWidth="1"/>
    <col min="4103" max="4103" width="11.28515625" customWidth="1"/>
    <col min="4104" max="4104" width="10.5703125" customWidth="1"/>
    <col min="4105" max="4105" width="12.5703125" customWidth="1"/>
    <col min="4106" max="4106" width="10.7109375" customWidth="1"/>
    <col min="4107" max="4107" width="11.28515625" customWidth="1"/>
    <col min="4108" max="4108" width="9.85546875" customWidth="1"/>
    <col min="4109" max="4109" width="11.5703125" customWidth="1"/>
    <col min="4110" max="4110" width="10.85546875" customWidth="1"/>
    <col min="4353" max="4353" width="3.85546875" customWidth="1"/>
    <col min="4354" max="4354" width="8.140625" customWidth="1"/>
    <col min="4355" max="4355" width="11.7109375" customWidth="1"/>
    <col min="4356" max="4356" width="12.42578125" customWidth="1"/>
    <col min="4357" max="4357" width="8" customWidth="1"/>
    <col min="4358" max="4358" width="11.7109375" customWidth="1"/>
    <col min="4359" max="4359" width="11.28515625" customWidth="1"/>
    <col min="4360" max="4360" width="10.5703125" customWidth="1"/>
    <col min="4361" max="4361" width="12.5703125" customWidth="1"/>
    <col min="4362" max="4362" width="10.7109375" customWidth="1"/>
    <col min="4363" max="4363" width="11.28515625" customWidth="1"/>
    <col min="4364" max="4364" width="9.85546875" customWidth="1"/>
    <col min="4365" max="4365" width="11.5703125" customWidth="1"/>
    <col min="4366" max="4366" width="10.85546875" customWidth="1"/>
    <col min="4609" max="4609" width="3.85546875" customWidth="1"/>
    <col min="4610" max="4610" width="8.140625" customWidth="1"/>
    <col min="4611" max="4611" width="11.7109375" customWidth="1"/>
    <col min="4612" max="4612" width="12.42578125" customWidth="1"/>
    <col min="4613" max="4613" width="8" customWidth="1"/>
    <col min="4614" max="4614" width="11.7109375" customWidth="1"/>
    <col min="4615" max="4615" width="11.28515625" customWidth="1"/>
    <col min="4616" max="4616" width="10.5703125" customWidth="1"/>
    <col min="4617" max="4617" width="12.5703125" customWidth="1"/>
    <col min="4618" max="4618" width="10.7109375" customWidth="1"/>
    <col min="4619" max="4619" width="11.28515625" customWidth="1"/>
    <col min="4620" max="4620" width="9.85546875" customWidth="1"/>
    <col min="4621" max="4621" width="11.5703125" customWidth="1"/>
    <col min="4622" max="4622" width="10.85546875" customWidth="1"/>
    <col min="4865" max="4865" width="3.85546875" customWidth="1"/>
    <col min="4866" max="4866" width="8.140625" customWidth="1"/>
    <col min="4867" max="4867" width="11.7109375" customWidth="1"/>
    <col min="4868" max="4868" width="12.42578125" customWidth="1"/>
    <col min="4869" max="4869" width="8" customWidth="1"/>
    <col min="4870" max="4870" width="11.7109375" customWidth="1"/>
    <col min="4871" max="4871" width="11.28515625" customWidth="1"/>
    <col min="4872" max="4872" width="10.5703125" customWidth="1"/>
    <col min="4873" max="4873" width="12.5703125" customWidth="1"/>
    <col min="4874" max="4874" width="10.7109375" customWidth="1"/>
    <col min="4875" max="4875" width="11.28515625" customWidth="1"/>
    <col min="4876" max="4876" width="9.85546875" customWidth="1"/>
    <col min="4877" max="4877" width="11.5703125" customWidth="1"/>
    <col min="4878" max="4878" width="10.85546875" customWidth="1"/>
    <col min="5121" max="5121" width="3.85546875" customWidth="1"/>
    <col min="5122" max="5122" width="8.140625" customWidth="1"/>
    <col min="5123" max="5123" width="11.7109375" customWidth="1"/>
    <col min="5124" max="5124" width="12.42578125" customWidth="1"/>
    <col min="5125" max="5125" width="8" customWidth="1"/>
    <col min="5126" max="5126" width="11.7109375" customWidth="1"/>
    <col min="5127" max="5127" width="11.28515625" customWidth="1"/>
    <col min="5128" max="5128" width="10.5703125" customWidth="1"/>
    <col min="5129" max="5129" width="12.5703125" customWidth="1"/>
    <col min="5130" max="5130" width="10.7109375" customWidth="1"/>
    <col min="5131" max="5131" width="11.28515625" customWidth="1"/>
    <col min="5132" max="5132" width="9.85546875" customWidth="1"/>
    <col min="5133" max="5133" width="11.5703125" customWidth="1"/>
    <col min="5134" max="5134" width="10.85546875" customWidth="1"/>
    <col min="5377" max="5377" width="3.85546875" customWidth="1"/>
    <col min="5378" max="5378" width="8.140625" customWidth="1"/>
    <col min="5379" max="5379" width="11.7109375" customWidth="1"/>
    <col min="5380" max="5380" width="12.42578125" customWidth="1"/>
    <col min="5381" max="5381" width="8" customWidth="1"/>
    <col min="5382" max="5382" width="11.7109375" customWidth="1"/>
    <col min="5383" max="5383" width="11.28515625" customWidth="1"/>
    <col min="5384" max="5384" width="10.5703125" customWidth="1"/>
    <col min="5385" max="5385" width="12.5703125" customWidth="1"/>
    <col min="5386" max="5386" width="10.7109375" customWidth="1"/>
    <col min="5387" max="5387" width="11.28515625" customWidth="1"/>
    <col min="5388" max="5388" width="9.85546875" customWidth="1"/>
    <col min="5389" max="5389" width="11.5703125" customWidth="1"/>
    <col min="5390" max="5390" width="10.85546875" customWidth="1"/>
    <col min="5633" max="5633" width="3.85546875" customWidth="1"/>
    <col min="5634" max="5634" width="8.140625" customWidth="1"/>
    <col min="5635" max="5635" width="11.7109375" customWidth="1"/>
    <col min="5636" max="5636" width="12.42578125" customWidth="1"/>
    <col min="5637" max="5637" width="8" customWidth="1"/>
    <col min="5638" max="5638" width="11.7109375" customWidth="1"/>
    <col min="5639" max="5639" width="11.28515625" customWidth="1"/>
    <col min="5640" max="5640" width="10.5703125" customWidth="1"/>
    <col min="5641" max="5641" width="12.5703125" customWidth="1"/>
    <col min="5642" max="5642" width="10.7109375" customWidth="1"/>
    <col min="5643" max="5643" width="11.28515625" customWidth="1"/>
    <col min="5644" max="5644" width="9.85546875" customWidth="1"/>
    <col min="5645" max="5645" width="11.5703125" customWidth="1"/>
    <col min="5646" max="5646" width="10.85546875" customWidth="1"/>
    <col min="5889" max="5889" width="3.85546875" customWidth="1"/>
    <col min="5890" max="5890" width="8.140625" customWidth="1"/>
    <col min="5891" max="5891" width="11.7109375" customWidth="1"/>
    <col min="5892" max="5892" width="12.42578125" customWidth="1"/>
    <col min="5893" max="5893" width="8" customWidth="1"/>
    <col min="5894" max="5894" width="11.7109375" customWidth="1"/>
    <col min="5895" max="5895" width="11.28515625" customWidth="1"/>
    <col min="5896" max="5896" width="10.5703125" customWidth="1"/>
    <col min="5897" max="5897" width="12.5703125" customWidth="1"/>
    <col min="5898" max="5898" width="10.7109375" customWidth="1"/>
    <col min="5899" max="5899" width="11.28515625" customWidth="1"/>
    <col min="5900" max="5900" width="9.85546875" customWidth="1"/>
    <col min="5901" max="5901" width="11.5703125" customWidth="1"/>
    <col min="5902" max="5902" width="10.85546875" customWidth="1"/>
    <col min="6145" max="6145" width="3.85546875" customWidth="1"/>
    <col min="6146" max="6146" width="8.140625" customWidth="1"/>
    <col min="6147" max="6147" width="11.7109375" customWidth="1"/>
    <col min="6148" max="6148" width="12.42578125" customWidth="1"/>
    <col min="6149" max="6149" width="8" customWidth="1"/>
    <col min="6150" max="6150" width="11.7109375" customWidth="1"/>
    <col min="6151" max="6151" width="11.28515625" customWidth="1"/>
    <col min="6152" max="6152" width="10.5703125" customWidth="1"/>
    <col min="6153" max="6153" width="12.5703125" customWidth="1"/>
    <col min="6154" max="6154" width="10.7109375" customWidth="1"/>
    <col min="6155" max="6155" width="11.28515625" customWidth="1"/>
    <col min="6156" max="6156" width="9.85546875" customWidth="1"/>
    <col min="6157" max="6157" width="11.5703125" customWidth="1"/>
    <col min="6158" max="6158" width="10.85546875" customWidth="1"/>
    <col min="6401" max="6401" width="3.85546875" customWidth="1"/>
    <col min="6402" max="6402" width="8.140625" customWidth="1"/>
    <col min="6403" max="6403" width="11.7109375" customWidth="1"/>
    <col min="6404" max="6404" width="12.42578125" customWidth="1"/>
    <col min="6405" max="6405" width="8" customWidth="1"/>
    <col min="6406" max="6406" width="11.7109375" customWidth="1"/>
    <col min="6407" max="6407" width="11.28515625" customWidth="1"/>
    <col min="6408" max="6408" width="10.5703125" customWidth="1"/>
    <col min="6409" max="6409" width="12.5703125" customWidth="1"/>
    <col min="6410" max="6410" width="10.7109375" customWidth="1"/>
    <col min="6411" max="6411" width="11.28515625" customWidth="1"/>
    <col min="6412" max="6412" width="9.85546875" customWidth="1"/>
    <col min="6413" max="6413" width="11.5703125" customWidth="1"/>
    <col min="6414" max="6414" width="10.85546875" customWidth="1"/>
    <col min="6657" max="6657" width="3.85546875" customWidth="1"/>
    <col min="6658" max="6658" width="8.140625" customWidth="1"/>
    <col min="6659" max="6659" width="11.7109375" customWidth="1"/>
    <col min="6660" max="6660" width="12.42578125" customWidth="1"/>
    <col min="6661" max="6661" width="8" customWidth="1"/>
    <col min="6662" max="6662" width="11.7109375" customWidth="1"/>
    <col min="6663" max="6663" width="11.28515625" customWidth="1"/>
    <col min="6664" max="6664" width="10.5703125" customWidth="1"/>
    <col min="6665" max="6665" width="12.5703125" customWidth="1"/>
    <col min="6666" max="6666" width="10.7109375" customWidth="1"/>
    <col min="6667" max="6667" width="11.28515625" customWidth="1"/>
    <col min="6668" max="6668" width="9.85546875" customWidth="1"/>
    <col min="6669" max="6669" width="11.5703125" customWidth="1"/>
    <col min="6670" max="6670" width="10.85546875" customWidth="1"/>
    <col min="6913" max="6913" width="3.85546875" customWidth="1"/>
    <col min="6914" max="6914" width="8.140625" customWidth="1"/>
    <col min="6915" max="6915" width="11.7109375" customWidth="1"/>
    <col min="6916" max="6916" width="12.42578125" customWidth="1"/>
    <col min="6917" max="6917" width="8" customWidth="1"/>
    <col min="6918" max="6918" width="11.7109375" customWidth="1"/>
    <col min="6919" max="6919" width="11.28515625" customWidth="1"/>
    <col min="6920" max="6920" width="10.5703125" customWidth="1"/>
    <col min="6921" max="6921" width="12.5703125" customWidth="1"/>
    <col min="6922" max="6922" width="10.7109375" customWidth="1"/>
    <col min="6923" max="6923" width="11.28515625" customWidth="1"/>
    <col min="6924" max="6924" width="9.85546875" customWidth="1"/>
    <col min="6925" max="6925" width="11.5703125" customWidth="1"/>
    <col min="6926" max="6926" width="10.85546875" customWidth="1"/>
    <col min="7169" max="7169" width="3.85546875" customWidth="1"/>
    <col min="7170" max="7170" width="8.140625" customWidth="1"/>
    <col min="7171" max="7171" width="11.7109375" customWidth="1"/>
    <col min="7172" max="7172" width="12.42578125" customWidth="1"/>
    <col min="7173" max="7173" width="8" customWidth="1"/>
    <col min="7174" max="7174" width="11.7109375" customWidth="1"/>
    <col min="7175" max="7175" width="11.28515625" customWidth="1"/>
    <col min="7176" max="7176" width="10.5703125" customWidth="1"/>
    <col min="7177" max="7177" width="12.5703125" customWidth="1"/>
    <col min="7178" max="7178" width="10.7109375" customWidth="1"/>
    <col min="7179" max="7179" width="11.28515625" customWidth="1"/>
    <col min="7180" max="7180" width="9.85546875" customWidth="1"/>
    <col min="7181" max="7181" width="11.5703125" customWidth="1"/>
    <col min="7182" max="7182" width="10.85546875" customWidth="1"/>
    <col min="7425" max="7425" width="3.85546875" customWidth="1"/>
    <col min="7426" max="7426" width="8.140625" customWidth="1"/>
    <col min="7427" max="7427" width="11.7109375" customWidth="1"/>
    <col min="7428" max="7428" width="12.42578125" customWidth="1"/>
    <col min="7429" max="7429" width="8" customWidth="1"/>
    <col min="7430" max="7430" width="11.7109375" customWidth="1"/>
    <col min="7431" max="7431" width="11.28515625" customWidth="1"/>
    <col min="7432" max="7432" width="10.5703125" customWidth="1"/>
    <col min="7433" max="7433" width="12.5703125" customWidth="1"/>
    <col min="7434" max="7434" width="10.7109375" customWidth="1"/>
    <col min="7435" max="7435" width="11.28515625" customWidth="1"/>
    <col min="7436" max="7436" width="9.85546875" customWidth="1"/>
    <col min="7437" max="7437" width="11.5703125" customWidth="1"/>
    <col min="7438" max="7438" width="10.85546875" customWidth="1"/>
    <col min="7681" max="7681" width="3.85546875" customWidth="1"/>
    <col min="7682" max="7682" width="8.140625" customWidth="1"/>
    <col min="7683" max="7683" width="11.7109375" customWidth="1"/>
    <col min="7684" max="7684" width="12.42578125" customWidth="1"/>
    <col min="7685" max="7685" width="8" customWidth="1"/>
    <col min="7686" max="7686" width="11.7109375" customWidth="1"/>
    <col min="7687" max="7687" width="11.28515625" customWidth="1"/>
    <col min="7688" max="7688" width="10.5703125" customWidth="1"/>
    <col min="7689" max="7689" width="12.5703125" customWidth="1"/>
    <col min="7690" max="7690" width="10.7109375" customWidth="1"/>
    <col min="7691" max="7691" width="11.28515625" customWidth="1"/>
    <col min="7692" max="7692" width="9.85546875" customWidth="1"/>
    <col min="7693" max="7693" width="11.5703125" customWidth="1"/>
    <col min="7694" max="7694" width="10.85546875" customWidth="1"/>
    <col min="7937" max="7937" width="3.85546875" customWidth="1"/>
    <col min="7938" max="7938" width="8.140625" customWidth="1"/>
    <col min="7939" max="7939" width="11.7109375" customWidth="1"/>
    <col min="7940" max="7940" width="12.42578125" customWidth="1"/>
    <col min="7941" max="7941" width="8" customWidth="1"/>
    <col min="7942" max="7942" width="11.7109375" customWidth="1"/>
    <col min="7943" max="7943" width="11.28515625" customWidth="1"/>
    <col min="7944" max="7944" width="10.5703125" customWidth="1"/>
    <col min="7945" max="7945" width="12.5703125" customWidth="1"/>
    <col min="7946" max="7946" width="10.7109375" customWidth="1"/>
    <col min="7947" max="7947" width="11.28515625" customWidth="1"/>
    <col min="7948" max="7948" width="9.85546875" customWidth="1"/>
    <col min="7949" max="7949" width="11.5703125" customWidth="1"/>
    <col min="7950" max="7950" width="10.85546875" customWidth="1"/>
    <col min="8193" max="8193" width="3.85546875" customWidth="1"/>
    <col min="8194" max="8194" width="8.140625" customWidth="1"/>
    <col min="8195" max="8195" width="11.7109375" customWidth="1"/>
    <col min="8196" max="8196" width="12.42578125" customWidth="1"/>
    <col min="8197" max="8197" width="8" customWidth="1"/>
    <col min="8198" max="8198" width="11.7109375" customWidth="1"/>
    <col min="8199" max="8199" width="11.28515625" customWidth="1"/>
    <col min="8200" max="8200" width="10.5703125" customWidth="1"/>
    <col min="8201" max="8201" width="12.5703125" customWidth="1"/>
    <col min="8202" max="8202" width="10.7109375" customWidth="1"/>
    <col min="8203" max="8203" width="11.28515625" customWidth="1"/>
    <col min="8204" max="8204" width="9.85546875" customWidth="1"/>
    <col min="8205" max="8205" width="11.5703125" customWidth="1"/>
    <col min="8206" max="8206" width="10.85546875" customWidth="1"/>
    <col min="8449" max="8449" width="3.85546875" customWidth="1"/>
    <col min="8450" max="8450" width="8.140625" customWidth="1"/>
    <col min="8451" max="8451" width="11.7109375" customWidth="1"/>
    <col min="8452" max="8452" width="12.42578125" customWidth="1"/>
    <col min="8453" max="8453" width="8" customWidth="1"/>
    <col min="8454" max="8454" width="11.7109375" customWidth="1"/>
    <col min="8455" max="8455" width="11.28515625" customWidth="1"/>
    <col min="8456" max="8456" width="10.5703125" customWidth="1"/>
    <col min="8457" max="8457" width="12.5703125" customWidth="1"/>
    <col min="8458" max="8458" width="10.7109375" customWidth="1"/>
    <col min="8459" max="8459" width="11.28515625" customWidth="1"/>
    <col min="8460" max="8460" width="9.85546875" customWidth="1"/>
    <col min="8461" max="8461" width="11.5703125" customWidth="1"/>
    <col min="8462" max="8462" width="10.85546875" customWidth="1"/>
    <col min="8705" max="8705" width="3.85546875" customWidth="1"/>
    <col min="8706" max="8706" width="8.140625" customWidth="1"/>
    <col min="8707" max="8707" width="11.7109375" customWidth="1"/>
    <col min="8708" max="8708" width="12.42578125" customWidth="1"/>
    <col min="8709" max="8709" width="8" customWidth="1"/>
    <col min="8710" max="8710" width="11.7109375" customWidth="1"/>
    <col min="8711" max="8711" width="11.28515625" customWidth="1"/>
    <col min="8712" max="8712" width="10.5703125" customWidth="1"/>
    <col min="8713" max="8713" width="12.5703125" customWidth="1"/>
    <col min="8714" max="8714" width="10.7109375" customWidth="1"/>
    <col min="8715" max="8715" width="11.28515625" customWidth="1"/>
    <col min="8716" max="8716" width="9.85546875" customWidth="1"/>
    <col min="8717" max="8717" width="11.5703125" customWidth="1"/>
    <col min="8718" max="8718" width="10.85546875" customWidth="1"/>
    <col min="8961" max="8961" width="3.85546875" customWidth="1"/>
    <col min="8962" max="8962" width="8.140625" customWidth="1"/>
    <col min="8963" max="8963" width="11.7109375" customWidth="1"/>
    <col min="8964" max="8964" width="12.42578125" customWidth="1"/>
    <col min="8965" max="8965" width="8" customWidth="1"/>
    <col min="8966" max="8966" width="11.7109375" customWidth="1"/>
    <col min="8967" max="8967" width="11.28515625" customWidth="1"/>
    <col min="8968" max="8968" width="10.5703125" customWidth="1"/>
    <col min="8969" max="8969" width="12.5703125" customWidth="1"/>
    <col min="8970" max="8970" width="10.7109375" customWidth="1"/>
    <col min="8971" max="8971" width="11.28515625" customWidth="1"/>
    <col min="8972" max="8972" width="9.85546875" customWidth="1"/>
    <col min="8973" max="8973" width="11.5703125" customWidth="1"/>
    <col min="8974" max="8974" width="10.85546875" customWidth="1"/>
    <col min="9217" max="9217" width="3.85546875" customWidth="1"/>
    <col min="9218" max="9218" width="8.140625" customWidth="1"/>
    <col min="9219" max="9219" width="11.7109375" customWidth="1"/>
    <col min="9220" max="9220" width="12.42578125" customWidth="1"/>
    <col min="9221" max="9221" width="8" customWidth="1"/>
    <col min="9222" max="9222" width="11.7109375" customWidth="1"/>
    <col min="9223" max="9223" width="11.28515625" customWidth="1"/>
    <col min="9224" max="9224" width="10.5703125" customWidth="1"/>
    <col min="9225" max="9225" width="12.5703125" customWidth="1"/>
    <col min="9226" max="9226" width="10.7109375" customWidth="1"/>
    <col min="9227" max="9227" width="11.28515625" customWidth="1"/>
    <col min="9228" max="9228" width="9.85546875" customWidth="1"/>
    <col min="9229" max="9229" width="11.5703125" customWidth="1"/>
    <col min="9230" max="9230" width="10.85546875" customWidth="1"/>
    <col min="9473" max="9473" width="3.85546875" customWidth="1"/>
    <col min="9474" max="9474" width="8.140625" customWidth="1"/>
    <col min="9475" max="9475" width="11.7109375" customWidth="1"/>
    <col min="9476" max="9476" width="12.42578125" customWidth="1"/>
    <col min="9477" max="9477" width="8" customWidth="1"/>
    <col min="9478" max="9478" width="11.7109375" customWidth="1"/>
    <col min="9479" max="9479" width="11.28515625" customWidth="1"/>
    <col min="9480" max="9480" width="10.5703125" customWidth="1"/>
    <col min="9481" max="9481" width="12.5703125" customWidth="1"/>
    <col min="9482" max="9482" width="10.7109375" customWidth="1"/>
    <col min="9483" max="9483" width="11.28515625" customWidth="1"/>
    <col min="9484" max="9484" width="9.85546875" customWidth="1"/>
    <col min="9485" max="9485" width="11.5703125" customWidth="1"/>
    <col min="9486" max="9486" width="10.85546875" customWidth="1"/>
    <col min="9729" max="9729" width="3.85546875" customWidth="1"/>
    <col min="9730" max="9730" width="8.140625" customWidth="1"/>
    <col min="9731" max="9731" width="11.7109375" customWidth="1"/>
    <col min="9732" max="9732" width="12.42578125" customWidth="1"/>
    <col min="9733" max="9733" width="8" customWidth="1"/>
    <col min="9734" max="9734" width="11.7109375" customWidth="1"/>
    <col min="9735" max="9735" width="11.28515625" customWidth="1"/>
    <col min="9736" max="9736" width="10.5703125" customWidth="1"/>
    <col min="9737" max="9737" width="12.5703125" customWidth="1"/>
    <col min="9738" max="9738" width="10.7109375" customWidth="1"/>
    <col min="9739" max="9739" width="11.28515625" customWidth="1"/>
    <col min="9740" max="9740" width="9.85546875" customWidth="1"/>
    <col min="9741" max="9741" width="11.5703125" customWidth="1"/>
    <col min="9742" max="9742" width="10.85546875" customWidth="1"/>
    <col min="9985" max="9985" width="3.85546875" customWidth="1"/>
    <col min="9986" max="9986" width="8.140625" customWidth="1"/>
    <col min="9987" max="9987" width="11.7109375" customWidth="1"/>
    <col min="9988" max="9988" width="12.42578125" customWidth="1"/>
    <col min="9989" max="9989" width="8" customWidth="1"/>
    <col min="9990" max="9990" width="11.7109375" customWidth="1"/>
    <col min="9991" max="9991" width="11.28515625" customWidth="1"/>
    <col min="9992" max="9992" width="10.5703125" customWidth="1"/>
    <col min="9993" max="9993" width="12.5703125" customWidth="1"/>
    <col min="9994" max="9994" width="10.7109375" customWidth="1"/>
    <col min="9995" max="9995" width="11.28515625" customWidth="1"/>
    <col min="9996" max="9996" width="9.85546875" customWidth="1"/>
    <col min="9997" max="9997" width="11.5703125" customWidth="1"/>
    <col min="9998" max="9998" width="10.85546875" customWidth="1"/>
    <col min="10241" max="10241" width="3.85546875" customWidth="1"/>
    <col min="10242" max="10242" width="8.140625" customWidth="1"/>
    <col min="10243" max="10243" width="11.7109375" customWidth="1"/>
    <col min="10244" max="10244" width="12.42578125" customWidth="1"/>
    <col min="10245" max="10245" width="8" customWidth="1"/>
    <col min="10246" max="10246" width="11.7109375" customWidth="1"/>
    <col min="10247" max="10247" width="11.28515625" customWidth="1"/>
    <col min="10248" max="10248" width="10.5703125" customWidth="1"/>
    <col min="10249" max="10249" width="12.5703125" customWidth="1"/>
    <col min="10250" max="10250" width="10.7109375" customWidth="1"/>
    <col min="10251" max="10251" width="11.28515625" customWidth="1"/>
    <col min="10252" max="10252" width="9.85546875" customWidth="1"/>
    <col min="10253" max="10253" width="11.5703125" customWidth="1"/>
    <col min="10254" max="10254" width="10.85546875" customWidth="1"/>
    <col min="10497" max="10497" width="3.85546875" customWidth="1"/>
    <col min="10498" max="10498" width="8.140625" customWidth="1"/>
    <col min="10499" max="10499" width="11.7109375" customWidth="1"/>
    <col min="10500" max="10500" width="12.42578125" customWidth="1"/>
    <col min="10501" max="10501" width="8" customWidth="1"/>
    <col min="10502" max="10502" width="11.7109375" customWidth="1"/>
    <col min="10503" max="10503" width="11.28515625" customWidth="1"/>
    <col min="10504" max="10504" width="10.5703125" customWidth="1"/>
    <col min="10505" max="10505" width="12.5703125" customWidth="1"/>
    <col min="10506" max="10506" width="10.7109375" customWidth="1"/>
    <col min="10507" max="10507" width="11.28515625" customWidth="1"/>
    <col min="10508" max="10508" width="9.85546875" customWidth="1"/>
    <col min="10509" max="10509" width="11.5703125" customWidth="1"/>
    <col min="10510" max="10510" width="10.85546875" customWidth="1"/>
    <col min="10753" max="10753" width="3.85546875" customWidth="1"/>
    <col min="10754" max="10754" width="8.140625" customWidth="1"/>
    <col min="10755" max="10755" width="11.7109375" customWidth="1"/>
    <col min="10756" max="10756" width="12.42578125" customWidth="1"/>
    <col min="10757" max="10757" width="8" customWidth="1"/>
    <col min="10758" max="10758" width="11.7109375" customWidth="1"/>
    <col min="10759" max="10759" width="11.28515625" customWidth="1"/>
    <col min="10760" max="10760" width="10.5703125" customWidth="1"/>
    <col min="10761" max="10761" width="12.5703125" customWidth="1"/>
    <col min="10762" max="10762" width="10.7109375" customWidth="1"/>
    <col min="10763" max="10763" width="11.28515625" customWidth="1"/>
    <col min="10764" max="10764" width="9.85546875" customWidth="1"/>
    <col min="10765" max="10765" width="11.5703125" customWidth="1"/>
    <col min="10766" max="10766" width="10.85546875" customWidth="1"/>
    <col min="11009" max="11009" width="3.85546875" customWidth="1"/>
    <col min="11010" max="11010" width="8.140625" customWidth="1"/>
    <col min="11011" max="11011" width="11.7109375" customWidth="1"/>
    <col min="11012" max="11012" width="12.42578125" customWidth="1"/>
    <col min="11013" max="11013" width="8" customWidth="1"/>
    <col min="11014" max="11014" width="11.7109375" customWidth="1"/>
    <col min="11015" max="11015" width="11.28515625" customWidth="1"/>
    <col min="11016" max="11016" width="10.5703125" customWidth="1"/>
    <col min="11017" max="11017" width="12.5703125" customWidth="1"/>
    <col min="11018" max="11018" width="10.7109375" customWidth="1"/>
    <col min="11019" max="11019" width="11.28515625" customWidth="1"/>
    <col min="11020" max="11020" width="9.85546875" customWidth="1"/>
    <col min="11021" max="11021" width="11.5703125" customWidth="1"/>
    <col min="11022" max="11022" width="10.85546875" customWidth="1"/>
    <col min="11265" max="11265" width="3.85546875" customWidth="1"/>
    <col min="11266" max="11266" width="8.140625" customWidth="1"/>
    <col min="11267" max="11267" width="11.7109375" customWidth="1"/>
    <col min="11268" max="11268" width="12.42578125" customWidth="1"/>
    <col min="11269" max="11269" width="8" customWidth="1"/>
    <col min="11270" max="11270" width="11.7109375" customWidth="1"/>
    <col min="11271" max="11271" width="11.28515625" customWidth="1"/>
    <col min="11272" max="11272" width="10.5703125" customWidth="1"/>
    <col min="11273" max="11273" width="12.5703125" customWidth="1"/>
    <col min="11274" max="11274" width="10.7109375" customWidth="1"/>
    <col min="11275" max="11275" width="11.28515625" customWidth="1"/>
    <col min="11276" max="11276" width="9.85546875" customWidth="1"/>
    <col min="11277" max="11277" width="11.5703125" customWidth="1"/>
    <col min="11278" max="11278" width="10.85546875" customWidth="1"/>
    <col min="11521" max="11521" width="3.85546875" customWidth="1"/>
    <col min="11522" max="11522" width="8.140625" customWidth="1"/>
    <col min="11523" max="11523" width="11.7109375" customWidth="1"/>
    <col min="11524" max="11524" width="12.42578125" customWidth="1"/>
    <col min="11525" max="11525" width="8" customWidth="1"/>
    <col min="11526" max="11526" width="11.7109375" customWidth="1"/>
    <col min="11527" max="11527" width="11.28515625" customWidth="1"/>
    <col min="11528" max="11528" width="10.5703125" customWidth="1"/>
    <col min="11529" max="11529" width="12.5703125" customWidth="1"/>
    <col min="11530" max="11530" width="10.7109375" customWidth="1"/>
    <col min="11531" max="11531" width="11.28515625" customWidth="1"/>
    <col min="11532" max="11532" width="9.85546875" customWidth="1"/>
    <col min="11533" max="11533" width="11.5703125" customWidth="1"/>
    <col min="11534" max="11534" width="10.85546875" customWidth="1"/>
    <col min="11777" max="11777" width="3.85546875" customWidth="1"/>
    <col min="11778" max="11778" width="8.140625" customWidth="1"/>
    <col min="11779" max="11779" width="11.7109375" customWidth="1"/>
    <col min="11780" max="11780" width="12.42578125" customWidth="1"/>
    <col min="11781" max="11781" width="8" customWidth="1"/>
    <col min="11782" max="11782" width="11.7109375" customWidth="1"/>
    <col min="11783" max="11783" width="11.28515625" customWidth="1"/>
    <col min="11784" max="11784" width="10.5703125" customWidth="1"/>
    <col min="11785" max="11785" width="12.5703125" customWidth="1"/>
    <col min="11786" max="11786" width="10.7109375" customWidth="1"/>
    <col min="11787" max="11787" width="11.28515625" customWidth="1"/>
    <col min="11788" max="11788" width="9.85546875" customWidth="1"/>
    <col min="11789" max="11789" width="11.5703125" customWidth="1"/>
    <col min="11790" max="11790" width="10.85546875" customWidth="1"/>
    <col min="12033" max="12033" width="3.85546875" customWidth="1"/>
    <col min="12034" max="12034" width="8.140625" customWidth="1"/>
    <col min="12035" max="12035" width="11.7109375" customWidth="1"/>
    <col min="12036" max="12036" width="12.42578125" customWidth="1"/>
    <col min="12037" max="12037" width="8" customWidth="1"/>
    <col min="12038" max="12038" width="11.7109375" customWidth="1"/>
    <col min="12039" max="12039" width="11.28515625" customWidth="1"/>
    <col min="12040" max="12040" width="10.5703125" customWidth="1"/>
    <col min="12041" max="12041" width="12.5703125" customWidth="1"/>
    <col min="12042" max="12042" width="10.7109375" customWidth="1"/>
    <col min="12043" max="12043" width="11.28515625" customWidth="1"/>
    <col min="12044" max="12044" width="9.85546875" customWidth="1"/>
    <col min="12045" max="12045" width="11.5703125" customWidth="1"/>
    <col min="12046" max="12046" width="10.85546875" customWidth="1"/>
    <col min="12289" max="12289" width="3.85546875" customWidth="1"/>
    <col min="12290" max="12290" width="8.140625" customWidth="1"/>
    <col min="12291" max="12291" width="11.7109375" customWidth="1"/>
    <col min="12292" max="12292" width="12.42578125" customWidth="1"/>
    <col min="12293" max="12293" width="8" customWidth="1"/>
    <col min="12294" max="12294" width="11.7109375" customWidth="1"/>
    <col min="12295" max="12295" width="11.28515625" customWidth="1"/>
    <col min="12296" max="12296" width="10.5703125" customWidth="1"/>
    <col min="12297" max="12297" width="12.5703125" customWidth="1"/>
    <col min="12298" max="12298" width="10.7109375" customWidth="1"/>
    <col min="12299" max="12299" width="11.28515625" customWidth="1"/>
    <col min="12300" max="12300" width="9.85546875" customWidth="1"/>
    <col min="12301" max="12301" width="11.5703125" customWidth="1"/>
    <col min="12302" max="12302" width="10.85546875" customWidth="1"/>
    <col min="12545" max="12545" width="3.85546875" customWidth="1"/>
    <col min="12546" max="12546" width="8.140625" customWidth="1"/>
    <col min="12547" max="12547" width="11.7109375" customWidth="1"/>
    <col min="12548" max="12548" width="12.42578125" customWidth="1"/>
    <col min="12549" max="12549" width="8" customWidth="1"/>
    <col min="12550" max="12550" width="11.7109375" customWidth="1"/>
    <col min="12551" max="12551" width="11.28515625" customWidth="1"/>
    <col min="12552" max="12552" width="10.5703125" customWidth="1"/>
    <col min="12553" max="12553" width="12.5703125" customWidth="1"/>
    <col min="12554" max="12554" width="10.7109375" customWidth="1"/>
    <col min="12555" max="12555" width="11.28515625" customWidth="1"/>
    <col min="12556" max="12556" width="9.85546875" customWidth="1"/>
    <col min="12557" max="12557" width="11.5703125" customWidth="1"/>
    <col min="12558" max="12558" width="10.85546875" customWidth="1"/>
    <col min="12801" max="12801" width="3.85546875" customWidth="1"/>
    <col min="12802" max="12802" width="8.140625" customWidth="1"/>
    <col min="12803" max="12803" width="11.7109375" customWidth="1"/>
    <col min="12804" max="12804" width="12.42578125" customWidth="1"/>
    <col min="12805" max="12805" width="8" customWidth="1"/>
    <col min="12806" max="12806" width="11.7109375" customWidth="1"/>
    <col min="12807" max="12807" width="11.28515625" customWidth="1"/>
    <col min="12808" max="12808" width="10.5703125" customWidth="1"/>
    <col min="12809" max="12809" width="12.5703125" customWidth="1"/>
    <col min="12810" max="12810" width="10.7109375" customWidth="1"/>
    <col min="12811" max="12811" width="11.28515625" customWidth="1"/>
    <col min="12812" max="12812" width="9.85546875" customWidth="1"/>
    <col min="12813" max="12813" width="11.5703125" customWidth="1"/>
    <col min="12814" max="12814" width="10.85546875" customWidth="1"/>
    <col min="13057" max="13057" width="3.85546875" customWidth="1"/>
    <col min="13058" max="13058" width="8.140625" customWidth="1"/>
    <col min="13059" max="13059" width="11.7109375" customWidth="1"/>
    <col min="13060" max="13060" width="12.42578125" customWidth="1"/>
    <col min="13061" max="13061" width="8" customWidth="1"/>
    <col min="13062" max="13062" width="11.7109375" customWidth="1"/>
    <col min="13063" max="13063" width="11.28515625" customWidth="1"/>
    <col min="13064" max="13064" width="10.5703125" customWidth="1"/>
    <col min="13065" max="13065" width="12.5703125" customWidth="1"/>
    <col min="13066" max="13066" width="10.7109375" customWidth="1"/>
    <col min="13067" max="13067" width="11.28515625" customWidth="1"/>
    <col min="13068" max="13068" width="9.85546875" customWidth="1"/>
    <col min="13069" max="13069" width="11.5703125" customWidth="1"/>
    <col min="13070" max="13070" width="10.85546875" customWidth="1"/>
    <col min="13313" max="13313" width="3.85546875" customWidth="1"/>
    <col min="13314" max="13314" width="8.140625" customWidth="1"/>
    <col min="13315" max="13315" width="11.7109375" customWidth="1"/>
    <col min="13316" max="13316" width="12.42578125" customWidth="1"/>
    <col min="13317" max="13317" width="8" customWidth="1"/>
    <col min="13318" max="13318" width="11.7109375" customWidth="1"/>
    <col min="13319" max="13319" width="11.28515625" customWidth="1"/>
    <col min="13320" max="13320" width="10.5703125" customWidth="1"/>
    <col min="13321" max="13321" width="12.5703125" customWidth="1"/>
    <col min="13322" max="13322" width="10.7109375" customWidth="1"/>
    <col min="13323" max="13323" width="11.28515625" customWidth="1"/>
    <col min="13324" max="13324" width="9.85546875" customWidth="1"/>
    <col min="13325" max="13325" width="11.5703125" customWidth="1"/>
    <col min="13326" max="13326" width="10.85546875" customWidth="1"/>
    <col min="13569" max="13569" width="3.85546875" customWidth="1"/>
    <col min="13570" max="13570" width="8.140625" customWidth="1"/>
    <col min="13571" max="13571" width="11.7109375" customWidth="1"/>
    <col min="13572" max="13572" width="12.42578125" customWidth="1"/>
    <col min="13573" max="13573" width="8" customWidth="1"/>
    <col min="13574" max="13574" width="11.7109375" customWidth="1"/>
    <col min="13575" max="13575" width="11.28515625" customWidth="1"/>
    <col min="13576" max="13576" width="10.5703125" customWidth="1"/>
    <col min="13577" max="13577" width="12.5703125" customWidth="1"/>
    <col min="13578" max="13578" width="10.7109375" customWidth="1"/>
    <col min="13579" max="13579" width="11.28515625" customWidth="1"/>
    <col min="13580" max="13580" width="9.85546875" customWidth="1"/>
    <col min="13581" max="13581" width="11.5703125" customWidth="1"/>
    <col min="13582" max="13582" width="10.85546875" customWidth="1"/>
    <col min="13825" max="13825" width="3.85546875" customWidth="1"/>
    <col min="13826" max="13826" width="8.140625" customWidth="1"/>
    <col min="13827" max="13827" width="11.7109375" customWidth="1"/>
    <col min="13828" max="13828" width="12.42578125" customWidth="1"/>
    <col min="13829" max="13829" width="8" customWidth="1"/>
    <col min="13830" max="13830" width="11.7109375" customWidth="1"/>
    <col min="13831" max="13831" width="11.28515625" customWidth="1"/>
    <col min="13832" max="13832" width="10.5703125" customWidth="1"/>
    <col min="13833" max="13833" width="12.5703125" customWidth="1"/>
    <col min="13834" max="13834" width="10.7109375" customWidth="1"/>
    <col min="13835" max="13835" width="11.28515625" customWidth="1"/>
    <col min="13836" max="13836" width="9.85546875" customWidth="1"/>
    <col min="13837" max="13837" width="11.5703125" customWidth="1"/>
    <col min="13838" max="13838" width="10.85546875" customWidth="1"/>
    <col min="14081" max="14081" width="3.85546875" customWidth="1"/>
    <col min="14082" max="14082" width="8.140625" customWidth="1"/>
    <col min="14083" max="14083" width="11.7109375" customWidth="1"/>
    <col min="14084" max="14084" width="12.42578125" customWidth="1"/>
    <col min="14085" max="14085" width="8" customWidth="1"/>
    <col min="14086" max="14086" width="11.7109375" customWidth="1"/>
    <col min="14087" max="14087" width="11.28515625" customWidth="1"/>
    <col min="14088" max="14088" width="10.5703125" customWidth="1"/>
    <col min="14089" max="14089" width="12.5703125" customWidth="1"/>
    <col min="14090" max="14090" width="10.7109375" customWidth="1"/>
    <col min="14091" max="14091" width="11.28515625" customWidth="1"/>
    <col min="14092" max="14092" width="9.85546875" customWidth="1"/>
    <col min="14093" max="14093" width="11.5703125" customWidth="1"/>
    <col min="14094" max="14094" width="10.85546875" customWidth="1"/>
    <col min="14337" max="14337" width="3.85546875" customWidth="1"/>
    <col min="14338" max="14338" width="8.140625" customWidth="1"/>
    <col min="14339" max="14339" width="11.7109375" customWidth="1"/>
    <col min="14340" max="14340" width="12.42578125" customWidth="1"/>
    <col min="14341" max="14341" width="8" customWidth="1"/>
    <col min="14342" max="14342" width="11.7109375" customWidth="1"/>
    <col min="14343" max="14343" width="11.28515625" customWidth="1"/>
    <col min="14344" max="14344" width="10.5703125" customWidth="1"/>
    <col min="14345" max="14345" width="12.5703125" customWidth="1"/>
    <col min="14346" max="14346" width="10.7109375" customWidth="1"/>
    <col min="14347" max="14347" width="11.28515625" customWidth="1"/>
    <col min="14348" max="14348" width="9.85546875" customWidth="1"/>
    <col min="14349" max="14349" width="11.5703125" customWidth="1"/>
    <col min="14350" max="14350" width="10.85546875" customWidth="1"/>
    <col min="14593" max="14593" width="3.85546875" customWidth="1"/>
    <col min="14594" max="14594" width="8.140625" customWidth="1"/>
    <col min="14595" max="14595" width="11.7109375" customWidth="1"/>
    <col min="14596" max="14596" width="12.42578125" customWidth="1"/>
    <col min="14597" max="14597" width="8" customWidth="1"/>
    <col min="14598" max="14598" width="11.7109375" customWidth="1"/>
    <col min="14599" max="14599" width="11.28515625" customWidth="1"/>
    <col min="14600" max="14600" width="10.5703125" customWidth="1"/>
    <col min="14601" max="14601" width="12.5703125" customWidth="1"/>
    <col min="14602" max="14602" width="10.7109375" customWidth="1"/>
    <col min="14603" max="14603" width="11.28515625" customWidth="1"/>
    <col min="14604" max="14604" width="9.85546875" customWidth="1"/>
    <col min="14605" max="14605" width="11.5703125" customWidth="1"/>
    <col min="14606" max="14606" width="10.85546875" customWidth="1"/>
    <col min="14849" max="14849" width="3.85546875" customWidth="1"/>
    <col min="14850" max="14850" width="8.140625" customWidth="1"/>
    <col min="14851" max="14851" width="11.7109375" customWidth="1"/>
    <col min="14852" max="14852" width="12.42578125" customWidth="1"/>
    <col min="14853" max="14853" width="8" customWidth="1"/>
    <col min="14854" max="14854" width="11.7109375" customWidth="1"/>
    <col min="14855" max="14855" width="11.28515625" customWidth="1"/>
    <col min="14856" max="14856" width="10.5703125" customWidth="1"/>
    <col min="14857" max="14857" width="12.5703125" customWidth="1"/>
    <col min="14858" max="14858" width="10.7109375" customWidth="1"/>
    <col min="14859" max="14859" width="11.28515625" customWidth="1"/>
    <col min="14860" max="14860" width="9.85546875" customWidth="1"/>
    <col min="14861" max="14861" width="11.5703125" customWidth="1"/>
    <col min="14862" max="14862" width="10.85546875" customWidth="1"/>
    <col min="15105" max="15105" width="3.85546875" customWidth="1"/>
    <col min="15106" max="15106" width="8.140625" customWidth="1"/>
    <col min="15107" max="15107" width="11.7109375" customWidth="1"/>
    <col min="15108" max="15108" width="12.42578125" customWidth="1"/>
    <col min="15109" max="15109" width="8" customWidth="1"/>
    <col min="15110" max="15110" width="11.7109375" customWidth="1"/>
    <col min="15111" max="15111" width="11.28515625" customWidth="1"/>
    <col min="15112" max="15112" width="10.5703125" customWidth="1"/>
    <col min="15113" max="15113" width="12.5703125" customWidth="1"/>
    <col min="15114" max="15114" width="10.7109375" customWidth="1"/>
    <col min="15115" max="15115" width="11.28515625" customWidth="1"/>
    <col min="15116" max="15116" width="9.85546875" customWidth="1"/>
    <col min="15117" max="15117" width="11.5703125" customWidth="1"/>
    <col min="15118" max="15118" width="10.85546875" customWidth="1"/>
    <col min="15361" max="15361" width="3.85546875" customWidth="1"/>
    <col min="15362" max="15362" width="8.140625" customWidth="1"/>
    <col min="15363" max="15363" width="11.7109375" customWidth="1"/>
    <col min="15364" max="15364" width="12.42578125" customWidth="1"/>
    <col min="15365" max="15365" width="8" customWidth="1"/>
    <col min="15366" max="15366" width="11.7109375" customWidth="1"/>
    <col min="15367" max="15367" width="11.28515625" customWidth="1"/>
    <col min="15368" max="15368" width="10.5703125" customWidth="1"/>
    <col min="15369" max="15369" width="12.5703125" customWidth="1"/>
    <col min="15370" max="15370" width="10.7109375" customWidth="1"/>
    <col min="15371" max="15371" width="11.28515625" customWidth="1"/>
    <col min="15372" max="15372" width="9.85546875" customWidth="1"/>
    <col min="15373" max="15373" width="11.5703125" customWidth="1"/>
    <col min="15374" max="15374" width="10.85546875" customWidth="1"/>
    <col min="15617" max="15617" width="3.85546875" customWidth="1"/>
    <col min="15618" max="15618" width="8.140625" customWidth="1"/>
    <col min="15619" max="15619" width="11.7109375" customWidth="1"/>
    <col min="15620" max="15620" width="12.42578125" customWidth="1"/>
    <col min="15621" max="15621" width="8" customWidth="1"/>
    <col min="15622" max="15622" width="11.7109375" customWidth="1"/>
    <col min="15623" max="15623" width="11.28515625" customWidth="1"/>
    <col min="15624" max="15624" width="10.5703125" customWidth="1"/>
    <col min="15625" max="15625" width="12.5703125" customWidth="1"/>
    <col min="15626" max="15626" width="10.7109375" customWidth="1"/>
    <col min="15627" max="15627" width="11.28515625" customWidth="1"/>
    <col min="15628" max="15628" width="9.85546875" customWidth="1"/>
    <col min="15629" max="15629" width="11.5703125" customWidth="1"/>
    <col min="15630" max="15630" width="10.85546875" customWidth="1"/>
    <col min="15873" max="15873" width="3.85546875" customWidth="1"/>
    <col min="15874" max="15874" width="8.140625" customWidth="1"/>
    <col min="15875" max="15875" width="11.7109375" customWidth="1"/>
    <col min="15876" max="15876" width="12.42578125" customWidth="1"/>
    <col min="15877" max="15877" width="8" customWidth="1"/>
    <col min="15878" max="15878" width="11.7109375" customWidth="1"/>
    <col min="15879" max="15879" width="11.28515625" customWidth="1"/>
    <col min="15880" max="15880" width="10.5703125" customWidth="1"/>
    <col min="15881" max="15881" width="12.5703125" customWidth="1"/>
    <col min="15882" max="15882" width="10.7109375" customWidth="1"/>
    <col min="15883" max="15883" width="11.28515625" customWidth="1"/>
    <col min="15884" max="15884" width="9.85546875" customWidth="1"/>
    <col min="15885" max="15885" width="11.5703125" customWidth="1"/>
    <col min="15886" max="15886" width="10.85546875" customWidth="1"/>
    <col min="16129" max="16129" width="3.85546875" customWidth="1"/>
    <col min="16130" max="16130" width="8.140625" customWidth="1"/>
    <col min="16131" max="16131" width="11.7109375" customWidth="1"/>
    <col min="16132" max="16132" width="12.42578125" customWidth="1"/>
    <col min="16133" max="16133" width="8" customWidth="1"/>
    <col min="16134" max="16134" width="11.7109375" customWidth="1"/>
    <col min="16135" max="16135" width="11.28515625" customWidth="1"/>
    <col min="16136" max="16136" width="10.5703125" customWidth="1"/>
    <col min="16137" max="16137" width="12.5703125" customWidth="1"/>
    <col min="16138" max="16138" width="10.7109375" customWidth="1"/>
    <col min="16139" max="16139" width="11.28515625" customWidth="1"/>
    <col min="16140" max="16140" width="9.85546875" customWidth="1"/>
    <col min="16141" max="16141" width="11.5703125" customWidth="1"/>
    <col min="16142" max="16142" width="10.85546875" customWidth="1"/>
  </cols>
  <sheetData>
    <row r="1" spans="1:15" ht="18" x14ac:dyDescent="0.25">
      <c r="A1" t="s">
        <v>177</v>
      </c>
      <c r="B1" s="208"/>
      <c r="C1" s="208"/>
      <c r="D1" s="208"/>
    </row>
    <row r="2" spans="1:15" ht="18" x14ac:dyDescent="0.25">
      <c r="A2" s="210" t="s">
        <v>178</v>
      </c>
      <c r="B2" s="208"/>
      <c r="C2" s="208"/>
      <c r="D2" s="208"/>
    </row>
    <row r="3" spans="1:15" ht="18" x14ac:dyDescent="0.25">
      <c r="A3" s="210" t="s">
        <v>179</v>
      </c>
      <c r="B3" s="208"/>
      <c r="C3" s="208"/>
      <c r="D3" s="208"/>
    </row>
    <row r="5" spans="1:15" ht="15.75" x14ac:dyDescent="0.25">
      <c r="A5" s="569" t="s">
        <v>2374</v>
      </c>
      <c r="B5" s="569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</row>
    <row r="6" spans="1:15" ht="30" x14ac:dyDescent="0.25">
      <c r="A6" s="438"/>
      <c r="B6" s="438"/>
      <c r="C6" s="570" t="s">
        <v>2375</v>
      </c>
      <c r="D6" s="570"/>
      <c r="E6" s="439"/>
      <c r="F6" s="570" t="s">
        <v>2376</v>
      </c>
      <c r="G6" s="570"/>
      <c r="H6" s="570"/>
      <c r="I6" s="570" t="s">
        <v>2377</v>
      </c>
      <c r="J6" s="570"/>
      <c r="K6" s="438" t="s">
        <v>2378</v>
      </c>
      <c r="L6" s="438"/>
      <c r="M6" s="438"/>
      <c r="N6" s="440" t="s">
        <v>2379</v>
      </c>
    </row>
    <row r="7" spans="1:15" ht="60" x14ac:dyDescent="0.25">
      <c r="A7" s="441" t="s">
        <v>263</v>
      </c>
      <c r="B7" s="441" t="s">
        <v>2380</v>
      </c>
      <c r="C7" s="442" t="s">
        <v>2381</v>
      </c>
      <c r="D7" s="441" t="s">
        <v>2382</v>
      </c>
      <c r="E7" s="441" t="s">
        <v>2383</v>
      </c>
      <c r="F7" s="441" t="s">
        <v>2384</v>
      </c>
      <c r="G7" s="441" t="s">
        <v>2385</v>
      </c>
      <c r="H7" s="441" t="s">
        <v>2386</v>
      </c>
      <c r="I7" s="441" t="s">
        <v>2387</v>
      </c>
      <c r="J7" s="441" t="s">
        <v>2386</v>
      </c>
      <c r="K7" s="443" t="s">
        <v>2373</v>
      </c>
      <c r="L7" s="444" t="s">
        <v>2388</v>
      </c>
      <c r="M7" s="444" t="s">
        <v>2389</v>
      </c>
      <c r="N7" s="445" t="s">
        <v>2390</v>
      </c>
    </row>
    <row r="8" spans="1:15" ht="15.75" x14ac:dyDescent="0.25">
      <c r="A8" s="446">
        <v>0</v>
      </c>
      <c r="B8" s="446" t="s">
        <v>2391</v>
      </c>
      <c r="C8" s="446"/>
      <c r="D8" s="446"/>
      <c r="E8" s="446"/>
      <c r="F8" s="446"/>
      <c r="G8" s="446"/>
      <c r="H8" s="446"/>
      <c r="I8" s="446"/>
      <c r="J8" s="447"/>
      <c r="K8" s="447"/>
      <c r="L8" s="447"/>
      <c r="M8" s="447"/>
      <c r="N8" s="448">
        <f>1302336+5515</f>
        <v>1307851</v>
      </c>
    </row>
    <row r="9" spans="1:15" ht="15.75" x14ac:dyDescent="0.25">
      <c r="A9" s="446">
        <v>1</v>
      </c>
      <c r="B9" s="446" t="s">
        <v>2392</v>
      </c>
      <c r="C9" s="449">
        <v>65673360</v>
      </c>
      <c r="D9" s="450">
        <f t="shared" ref="D9:D18" si="0">C9*0.2</f>
        <v>13134672</v>
      </c>
      <c r="E9" s="449">
        <v>0</v>
      </c>
      <c r="F9" s="449">
        <v>8146630</v>
      </c>
      <c r="G9" s="449">
        <f>H9*5</f>
        <v>16057695</v>
      </c>
      <c r="H9" s="449">
        <v>3211539</v>
      </c>
      <c r="I9" s="449">
        <v>36890249.879999995</v>
      </c>
      <c r="J9" s="449">
        <f>I9*0.2</f>
        <v>7378049.9759999998</v>
      </c>
      <c r="K9" s="449">
        <f>H9+J9</f>
        <v>10589588.976</v>
      </c>
      <c r="L9" s="449">
        <v>3199420</v>
      </c>
      <c r="M9" s="449">
        <v>35830386</v>
      </c>
      <c r="N9" s="450">
        <f t="shared" ref="N9:N21" si="1">N8-D9+K9+L9</f>
        <v>1962187.9759999998</v>
      </c>
      <c r="O9" s="451"/>
    </row>
    <row r="10" spans="1:15" ht="15.75" x14ac:dyDescent="0.25">
      <c r="A10" s="446">
        <v>2</v>
      </c>
      <c r="B10" s="446" t="s">
        <v>2393</v>
      </c>
      <c r="C10" s="449">
        <v>32682709.009999998</v>
      </c>
      <c r="D10" s="450">
        <f t="shared" si="0"/>
        <v>6536541.8020000001</v>
      </c>
      <c r="E10" s="449">
        <v>0</v>
      </c>
      <c r="F10" s="449">
        <v>0</v>
      </c>
      <c r="G10" s="449">
        <f t="shared" ref="G10:G20" si="2">H10*5</f>
        <v>5797900</v>
      </c>
      <c r="H10" s="449">
        <v>1159580</v>
      </c>
      <c r="I10" s="449">
        <v>7487063.1799999997</v>
      </c>
      <c r="J10" s="449">
        <f t="shared" ref="J10:J20" si="3">I10*0.2</f>
        <v>1497412.6359999999</v>
      </c>
      <c r="K10" s="449">
        <f t="shared" ref="K10:K20" si="4">H10+J10</f>
        <v>2656992.6359999999</v>
      </c>
      <c r="L10" s="449">
        <v>3879549</v>
      </c>
      <c r="M10" s="449">
        <v>39176114</v>
      </c>
      <c r="N10" s="450">
        <f t="shared" si="1"/>
        <v>1962187.8099999996</v>
      </c>
    </row>
    <row r="11" spans="1:15" ht="15.75" x14ac:dyDescent="0.25">
      <c r="A11" s="446">
        <v>3</v>
      </c>
      <c r="B11" s="446" t="s">
        <v>2394</v>
      </c>
      <c r="C11" s="449">
        <v>65592175.729999997</v>
      </c>
      <c r="D11" s="450">
        <f t="shared" si="0"/>
        <v>13118435.146</v>
      </c>
      <c r="E11" s="449">
        <v>0</v>
      </c>
      <c r="F11" s="449">
        <v>0</v>
      </c>
      <c r="G11" s="449">
        <f t="shared" si="2"/>
        <v>1459410</v>
      </c>
      <c r="H11" s="449">
        <v>291882</v>
      </c>
      <c r="I11" s="449">
        <v>58461303.599999994</v>
      </c>
      <c r="J11" s="449">
        <f t="shared" si="3"/>
        <v>11692260.719999999</v>
      </c>
      <c r="K11" s="449">
        <f t="shared" si="4"/>
        <v>11984142.719999999</v>
      </c>
      <c r="L11" s="449">
        <v>1134292</v>
      </c>
      <c r="M11" s="449">
        <v>38293484</v>
      </c>
      <c r="N11" s="450">
        <f t="shared" si="1"/>
        <v>1962187.3839999996</v>
      </c>
    </row>
    <row r="12" spans="1:15" ht="15.75" x14ac:dyDescent="0.25">
      <c r="A12" s="446">
        <v>4</v>
      </c>
      <c r="B12" s="446" t="s">
        <v>2395</v>
      </c>
      <c r="C12" s="449">
        <v>96732548</v>
      </c>
      <c r="D12" s="450">
        <f t="shared" si="0"/>
        <v>19346509.600000001</v>
      </c>
      <c r="E12" s="449">
        <v>50000</v>
      </c>
      <c r="F12" s="449">
        <v>0</v>
      </c>
      <c r="G12" s="449">
        <f t="shared" si="2"/>
        <v>12080250</v>
      </c>
      <c r="H12" s="449">
        <v>2416050</v>
      </c>
      <c r="I12" s="449">
        <v>81849138.309999987</v>
      </c>
      <c r="J12" s="449">
        <f t="shared" si="3"/>
        <v>16369827.661999999</v>
      </c>
      <c r="K12" s="449">
        <f t="shared" si="4"/>
        <v>18785877.662</v>
      </c>
      <c r="L12" s="449">
        <v>1012977</v>
      </c>
      <c r="M12" s="449">
        <v>6512441.4000000004</v>
      </c>
      <c r="N12" s="450">
        <f t="shared" si="1"/>
        <v>2414532.4459999986</v>
      </c>
    </row>
    <row r="13" spans="1:15" ht="15.75" x14ac:dyDescent="0.25">
      <c r="A13" s="446">
        <v>5</v>
      </c>
      <c r="B13" s="446" t="s">
        <v>2396</v>
      </c>
      <c r="C13" s="449">
        <v>154302391.46000001</v>
      </c>
      <c r="D13" s="450">
        <f t="shared" si="0"/>
        <v>30860478.292000003</v>
      </c>
      <c r="E13" s="449">
        <v>105000</v>
      </c>
      <c r="F13" s="449">
        <v>0</v>
      </c>
      <c r="G13" s="449">
        <f t="shared" si="2"/>
        <v>9500465</v>
      </c>
      <c r="H13" s="449">
        <v>1900093</v>
      </c>
      <c r="I13" s="449">
        <v>132889737.359</v>
      </c>
      <c r="J13" s="449">
        <f t="shared" si="3"/>
        <v>26577947.471799999</v>
      </c>
      <c r="K13" s="449">
        <f t="shared" si="4"/>
        <v>28478040.471799999</v>
      </c>
      <c r="L13" s="449"/>
      <c r="M13" s="449">
        <v>99799</v>
      </c>
      <c r="N13" s="450">
        <f t="shared" si="1"/>
        <v>32094.625799994916</v>
      </c>
    </row>
    <row r="14" spans="1:15" ht="15.75" x14ac:dyDescent="0.25">
      <c r="A14" s="446">
        <v>6</v>
      </c>
      <c r="B14" s="446" t="s">
        <v>2397</v>
      </c>
      <c r="C14" s="449">
        <v>99222683.599999994</v>
      </c>
      <c r="D14" s="450">
        <f t="shared" si="0"/>
        <v>19844536.719999999</v>
      </c>
      <c r="E14" s="449">
        <v>284000</v>
      </c>
      <c r="F14" s="449">
        <v>0</v>
      </c>
      <c r="G14" s="449">
        <f t="shared" si="2"/>
        <v>49848195</v>
      </c>
      <c r="H14" s="449">
        <v>9969639</v>
      </c>
      <c r="I14" s="449">
        <v>43301262.239999995</v>
      </c>
      <c r="J14" s="449">
        <f t="shared" si="3"/>
        <v>8660252.4479999989</v>
      </c>
      <c r="K14" s="449">
        <f t="shared" si="4"/>
        <v>18629891.447999999</v>
      </c>
      <c r="L14" s="449">
        <v>1182596</v>
      </c>
      <c r="M14" s="449">
        <v>18165091.5</v>
      </c>
      <c r="N14" s="450">
        <f t="shared" si="1"/>
        <v>45.353799995034933</v>
      </c>
    </row>
    <row r="15" spans="1:15" ht="15.75" x14ac:dyDescent="0.25">
      <c r="A15" s="446">
        <v>7</v>
      </c>
      <c r="B15" s="446" t="s">
        <v>2398</v>
      </c>
      <c r="C15" s="449">
        <v>75063244.920000002</v>
      </c>
      <c r="D15" s="450">
        <f t="shared" si="0"/>
        <v>15012648.984000001</v>
      </c>
      <c r="E15" s="449">
        <v>317000</v>
      </c>
      <c r="F15" s="449">
        <v>4791800</v>
      </c>
      <c r="G15" s="449">
        <f t="shared" si="2"/>
        <v>59832620</v>
      </c>
      <c r="H15" s="449">
        <v>11966524</v>
      </c>
      <c r="I15" s="449">
        <v>13342745.166000001</v>
      </c>
      <c r="J15" s="449">
        <f t="shared" si="3"/>
        <v>2668549.0332000004</v>
      </c>
      <c r="K15" s="449">
        <f t="shared" si="4"/>
        <v>14635073.033199999</v>
      </c>
      <c r="L15" s="449">
        <v>377576</v>
      </c>
      <c r="M15" s="449">
        <v>2391080</v>
      </c>
      <c r="N15" s="450">
        <f t="shared" si="1"/>
        <v>45.402999993413687</v>
      </c>
    </row>
    <row r="16" spans="1:15" ht="15.75" x14ac:dyDescent="0.25">
      <c r="A16" s="446">
        <v>8</v>
      </c>
      <c r="B16" s="446" t="s">
        <v>2399</v>
      </c>
      <c r="C16" s="449">
        <v>62817725</v>
      </c>
      <c r="D16" s="450">
        <f t="shared" si="0"/>
        <v>12563545</v>
      </c>
      <c r="E16" s="449">
        <v>226000</v>
      </c>
      <c r="F16" s="449">
        <v>30345750</v>
      </c>
      <c r="G16" s="449">
        <f t="shared" si="2"/>
        <v>66787600</v>
      </c>
      <c r="H16" s="449">
        <v>13357520</v>
      </c>
      <c r="I16" s="449">
        <v>2182732.7599999998</v>
      </c>
      <c r="J16" s="449">
        <f t="shared" si="3"/>
        <v>436546.55199999997</v>
      </c>
      <c r="K16" s="449">
        <f t="shared" si="4"/>
        <v>13794066.551999999</v>
      </c>
      <c r="L16" s="449"/>
      <c r="M16" s="449">
        <v>35649014</v>
      </c>
      <c r="N16" s="450">
        <f t="shared" si="1"/>
        <v>1230566.9549999926</v>
      </c>
    </row>
    <row r="17" spans="1:16" ht="15.75" x14ac:dyDescent="0.25">
      <c r="A17" s="446">
        <v>9</v>
      </c>
      <c r="B17" s="446" t="s">
        <v>2400</v>
      </c>
      <c r="C17" s="449">
        <v>66386753</v>
      </c>
      <c r="D17" s="450">
        <f t="shared" si="0"/>
        <v>13277350.600000001</v>
      </c>
      <c r="E17" s="449">
        <v>0</v>
      </c>
      <c r="F17" s="449">
        <v>51761250</v>
      </c>
      <c r="G17" s="449">
        <f t="shared" si="2"/>
        <v>73856040</v>
      </c>
      <c r="H17" s="449">
        <v>14771208</v>
      </c>
      <c r="I17" s="449">
        <v>4180597.77</v>
      </c>
      <c r="J17" s="449">
        <f t="shared" si="3"/>
        <v>836119.554</v>
      </c>
      <c r="K17" s="449">
        <f t="shared" si="4"/>
        <v>15607327.554</v>
      </c>
      <c r="L17" s="449"/>
      <c r="M17" s="449">
        <v>43066486</v>
      </c>
      <c r="N17" s="450">
        <f t="shared" si="1"/>
        <v>3560543.9089999907</v>
      </c>
    </row>
    <row r="18" spans="1:16" ht="15.75" x14ac:dyDescent="0.25">
      <c r="A18" s="446">
        <v>10</v>
      </c>
      <c r="B18" s="446" t="s">
        <v>2401</v>
      </c>
      <c r="C18" s="449">
        <v>82302356</v>
      </c>
      <c r="D18" s="450">
        <f t="shared" si="0"/>
        <v>16460471.200000001</v>
      </c>
      <c r="E18" s="449">
        <v>0</v>
      </c>
      <c r="F18" s="449">
        <v>51254025</v>
      </c>
      <c r="G18" s="449">
        <f t="shared" si="2"/>
        <v>59849460</v>
      </c>
      <c r="H18" s="449">
        <v>11969892</v>
      </c>
      <c r="I18" s="449">
        <v>9094671.5999999996</v>
      </c>
      <c r="J18" s="449">
        <f t="shared" si="3"/>
        <v>1818934.32</v>
      </c>
      <c r="K18" s="449">
        <f t="shared" si="4"/>
        <v>13788826.32</v>
      </c>
      <c r="L18" s="449"/>
      <c r="M18" s="449">
        <v>30228110</v>
      </c>
      <c r="N18" s="450">
        <f t="shared" si="1"/>
        <v>888899.02899998985</v>
      </c>
    </row>
    <row r="19" spans="1:16" ht="15.75" x14ac:dyDescent="0.25">
      <c r="A19" s="446">
        <v>11</v>
      </c>
      <c r="B19" s="446" t="s">
        <v>2402</v>
      </c>
      <c r="C19" s="449">
        <v>59367363</v>
      </c>
      <c r="D19" s="450">
        <f>C19*0.2</f>
        <v>11873472.600000001</v>
      </c>
      <c r="E19" s="449">
        <v>0</v>
      </c>
      <c r="F19" s="449">
        <v>29010000</v>
      </c>
      <c r="G19" s="449">
        <v>45937905</v>
      </c>
      <c r="H19" s="449">
        <v>9187581</v>
      </c>
      <c r="I19" s="449">
        <v>12937399.68</v>
      </c>
      <c r="J19" s="449">
        <f t="shared" si="3"/>
        <v>2587479.9360000002</v>
      </c>
      <c r="K19" s="449">
        <f t="shared" si="4"/>
        <v>11775060.936000001</v>
      </c>
      <c r="L19" s="449"/>
      <c r="M19" s="449">
        <v>27636910</v>
      </c>
      <c r="N19" s="450">
        <f t="shared" si="1"/>
        <v>790487.36499998905</v>
      </c>
    </row>
    <row r="20" spans="1:16" ht="15.75" x14ac:dyDescent="0.25">
      <c r="A20" s="446">
        <v>12</v>
      </c>
      <c r="B20" s="446" t="s">
        <v>2403</v>
      </c>
      <c r="C20" s="449">
        <v>56006495.079999998</v>
      </c>
      <c r="D20" s="450">
        <f>C20*0.2</f>
        <v>11201299.016000001</v>
      </c>
      <c r="E20" s="449"/>
      <c r="F20" s="449">
        <v>26318250</v>
      </c>
      <c r="G20" s="449">
        <f t="shared" si="2"/>
        <v>46437820</v>
      </c>
      <c r="H20" s="449">
        <v>9287564</v>
      </c>
      <c r="I20" s="449">
        <v>10540720.859999999</v>
      </c>
      <c r="J20" s="449">
        <f t="shared" si="3"/>
        <v>2108144.1719999998</v>
      </c>
      <c r="K20" s="449">
        <f t="shared" si="4"/>
        <v>11395708.172</v>
      </c>
      <c r="L20" s="449"/>
      <c r="M20" s="449">
        <v>14796090</v>
      </c>
      <c r="N20" s="450">
        <f t="shared" si="1"/>
        <v>984896.52099998854</v>
      </c>
      <c r="P20" s="451"/>
    </row>
    <row r="21" spans="1:16" ht="15.75" x14ac:dyDescent="0.25">
      <c r="A21" s="446"/>
      <c r="B21" s="446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50">
        <f t="shared" si="1"/>
        <v>984896.52099998854</v>
      </c>
    </row>
    <row r="22" spans="1:16" ht="15.75" x14ac:dyDescent="0.25">
      <c r="A22" s="446"/>
      <c r="B22" s="446"/>
      <c r="C22" s="449">
        <f t="shared" ref="C22:J22" si="5">SUM(C8:C21)</f>
        <v>916149804.79999995</v>
      </c>
      <c r="D22" s="449">
        <f t="shared" si="5"/>
        <v>183229960.95999998</v>
      </c>
      <c r="E22" s="449">
        <f t="shared" si="5"/>
        <v>982000</v>
      </c>
      <c r="F22" s="449">
        <f t="shared" si="5"/>
        <v>201627705</v>
      </c>
      <c r="G22" s="449">
        <f t="shared" si="5"/>
        <v>447445360</v>
      </c>
      <c r="H22" s="449">
        <f t="shared" si="5"/>
        <v>89489072</v>
      </c>
      <c r="I22" s="449">
        <f t="shared" si="5"/>
        <v>413157622.40500003</v>
      </c>
      <c r="J22" s="449">
        <f t="shared" si="5"/>
        <v>82631524.481000006</v>
      </c>
      <c r="K22" s="449">
        <f>SUM(K8:K21)</f>
        <v>172120596.48099998</v>
      </c>
      <c r="L22" s="449">
        <f>SUM(L8:L21)</f>
        <v>10786410</v>
      </c>
      <c r="M22" s="449">
        <f>SUM(M8:M21)</f>
        <v>291845005.89999998</v>
      </c>
      <c r="N22" s="452"/>
    </row>
    <row r="23" spans="1:16" ht="15.75" x14ac:dyDescent="0.25">
      <c r="A23" s="434"/>
      <c r="B23" s="434"/>
      <c r="C23" s="434"/>
      <c r="E23" s="434"/>
      <c r="G23" s="434"/>
      <c r="H23" s="434" t="s">
        <v>509</v>
      </c>
      <c r="J23" s="434"/>
      <c r="K23" s="434"/>
      <c r="L23" s="434"/>
      <c r="M23" s="434"/>
    </row>
    <row r="24" spans="1:16" ht="15.75" x14ac:dyDescent="0.25">
      <c r="A24" s="434"/>
      <c r="B24" s="434"/>
      <c r="C24" s="434" t="s">
        <v>175</v>
      </c>
      <c r="D24" s="453"/>
      <c r="F24" s="434"/>
      <c r="G24" s="434" t="s">
        <v>509</v>
      </c>
      <c r="H24" s="434" t="s">
        <v>509</v>
      </c>
      <c r="I24" s="434" t="s">
        <v>509</v>
      </c>
      <c r="J24" s="434" t="s">
        <v>509</v>
      </c>
      <c r="K24" s="454"/>
      <c r="L24" s="455" t="s">
        <v>2404</v>
      </c>
      <c r="M24" s="434"/>
    </row>
    <row r="25" spans="1:16" ht="18" x14ac:dyDescent="0.25">
      <c r="A25" s="208"/>
      <c r="B25" s="208"/>
      <c r="C25" s="434" t="s">
        <v>176</v>
      </c>
      <c r="D25" s="208"/>
      <c r="E25" s="456"/>
      <c r="F25" s="208"/>
      <c r="G25" s="434" t="s">
        <v>509</v>
      </c>
      <c r="H25" s="434" t="s">
        <v>509</v>
      </c>
      <c r="I25" s="434" t="s">
        <v>509</v>
      </c>
      <c r="J25" s="434" t="s">
        <v>509</v>
      </c>
      <c r="K25" s="208"/>
      <c r="L25" s="455" t="s">
        <v>2405</v>
      </c>
    </row>
    <row r="26" spans="1:16" ht="15.75" x14ac:dyDescent="0.25">
      <c r="G26" s="434" t="s">
        <v>509</v>
      </c>
      <c r="H26" s="434" t="s">
        <v>509</v>
      </c>
      <c r="I26" s="434" t="s">
        <v>509</v>
      </c>
      <c r="J26" s="434" t="s">
        <v>509</v>
      </c>
    </row>
    <row r="27" spans="1:16" ht="15.75" x14ac:dyDescent="0.25">
      <c r="G27" s="434" t="s">
        <v>509</v>
      </c>
      <c r="H27" s="434" t="s">
        <v>509</v>
      </c>
      <c r="I27" s="434" t="s">
        <v>509</v>
      </c>
      <c r="J27" s="434" t="s">
        <v>509</v>
      </c>
    </row>
    <row r="28" spans="1:16" ht="15.75" x14ac:dyDescent="0.25">
      <c r="H28" s="434"/>
      <c r="I28" s="434"/>
      <c r="J28" s="434" t="s">
        <v>509</v>
      </c>
    </row>
  </sheetData>
  <mergeCells count="4">
    <mergeCell ref="A5:N5"/>
    <mergeCell ref="C6:D6"/>
    <mergeCell ref="F6:H6"/>
    <mergeCell ref="I6:J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Q28" sqref="Q28"/>
    </sheetView>
  </sheetViews>
  <sheetFormatPr defaultRowHeight="12.75" x14ac:dyDescent="0.2"/>
  <cols>
    <col min="1" max="1" width="4.28515625" style="306" customWidth="1"/>
    <col min="2" max="2" width="8.140625" style="306" customWidth="1"/>
    <col min="3" max="3" width="4.85546875" style="306" customWidth="1"/>
    <col min="4" max="4" width="5" style="306" customWidth="1"/>
    <col min="5" max="5" width="10.42578125" style="306" customWidth="1"/>
    <col min="6" max="6" width="10.7109375" style="306" customWidth="1"/>
    <col min="7" max="7" width="10.28515625" style="306" customWidth="1"/>
    <col min="8" max="8" width="11.5703125" style="306" customWidth="1"/>
    <col min="9" max="9" width="10.140625" style="306" bestFit="1" customWidth="1"/>
    <col min="10" max="10" width="5.85546875" style="306" customWidth="1"/>
    <col min="11" max="11" width="9.7109375" style="306" bestFit="1" customWidth="1"/>
    <col min="12" max="12" width="11.5703125" style="306" customWidth="1"/>
    <col min="13" max="13" width="9.140625" style="306" customWidth="1"/>
    <col min="14" max="14" width="10.28515625" style="306" customWidth="1"/>
    <col min="15" max="16384" width="9.140625" style="306"/>
  </cols>
  <sheetData>
    <row r="1" spans="1:14" x14ac:dyDescent="0.2">
      <c r="A1" s="306" t="s">
        <v>2406</v>
      </c>
    </row>
    <row r="2" spans="1:14" x14ac:dyDescent="0.2">
      <c r="A2" s="306" t="s">
        <v>2407</v>
      </c>
    </row>
    <row r="3" spans="1:14" x14ac:dyDescent="0.2">
      <c r="A3" s="306" t="s">
        <v>2408</v>
      </c>
      <c r="E3" s="21"/>
    </row>
    <row r="4" spans="1:14" x14ac:dyDescent="0.2">
      <c r="E4" s="21"/>
    </row>
    <row r="5" spans="1:14" x14ac:dyDescent="0.2">
      <c r="A5" s="571" t="s">
        <v>2409</v>
      </c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</row>
    <row r="6" spans="1:14" x14ac:dyDescent="0.2">
      <c r="A6" s="572" t="s">
        <v>2410</v>
      </c>
      <c r="B6" s="572"/>
      <c r="C6" s="572"/>
      <c r="D6" s="572"/>
      <c r="E6" s="572"/>
      <c r="F6" s="572"/>
      <c r="G6" s="572"/>
      <c r="H6" s="572"/>
      <c r="I6" s="572"/>
      <c r="J6" s="572"/>
      <c r="K6" s="572"/>
      <c r="L6" s="572"/>
      <c r="M6" s="572"/>
      <c r="N6" s="572"/>
    </row>
    <row r="7" spans="1:14" x14ac:dyDescent="0.2">
      <c r="A7" s="457" t="s">
        <v>2411</v>
      </c>
      <c r="B7" s="457"/>
      <c r="C7" s="21"/>
      <c r="D7" s="21"/>
      <c r="E7" s="21"/>
      <c r="F7" s="21"/>
    </row>
    <row r="8" spans="1:14" ht="15.75" x14ac:dyDescent="0.25">
      <c r="A8" s="306" t="s">
        <v>2412</v>
      </c>
      <c r="C8" s="21"/>
      <c r="D8" s="21"/>
      <c r="E8" s="21"/>
      <c r="F8" s="21"/>
    </row>
    <row r="9" spans="1:14" x14ac:dyDescent="0.2">
      <c r="C9" s="358"/>
      <c r="E9" s="21"/>
      <c r="L9" s="21"/>
      <c r="M9" s="21"/>
      <c r="N9" s="21"/>
    </row>
    <row r="10" spans="1:14" x14ac:dyDescent="0.2">
      <c r="A10" s="458"/>
      <c r="B10" s="458"/>
      <c r="C10" s="459"/>
      <c r="D10" s="460"/>
      <c r="E10" s="573" t="s">
        <v>2413</v>
      </c>
      <c r="F10" s="574"/>
      <c r="G10" s="461" t="s">
        <v>2414</v>
      </c>
      <c r="H10" s="7"/>
      <c r="I10" s="7"/>
      <c r="J10" s="21"/>
      <c r="K10" s="21"/>
      <c r="L10" s="21"/>
      <c r="M10" s="21"/>
      <c r="N10" s="21"/>
    </row>
    <row r="11" spans="1:14" x14ac:dyDescent="0.2">
      <c r="A11" s="462"/>
      <c r="B11" s="462"/>
      <c r="C11" s="463"/>
      <c r="D11" s="464"/>
      <c r="E11" s="465"/>
      <c r="F11" s="466"/>
      <c r="G11" s="462"/>
      <c r="H11" s="575" t="s">
        <v>2415</v>
      </c>
      <c r="I11" s="576"/>
      <c r="J11" s="460"/>
      <c r="K11" s="458"/>
      <c r="L11" s="458"/>
      <c r="M11" s="458"/>
      <c r="N11" s="458"/>
    </row>
    <row r="12" spans="1:14" s="476" customFormat="1" ht="109.5" customHeight="1" x14ac:dyDescent="0.2">
      <c r="A12" s="467" t="s">
        <v>263</v>
      </c>
      <c r="B12" s="467" t="s">
        <v>2416</v>
      </c>
      <c r="C12" s="468" t="s">
        <v>2417</v>
      </c>
      <c r="D12" s="468" t="s">
        <v>2418</v>
      </c>
      <c r="E12" s="469" t="s">
        <v>2419</v>
      </c>
      <c r="F12" s="470" t="s">
        <v>2420</v>
      </c>
      <c r="G12" s="471" t="s">
        <v>2421</v>
      </c>
      <c r="H12" s="472" t="s">
        <v>2422</v>
      </c>
      <c r="I12" s="473" t="s">
        <v>2423</v>
      </c>
      <c r="J12" s="474" t="s">
        <v>2424</v>
      </c>
      <c r="K12" s="471" t="s">
        <v>2425</v>
      </c>
      <c r="L12" s="475" t="s">
        <v>2426</v>
      </c>
      <c r="M12" s="471" t="s">
        <v>2427</v>
      </c>
      <c r="N12" s="467" t="s">
        <v>2428</v>
      </c>
    </row>
    <row r="13" spans="1:14" x14ac:dyDescent="0.2">
      <c r="A13" s="477">
        <v>1</v>
      </c>
      <c r="B13" s="477" t="s">
        <v>2392</v>
      </c>
      <c r="C13" s="478">
        <v>0</v>
      </c>
      <c r="D13" s="479">
        <v>22</v>
      </c>
      <c r="E13" s="480">
        <v>691550</v>
      </c>
      <c r="F13" s="481">
        <f>E13</f>
        <v>691550</v>
      </c>
      <c r="G13" s="482">
        <f>H13+I13</f>
        <v>169429.75</v>
      </c>
      <c r="H13" s="483">
        <f t="shared" ref="H13:H24" si="0">F13*15%</f>
        <v>103732.5</v>
      </c>
      <c r="I13" s="483">
        <f>F13*9.5%</f>
        <v>65697.25</v>
      </c>
      <c r="J13" s="483">
        <v>0</v>
      </c>
      <c r="K13" s="483">
        <f>F13*3.4%</f>
        <v>23512.7</v>
      </c>
      <c r="L13" s="484">
        <f>E13</f>
        <v>691550</v>
      </c>
      <c r="M13" s="483">
        <v>41155</v>
      </c>
      <c r="N13" s="480">
        <f t="shared" ref="N13:N24" si="1">E13-I13-K13/2-M13</f>
        <v>572941.4</v>
      </c>
    </row>
    <row r="14" spans="1:14" x14ac:dyDescent="0.2">
      <c r="A14" s="485">
        <v>2</v>
      </c>
      <c r="B14" s="485" t="s">
        <v>2393</v>
      </c>
      <c r="C14" s="478">
        <v>0</v>
      </c>
      <c r="D14" s="479">
        <v>22</v>
      </c>
      <c r="E14" s="480">
        <v>654872.72727272729</v>
      </c>
      <c r="F14" s="481">
        <f t="shared" ref="F14:F24" si="2">E14</f>
        <v>654872.72727272729</v>
      </c>
      <c r="G14" s="482">
        <f t="shared" ref="G14:G24" si="3">H14+I14</f>
        <v>160443.81818181818</v>
      </c>
      <c r="H14" s="483">
        <f t="shared" si="0"/>
        <v>98230.909090909088</v>
      </c>
      <c r="I14" s="483">
        <f t="shared" ref="I14:I24" si="4">F14*9.5%</f>
        <v>62212.909090909096</v>
      </c>
      <c r="J14" s="483">
        <v>0</v>
      </c>
      <c r="K14" s="483">
        <f t="shared" ref="K14:K24" si="5">F14*3.4%</f>
        <v>22265.672727272729</v>
      </c>
      <c r="L14" s="484">
        <f t="shared" ref="L14:L24" si="6">E14</f>
        <v>654872.72727272729</v>
      </c>
      <c r="M14" s="483">
        <v>39487.272727272728</v>
      </c>
      <c r="N14" s="480">
        <f t="shared" si="1"/>
        <v>542039.70909090922</v>
      </c>
    </row>
    <row r="15" spans="1:14" x14ac:dyDescent="0.2">
      <c r="A15" s="477">
        <v>3</v>
      </c>
      <c r="B15" s="477" t="s">
        <v>2394</v>
      </c>
      <c r="C15" s="478">
        <v>0</v>
      </c>
      <c r="D15" s="479">
        <v>22</v>
      </c>
      <c r="E15" s="480">
        <v>539100</v>
      </c>
      <c r="F15" s="481">
        <f t="shared" si="2"/>
        <v>539100</v>
      </c>
      <c r="G15" s="482">
        <f t="shared" si="3"/>
        <v>132079.5</v>
      </c>
      <c r="H15" s="483">
        <f t="shared" si="0"/>
        <v>80865</v>
      </c>
      <c r="I15" s="483">
        <f t="shared" si="4"/>
        <v>51214.5</v>
      </c>
      <c r="J15" s="483">
        <v>0</v>
      </c>
      <c r="K15" s="483">
        <f t="shared" si="5"/>
        <v>18329.400000000001</v>
      </c>
      <c r="L15" s="484">
        <f t="shared" si="6"/>
        <v>539100</v>
      </c>
      <c r="M15" s="483">
        <v>33910</v>
      </c>
      <c r="N15" s="480">
        <f t="shared" si="1"/>
        <v>444810.8</v>
      </c>
    </row>
    <row r="16" spans="1:14" x14ac:dyDescent="0.2">
      <c r="A16" s="485">
        <v>4</v>
      </c>
      <c r="B16" s="477" t="s">
        <v>2395</v>
      </c>
      <c r="C16" s="478">
        <v>0</v>
      </c>
      <c r="D16" s="479">
        <v>22</v>
      </c>
      <c r="E16" s="480">
        <v>529650</v>
      </c>
      <c r="F16" s="481">
        <f t="shared" si="2"/>
        <v>529650</v>
      </c>
      <c r="G16" s="482">
        <f t="shared" si="3"/>
        <v>129764.25</v>
      </c>
      <c r="H16" s="483">
        <f t="shared" si="0"/>
        <v>79447.5</v>
      </c>
      <c r="I16" s="483">
        <f t="shared" si="4"/>
        <v>50316.75</v>
      </c>
      <c r="J16" s="483">
        <v>0</v>
      </c>
      <c r="K16" s="483">
        <f t="shared" si="5"/>
        <v>18008.100000000002</v>
      </c>
      <c r="L16" s="484">
        <f t="shared" si="6"/>
        <v>529650</v>
      </c>
      <c r="M16" s="483">
        <v>31965</v>
      </c>
      <c r="N16" s="480">
        <f t="shared" si="1"/>
        <v>438364.2</v>
      </c>
    </row>
    <row r="17" spans="1:14" x14ac:dyDescent="0.2">
      <c r="A17" s="477">
        <v>5</v>
      </c>
      <c r="B17" s="477" t="s">
        <v>2396</v>
      </c>
      <c r="C17" s="478">
        <v>0</v>
      </c>
      <c r="D17" s="479">
        <v>22</v>
      </c>
      <c r="E17" s="480">
        <v>617086.36363636353</v>
      </c>
      <c r="F17" s="481">
        <f t="shared" si="2"/>
        <v>617086.36363636353</v>
      </c>
      <c r="G17" s="482">
        <f t="shared" si="3"/>
        <v>151186.15909090906</v>
      </c>
      <c r="H17" s="483">
        <f t="shared" si="0"/>
        <v>92562.95454545453</v>
      </c>
      <c r="I17" s="483">
        <f t="shared" si="4"/>
        <v>58623.204545454537</v>
      </c>
      <c r="J17" s="483">
        <v>0</v>
      </c>
      <c r="K17" s="483">
        <f t="shared" si="5"/>
        <v>20980.936363636363</v>
      </c>
      <c r="L17" s="484">
        <v>85900</v>
      </c>
      <c r="M17" s="483">
        <v>8590</v>
      </c>
      <c r="N17" s="480">
        <f t="shared" si="1"/>
        <v>539382.6909090908</v>
      </c>
    </row>
    <row r="18" spans="1:14" x14ac:dyDescent="0.2">
      <c r="A18" s="485">
        <v>6</v>
      </c>
      <c r="B18" s="477" t="s">
        <v>2397</v>
      </c>
      <c r="C18" s="478">
        <v>0</v>
      </c>
      <c r="D18" s="479">
        <v>22</v>
      </c>
      <c r="E18" s="480">
        <v>686100</v>
      </c>
      <c r="F18" s="481">
        <f t="shared" si="2"/>
        <v>686100</v>
      </c>
      <c r="G18" s="482">
        <f t="shared" si="3"/>
        <v>168094.5</v>
      </c>
      <c r="H18" s="483">
        <f t="shared" si="0"/>
        <v>102915</v>
      </c>
      <c r="I18" s="483">
        <f t="shared" si="4"/>
        <v>65179.5</v>
      </c>
      <c r="J18" s="483">
        <v>0</v>
      </c>
      <c r="K18" s="483">
        <f t="shared" si="5"/>
        <v>23327.4</v>
      </c>
      <c r="L18" s="484">
        <f t="shared" si="6"/>
        <v>686100</v>
      </c>
      <c r="M18" s="483">
        <v>8590</v>
      </c>
      <c r="N18" s="480">
        <f t="shared" si="1"/>
        <v>600666.80000000005</v>
      </c>
    </row>
    <row r="19" spans="1:14" x14ac:dyDescent="0.2">
      <c r="A19" s="477">
        <v>7</v>
      </c>
      <c r="B19" s="477" t="s">
        <v>2398</v>
      </c>
      <c r="C19" s="478">
        <v>0</v>
      </c>
      <c r="D19" s="479">
        <v>22</v>
      </c>
      <c r="E19" s="480">
        <v>659450</v>
      </c>
      <c r="F19" s="481">
        <f t="shared" si="2"/>
        <v>659450</v>
      </c>
      <c r="G19" s="482">
        <f t="shared" si="3"/>
        <v>161565.25</v>
      </c>
      <c r="H19" s="483">
        <f t="shared" si="0"/>
        <v>98917.5</v>
      </c>
      <c r="I19" s="483">
        <f t="shared" si="4"/>
        <v>62647.75</v>
      </c>
      <c r="J19" s="483">
        <v>0</v>
      </c>
      <c r="K19" s="483">
        <f t="shared" si="5"/>
        <v>22421.300000000003</v>
      </c>
      <c r="L19" s="484">
        <f t="shared" si="6"/>
        <v>659450</v>
      </c>
      <c r="M19" s="483">
        <v>8590</v>
      </c>
      <c r="N19" s="480">
        <f t="shared" si="1"/>
        <v>577001.6</v>
      </c>
    </row>
    <row r="20" spans="1:14" x14ac:dyDescent="0.2">
      <c r="A20" s="485">
        <v>8</v>
      </c>
      <c r="B20" s="477" t="s">
        <v>2399</v>
      </c>
      <c r="C20" s="478">
        <v>0</v>
      </c>
      <c r="D20" s="479">
        <v>22</v>
      </c>
      <c r="E20" s="480">
        <v>637450</v>
      </c>
      <c r="F20" s="486">
        <f t="shared" si="2"/>
        <v>637450</v>
      </c>
      <c r="G20" s="482">
        <f t="shared" si="3"/>
        <v>156175.25</v>
      </c>
      <c r="H20" s="483">
        <f t="shared" si="0"/>
        <v>95617.5</v>
      </c>
      <c r="I20" s="483">
        <f t="shared" si="4"/>
        <v>60557.75</v>
      </c>
      <c r="J20" s="483">
        <v>0</v>
      </c>
      <c r="K20" s="483">
        <f t="shared" si="5"/>
        <v>21673.300000000003</v>
      </c>
      <c r="L20" s="484">
        <f t="shared" si="6"/>
        <v>637450</v>
      </c>
      <c r="M20" s="483">
        <v>8590</v>
      </c>
      <c r="N20" s="480">
        <f t="shared" si="1"/>
        <v>557465.59999999998</v>
      </c>
    </row>
    <row r="21" spans="1:14" x14ac:dyDescent="0.2">
      <c r="A21" s="477">
        <v>9</v>
      </c>
      <c r="B21" s="477" t="s">
        <v>2400</v>
      </c>
      <c r="C21" s="478">
        <v>0</v>
      </c>
      <c r="D21" s="479">
        <v>22</v>
      </c>
      <c r="E21" s="485">
        <v>640600</v>
      </c>
      <c r="F21" s="486">
        <f t="shared" si="2"/>
        <v>640600</v>
      </c>
      <c r="G21" s="482">
        <f t="shared" si="3"/>
        <v>156947</v>
      </c>
      <c r="H21" s="483">
        <f t="shared" si="0"/>
        <v>96090</v>
      </c>
      <c r="I21" s="483">
        <f t="shared" si="4"/>
        <v>60857</v>
      </c>
      <c r="J21" s="483">
        <v>0</v>
      </c>
      <c r="K21" s="483">
        <f t="shared" si="5"/>
        <v>21780.400000000001</v>
      </c>
      <c r="L21" s="484">
        <f t="shared" si="6"/>
        <v>640600</v>
      </c>
      <c r="M21" s="483">
        <v>8590</v>
      </c>
      <c r="N21" s="480">
        <f t="shared" si="1"/>
        <v>560262.80000000005</v>
      </c>
    </row>
    <row r="22" spans="1:14" x14ac:dyDescent="0.2">
      <c r="A22" s="485">
        <v>10</v>
      </c>
      <c r="B22" s="477" t="s">
        <v>2401</v>
      </c>
      <c r="C22" s="478">
        <v>0</v>
      </c>
      <c r="D22" s="479">
        <v>22</v>
      </c>
      <c r="E22" s="485">
        <v>657800</v>
      </c>
      <c r="F22" s="486">
        <f t="shared" si="2"/>
        <v>657800</v>
      </c>
      <c r="G22" s="482">
        <f t="shared" si="3"/>
        <v>161161</v>
      </c>
      <c r="H22" s="483">
        <f t="shared" si="0"/>
        <v>98670</v>
      </c>
      <c r="I22" s="483">
        <f t="shared" si="4"/>
        <v>62491</v>
      </c>
      <c r="J22" s="483">
        <v>0</v>
      </c>
      <c r="K22" s="483">
        <f t="shared" si="5"/>
        <v>22365.200000000001</v>
      </c>
      <c r="L22" s="484">
        <f t="shared" si="6"/>
        <v>657800</v>
      </c>
      <c r="M22" s="483">
        <v>8590</v>
      </c>
      <c r="N22" s="480">
        <f t="shared" si="1"/>
        <v>575536.4</v>
      </c>
    </row>
    <row r="23" spans="1:14" x14ac:dyDescent="0.2">
      <c r="A23" s="477">
        <v>11</v>
      </c>
      <c r="B23" s="477" t="s">
        <v>2402</v>
      </c>
      <c r="C23" s="478">
        <v>0</v>
      </c>
      <c r="D23" s="479">
        <v>22</v>
      </c>
      <c r="E23" s="485">
        <v>548300</v>
      </c>
      <c r="F23" s="486">
        <f t="shared" si="2"/>
        <v>548300</v>
      </c>
      <c r="G23" s="482">
        <f t="shared" si="3"/>
        <v>134333.5</v>
      </c>
      <c r="H23" s="483">
        <f t="shared" si="0"/>
        <v>82245</v>
      </c>
      <c r="I23" s="483">
        <f t="shared" si="4"/>
        <v>52088.5</v>
      </c>
      <c r="J23" s="483">
        <v>0</v>
      </c>
      <c r="K23" s="483">
        <f t="shared" si="5"/>
        <v>18642.2</v>
      </c>
      <c r="L23" s="484">
        <f t="shared" si="6"/>
        <v>548300</v>
      </c>
      <c r="M23" s="483">
        <v>8590</v>
      </c>
      <c r="N23" s="480">
        <f t="shared" si="1"/>
        <v>478300.4</v>
      </c>
    </row>
    <row r="24" spans="1:14" x14ac:dyDescent="0.2">
      <c r="A24" s="485">
        <v>12</v>
      </c>
      <c r="B24" s="477" t="s">
        <v>2403</v>
      </c>
      <c r="C24" s="478">
        <v>0</v>
      </c>
      <c r="D24" s="479">
        <v>22</v>
      </c>
      <c r="E24" s="485">
        <v>603677</v>
      </c>
      <c r="F24" s="486">
        <f t="shared" si="2"/>
        <v>603677</v>
      </c>
      <c r="G24" s="482">
        <f t="shared" si="3"/>
        <v>147900.86499999999</v>
      </c>
      <c r="H24" s="483">
        <f t="shared" si="0"/>
        <v>90551.55</v>
      </c>
      <c r="I24" s="483">
        <f t="shared" si="4"/>
        <v>57349.315000000002</v>
      </c>
      <c r="J24" s="483">
        <v>0</v>
      </c>
      <c r="K24" s="483">
        <f t="shared" si="5"/>
        <v>20525.018</v>
      </c>
      <c r="L24" s="484">
        <f t="shared" si="6"/>
        <v>603677</v>
      </c>
      <c r="M24" s="483">
        <v>8590</v>
      </c>
      <c r="N24" s="480">
        <f t="shared" si="1"/>
        <v>527475.17600000009</v>
      </c>
    </row>
    <row r="25" spans="1:14" ht="15.75" x14ac:dyDescent="0.25">
      <c r="A25" s="485"/>
      <c r="B25" s="487"/>
      <c r="C25" s="487"/>
      <c r="D25" s="487"/>
      <c r="E25" s="488">
        <f t="shared" ref="E25:N25" si="7">SUM(E13:E24)</f>
        <v>7465636.0909090908</v>
      </c>
      <c r="F25" s="489">
        <f t="shared" si="7"/>
        <v>7465636.0909090908</v>
      </c>
      <c r="G25" s="490">
        <f t="shared" si="7"/>
        <v>1829080.8422727271</v>
      </c>
      <c r="H25" s="490">
        <f t="shared" si="7"/>
        <v>1119845.4136363636</v>
      </c>
      <c r="I25" s="490">
        <f t="shared" si="7"/>
        <v>709235.42863636371</v>
      </c>
      <c r="J25" s="488">
        <f t="shared" si="7"/>
        <v>0</v>
      </c>
      <c r="K25" s="490">
        <f t="shared" si="7"/>
        <v>253831.62709090911</v>
      </c>
      <c r="L25" s="490">
        <f t="shared" si="7"/>
        <v>6934449.7272727275</v>
      </c>
      <c r="M25" s="490">
        <f t="shared" si="7"/>
        <v>215237.27272727274</v>
      </c>
      <c r="N25" s="490">
        <f t="shared" si="7"/>
        <v>6414247.5760000013</v>
      </c>
    </row>
    <row r="26" spans="1:14" x14ac:dyDescent="0.2">
      <c r="A26" s="485"/>
      <c r="B26" s="487"/>
      <c r="C26" s="487"/>
      <c r="D26" s="487"/>
      <c r="E26" s="485"/>
      <c r="F26" s="491"/>
      <c r="G26" s="485"/>
      <c r="H26" s="485"/>
      <c r="I26" s="485"/>
      <c r="J26" s="485"/>
      <c r="K26" s="485"/>
      <c r="L26" s="485"/>
      <c r="M26" s="485"/>
      <c r="N26" s="485"/>
    </row>
    <row r="27" spans="1:14" x14ac:dyDescent="0.2"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x14ac:dyDescent="0.2">
      <c r="E28" s="492"/>
      <c r="F28" s="21" t="s">
        <v>175</v>
      </c>
      <c r="H28" s="21"/>
      <c r="I28" s="21"/>
      <c r="J28" s="21"/>
      <c r="K28" s="21"/>
      <c r="L28" s="306" t="s">
        <v>225</v>
      </c>
      <c r="M28" s="21"/>
      <c r="N28" s="21"/>
    </row>
    <row r="29" spans="1:14" x14ac:dyDescent="0.2">
      <c r="C29" s="358"/>
      <c r="F29" s="21" t="s">
        <v>176</v>
      </c>
      <c r="J29" s="493"/>
      <c r="L29" s="306" t="s">
        <v>226</v>
      </c>
    </row>
    <row r="30" spans="1:14" x14ac:dyDescent="0.2">
      <c r="E30" s="492"/>
      <c r="F30" s="494"/>
      <c r="L30" s="80"/>
    </row>
    <row r="31" spans="1:14" x14ac:dyDescent="0.2">
      <c r="E31" s="21"/>
      <c r="F31" s="494"/>
    </row>
    <row r="32" spans="1:14" x14ac:dyDescent="0.2">
      <c r="E32" s="21"/>
      <c r="F32" s="495"/>
      <c r="H32" s="5"/>
    </row>
    <row r="33" spans="3:8" x14ac:dyDescent="0.2">
      <c r="C33" s="358"/>
      <c r="E33" s="21"/>
      <c r="F33" s="21"/>
    </row>
    <row r="34" spans="3:8" x14ac:dyDescent="0.2">
      <c r="H34" s="496"/>
    </row>
    <row r="35" spans="3:8" x14ac:dyDescent="0.2">
      <c r="F35" s="306" t="s">
        <v>509</v>
      </c>
    </row>
  </sheetData>
  <mergeCells count="4">
    <mergeCell ref="A5:N5"/>
    <mergeCell ref="A6:N6"/>
    <mergeCell ref="E10:F10"/>
    <mergeCell ref="H11:I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L26" sqref="L26"/>
    </sheetView>
  </sheetViews>
  <sheetFormatPr defaultRowHeight="15" x14ac:dyDescent="0.25"/>
  <cols>
    <col min="1" max="1" width="4.28515625" customWidth="1"/>
    <col min="2" max="2" width="54" customWidth="1"/>
    <col min="3" max="3" width="13.28515625" customWidth="1"/>
    <col min="4" max="4" width="9.28515625" customWidth="1"/>
    <col min="5" max="5" width="18" bestFit="1" customWidth="1"/>
    <col min="6" max="6" width="11.5703125" customWidth="1"/>
    <col min="7" max="7" width="10.5703125" bestFit="1" customWidth="1"/>
    <col min="8" max="8" width="16.5703125" customWidth="1"/>
    <col min="9" max="9" width="17.7109375" customWidth="1"/>
  </cols>
  <sheetData>
    <row r="1" spans="1:8" x14ac:dyDescent="0.25">
      <c r="A1" t="s">
        <v>2429</v>
      </c>
    </row>
    <row r="2" spans="1:8" x14ac:dyDescent="0.25">
      <c r="A2" t="s">
        <v>178</v>
      </c>
    </row>
    <row r="3" spans="1:8" x14ac:dyDescent="0.25">
      <c r="A3" t="s">
        <v>2430</v>
      </c>
      <c r="F3" t="s">
        <v>2431</v>
      </c>
    </row>
    <row r="4" spans="1:8" x14ac:dyDescent="0.25">
      <c r="A4" s="551" t="s">
        <v>2432</v>
      </c>
      <c r="B4" s="551"/>
      <c r="C4" s="551"/>
      <c r="D4" s="551"/>
      <c r="E4" s="551"/>
      <c r="F4" s="551"/>
    </row>
    <row r="5" spans="1:8" ht="31.5" x14ac:dyDescent="0.25">
      <c r="A5" s="497" t="s">
        <v>263</v>
      </c>
      <c r="B5" s="497" t="s">
        <v>2433</v>
      </c>
      <c r="C5" s="497" t="s">
        <v>2434</v>
      </c>
      <c r="D5" s="498" t="s">
        <v>2435</v>
      </c>
      <c r="E5" s="498" t="s">
        <v>182</v>
      </c>
      <c r="F5" s="498" t="s">
        <v>2436</v>
      </c>
      <c r="G5" s="499"/>
    </row>
    <row r="6" spans="1:8" ht="15.75" x14ac:dyDescent="0.25">
      <c r="A6" s="500">
        <v>1</v>
      </c>
      <c r="B6" s="501" t="s">
        <v>2437</v>
      </c>
      <c r="C6" s="502">
        <v>70</v>
      </c>
      <c r="D6" s="503">
        <v>11100</v>
      </c>
      <c r="E6" s="504">
        <f>E7+E8+E9</f>
        <v>1090047.0349999999</v>
      </c>
      <c r="F6" s="504">
        <f>F7+F8+F9</f>
        <v>0</v>
      </c>
      <c r="H6" s="505"/>
    </row>
    <row r="7" spans="1:8" ht="15.75" x14ac:dyDescent="0.25">
      <c r="A7" s="506" t="s">
        <v>2438</v>
      </c>
      <c r="B7" s="503" t="s">
        <v>2439</v>
      </c>
      <c r="C7" s="502" t="s">
        <v>2440</v>
      </c>
      <c r="D7" s="503">
        <v>11101</v>
      </c>
      <c r="E7" s="507"/>
      <c r="F7" s="507"/>
    </row>
    <row r="8" spans="1:8" ht="15.75" x14ac:dyDescent="0.25">
      <c r="A8" s="506" t="s">
        <v>2441</v>
      </c>
      <c r="B8" s="503" t="s">
        <v>2442</v>
      </c>
      <c r="C8" s="502">
        <v>704</v>
      </c>
      <c r="D8" s="503">
        <v>11102</v>
      </c>
      <c r="E8" s="507">
        <v>1283.5</v>
      </c>
      <c r="F8" s="507"/>
    </row>
    <row r="9" spans="1:8" ht="15.75" x14ac:dyDescent="0.25">
      <c r="A9" s="506" t="s">
        <v>2443</v>
      </c>
      <c r="B9" s="503" t="s">
        <v>2444</v>
      </c>
      <c r="C9" s="502" t="s">
        <v>2445</v>
      </c>
      <c r="D9" s="503">
        <v>11103</v>
      </c>
      <c r="E9" s="507">
        <v>1088763.5349999999</v>
      </c>
      <c r="F9" s="507"/>
    </row>
    <row r="10" spans="1:8" ht="15.75" x14ac:dyDescent="0.25">
      <c r="A10" s="500">
        <v>2</v>
      </c>
      <c r="B10" s="501" t="s">
        <v>2446</v>
      </c>
      <c r="C10" s="502">
        <v>708</v>
      </c>
      <c r="D10" s="503">
        <v>11104</v>
      </c>
      <c r="E10" s="504">
        <f>E11+E12+E13</f>
        <v>0</v>
      </c>
      <c r="F10" s="504">
        <f>F11+F12+F13</f>
        <v>0</v>
      </c>
    </row>
    <row r="11" spans="1:8" ht="15.75" x14ac:dyDescent="0.25">
      <c r="A11" s="506" t="s">
        <v>2438</v>
      </c>
      <c r="B11" s="503" t="s">
        <v>2447</v>
      </c>
      <c r="C11" s="502">
        <v>7081</v>
      </c>
      <c r="D11" s="503">
        <v>111041</v>
      </c>
      <c r="E11" s="507">
        <v>0</v>
      </c>
      <c r="F11" s="507">
        <v>0</v>
      </c>
    </row>
    <row r="12" spans="1:8" ht="15.75" x14ac:dyDescent="0.25">
      <c r="A12" s="506" t="s">
        <v>2441</v>
      </c>
      <c r="B12" s="503" t="s">
        <v>2448</v>
      </c>
      <c r="C12" s="502">
        <v>7082</v>
      </c>
      <c r="D12" s="503">
        <v>111042</v>
      </c>
      <c r="E12" s="507">
        <v>0</v>
      </c>
      <c r="F12" s="507">
        <v>0</v>
      </c>
    </row>
    <row r="13" spans="1:8" ht="15.75" x14ac:dyDescent="0.25">
      <c r="A13" s="506" t="s">
        <v>2443</v>
      </c>
      <c r="B13" s="503" t="s">
        <v>2449</v>
      </c>
      <c r="C13" s="502">
        <v>7083</v>
      </c>
      <c r="D13" s="503">
        <v>111043</v>
      </c>
      <c r="E13" s="507"/>
      <c r="F13" s="507"/>
    </row>
    <row r="14" spans="1:8" ht="15.75" x14ac:dyDescent="0.25">
      <c r="A14" s="500">
        <v>3</v>
      </c>
      <c r="B14" s="508" t="s">
        <v>2450</v>
      </c>
      <c r="C14" s="502">
        <v>71</v>
      </c>
      <c r="D14" s="503">
        <v>11201</v>
      </c>
      <c r="E14" s="507"/>
      <c r="F14" s="507"/>
    </row>
    <row r="15" spans="1:8" ht="15.75" x14ac:dyDescent="0.25">
      <c r="A15" s="506"/>
      <c r="B15" s="503" t="s">
        <v>2451</v>
      </c>
      <c r="C15" s="502"/>
      <c r="D15" s="503">
        <v>112011</v>
      </c>
      <c r="E15" s="507"/>
      <c r="F15" s="507"/>
    </row>
    <row r="16" spans="1:8" ht="15.75" x14ac:dyDescent="0.25">
      <c r="A16" s="506"/>
      <c r="B16" s="503" t="s">
        <v>2452</v>
      </c>
      <c r="C16" s="502"/>
      <c r="D16" s="503">
        <v>112012</v>
      </c>
      <c r="E16" s="507"/>
      <c r="F16" s="507"/>
    </row>
    <row r="17" spans="1:8" ht="15.75" x14ac:dyDescent="0.25">
      <c r="A17" s="500">
        <v>4</v>
      </c>
      <c r="B17" s="509" t="s">
        <v>2453</v>
      </c>
      <c r="C17" s="510">
        <v>72</v>
      </c>
      <c r="D17" s="501">
        <v>11300</v>
      </c>
      <c r="E17" s="504">
        <f>E18</f>
        <v>28712.468000000001</v>
      </c>
      <c r="F17" s="504">
        <f>F18</f>
        <v>0</v>
      </c>
      <c r="H17" s="505"/>
    </row>
    <row r="18" spans="1:8" ht="15.75" x14ac:dyDescent="0.25">
      <c r="A18" s="506"/>
      <c r="B18" s="503" t="s">
        <v>2454</v>
      </c>
      <c r="C18" s="502"/>
      <c r="D18" s="503">
        <v>11301</v>
      </c>
      <c r="E18" s="507">
        <v>28712.468000000001</v>
      </c>
      <c r="F18" s="507">
        <v>0</v>
      </c>
    </row>
    <row r="19" spans="1:8" ht="15.75" x14ac:dyDescent="0.25">
      <c r="A19" s="500">
        <v>5</v>
      </c>
      <c r="B19" s="501" t="s">
        <v>2455</v>
      </c>
      <c r="C19" s="502">
        <v>73</v>
      </c>
      <c r="D19" s="503">
        <v>11400</v>
      </c>
      <c r="E19" s="507"/>
      <c r="F19" s="507"/>
    </row>
    <row r="20" spans="1:8" ht="15.75" x14ac:dyDescent="0.25">
      <c r="A20" s="500">
        <v>6</v>
      </c>
      <c r="B20" s="501" t="s">
        <v>2456</v>
      </c>
      <c r="C20" s="510">
        <v>77</v>
      </c>
      <c r="D20" s="501">
        <v>11500</v>
      </c>
      <c r="E20" s="504"/>
      <c r="F20" s="504"/>
    </row>
    <row r="21" spans="1:8" ht="15.75" x14ac:dyDescent="0.25">
      <c r="A21" s="500">
        <v>7</v>
      </c>
      <c r="B21" s="501" t="s">
        <v>2457</v>
      </c>
      <c r="C21" s="510">
        <v>771</v>
      </c>
      <c r="D21" s="501">
        <v>11600</v>
      </c>
      <c r="E21" s="504">
        <v>1692.5930000000001</v>
      </c>
      <c r="F21" s="504">
        <v>0</v>
      </c>
    </row>
    <row r="22" spans="1:8" ht="15.75" x14ac:dyDescent="0.25">
      <c r="A22" s="500"/>
      <c r="B22" s="501" t="s">
        <v>2458</v>
      </c>
      <c r="C22" s="510"/>
      <c r="D22" s="501"/>
      <c r="E22" s="511">
        <f>E6+E17+E21</f>
        <v>1120452.0960000001</v>
      </c>
      <c r="F22" s="511">
        <f>F6+F10+F14+F17+F19+F20+F21</f>
        <v>0</v>
      </c>
    </row>
    <row r="23" spans="1:8" ht="15.75" x14ac:dyDescent="0.25">
      <c r="A23" s="512"/>
      <c r="B23" s="512"/>
      <c r="C23" s="513"/>
      <c r="D23" s="512"/>
      <c r="E23" s="512"/>
      <c r="F23" s="512"/>
      <c r="G23" s="19"/>
    </row>
    <row r="24" spans="1:8" ht="15.75" x14ac:dyDescent="0.25">
      <c r="A24" s="512"/>
      <c r="B24" s="512" t="s">
        <v>175</v>
      </c>
      <c r="C24" s="513"/>
      <c r="D24" s="512" t="s">
        <v>225</v>
      </c>
      <c r="E24" s="512"/>
      <c r="F24" s="512"/>
      <c r="G24" s="19"/>
    </row>
    <row r="25" spans="1:8" ht="15.75" x14ac:dyDescent="0.25">
      <c r="A25" s="512"/>
      <c r="B25" s="512" t="s">
        <v>176</v>
      </c>
      <c r="C25" s="514"/>
      <c r="D25" s="512" t="s">
        <v>226</v>
      </c>
      <c r="E25" s="512"/>
      <c r="F25" s="512"/>
      <c r="G25" s="19"/>
    </row>
    <row r="26" spans="1:8" ht="15.75" x14ac:dyDescent="0.25">
      <c r="A26" s="512"/>
      <c r="B26" s="512"/>
      <c r="C26" s="513"/>
      <c r="D26" s="512"/>
      <c r="E26" s="512"/>
      <c r="F26" s="512"/>
      <c r="G26" s="19"/>
    </row>
    <row r="27" spans="1:8" ht="15.75" x14ac:dyDescent="0.25">
      <c r="A27" s="512"/>
      <c r="B27" s="512"/>
      <c r="C27" s="513"/>
      <c r="D27" s="512"/>
      <c r="E27" s="512"/>
      <c r="F27" s="512"/>
      <c r="G27" s="19"/>
    </row>
    <row r="28" spans="1:8" ht="15.75" x14ac:dyDescent="0.25">
      <c r="A28" s="512"/>
      <c r="B28" s="512"/>
      <c r="C28" s="513"/>
      <c r="D28" s="512"/>
      <c r="E28" s="512"/>
      <c r="F28" s="512"/>
      <c r="G28" s="19"/>
    </row>
    <row r="29" spans="1:8" ht="15.75" x14ac:dyDescent="0.25">
      <c r="A29" s="512"/>
      <c r="B29" s="512"/>
      <c r="C29" s="513"/>
      <c r="D29" s="512"/>
      <c r="E29" s="512"/>
      <c r="F29" s="512"/>
      <c r="G29" s="19"/>
    </row>
    <row r="30" spans="1:8" ht="15.75" x14ac:dyDescent="0.25">
      <c r="A30" s="512"/>
      <c r="B30" s="512"/>
      <c r="C30" s="513"/>
      <c r="D30" s="512"/>
      <c r="E30" s="512"/>
      <c r="F30" s="512"/>
      <c r="G30" s="19"/>
    </row>
    <row r="31" spans="1:8" ht="15.75" x14ac:dyDescent="0.25">
      <c r="A31" s="512"/>
      <c r="B31" s="512"/>
      <c r="C31" s="513"/>
      <c r="D31" s="512"/>
      <c r="E31" s="512"/>
      <c r="F31" s="512"/>
      <c r="G31" s="19"/>
    </row>
    <row r="32" spans="1:8" ht="15.75" x14ac:dyDescent="0.25">
      <c r="A32" s="512"/>
      <c r="B32" s="512"/>
      <c r="C32" s="513"/>
      <c r="D32" s="512"/>
      <c r="E32" s="512"/>
      <c r="F32" s="512"/>
      <c r="G32" s="19"/>
    </row>
    <row r="33" spans="1:7" ht="15.75" x14ac:dyDescent="0.25">
      <c r="A33" s="512"/>
      <c r="B33" s="512"/>
      <c r="C33" s="513"/>
      <c r="D33" s="512"/>
      <c r="E33" s="512"/>
      <c r="F33" s="512"/>
      <c r="G33" s="19"/>
    </row>
    <row r="34" spans="1:7" ht="15.75" x14ac:dyDescent="0.25">
      <c r="A34" s="512"/>
      <c r="B34" s="512"/>
      <c r="C34" s="513"/>
      <c r="D34" s="512"/>
      <c r="E34" s="512"/>
      <c r="F34" s="512"/>
      <c r="G34" s="19"/>
    </row>
    <row r="35" spans="1:7" ht="15.75" x14ac:dyDescent="0.25">
      <c r="A35" s="512"/>
      <c r="B35" s="512"/>
      <c r="C35" s="513"/>
      <c r="D35" s="512"/>
      <c r="E35" s="512"/>
      <c r="F35" s="512"/>
      <c r="G35" s="19"/>
    </row>
    <row r="36" spans="1:7" ht="15.75" x14ac:dyDescent="0.25">
      <c r="A36" s="512"/>
      <c r="B36" s="512"/>
      <c r="C36" s="513"/>
      <c r="D36" s="512"/>
      <c r="E36" s="512"/>
      <c r="F36" s="512"/>
      <c r="G36" s="19"/>
    </row>
    <row r="37" spans="1:7" ht="15.75" x14ac:dyDescent="0.25">
      <c r="A37" s="512"/>
      <c r="B37" s="512"/>
      <c r="C37" s="513"/>
      <c r="D37" s="512"/>
      <c r="E37" s="512"/>
      <c r="F37" s="512"/>
      <c r="G37" s="19"/>
    </row>
    <row r="38" spans="1:7" ht="15.75" x14ac:dyDescent="0.25">
      <c r="A38" s="512"/>
      <c r="B38" s="512"/>
      <c r="C38" s="513"/>
      <c r="D38" s="512"/>
      <c r="E38" s="512"/>
      <c r="F38" s="512"/>
      <c r="G38" s="19"/>
    </row>
    <row r="39" spans="1:7" ht="15.75" x14ac:dyDescent="0.25">
      <c r="A39" s="512"/>
      <c r="B39" s="512"/>
      <c r="C39" s="513"/>
      <c r="D39" s="512"/>
      <c r="E39" s="512"/>
      <c r="F39" s="512"/>
      <c r="G39" s="19"/>
    </row>
    <row r="40" spans="1:7" ht="15.75" x14ac:dyDescent="0.25">
      <c r="A40" s="512"/>
      <c r="B40" s="512"/>
      <c r="C40" s="513"/>
      <c r="D40" s="512"/>
      <c r="E40" s="512"/>
      <c r="F40" s="512"/>
      <c r="G40" s="19"/>
    </row>
    <row r="41" spans="1:7" ht="15.75" x14ac:dyDescent="0.25">
      <c r="A41" s="512"/>
      <c r="B41" s="512"/>
      <c r="C41" s="513"/>
      <c r="D41" s="512"/>
      <c r="E41" s="512"/>
      <c r="F41" s="512"/>
      <c r="G41" s="19"/>
    </row>
    <row r="42" spans="1:7" ht="15.75" x14ac:dyDescent="0.25">
      <c r="A42" s="512"/>
      <c r="B42" s="512"/>
      <c r="C42" s="513"/>
      <c r="D42" s="512"/>
      <c r="E42" s="512"/>
      <c r="F42" s="512"/>
      <c r="G42" s="19"/>
    </row>
    <row r="43" spans="1:7" ht="15.75" x14ac:dyDescent="0.25">
      <c r="A43" s="512"/>
      <c r="B43" s="512"/>
      <c r="C43" s="513"/>
      <c r="D43" s="512"/>
      <c r="E43" s="512"/>
      <c r="F43" s="512"/>
      <c r="G43" s="19"/>
    </row>
    <row r="44" spans="1:7" ht="15.75" x14ac:dyDescent="0.25">
      <c r="A44" s="512"/>
      <c r="B44" s="512"/>
      <c r="C44" s="513"/>
      <c r="D44" s="512"/>
      <c r="E44" s="512"/>
      <c r="F44" s="512"/>
      <c r="G44" s="19"/>
    </row>
    <row r="45" spans="1:7" ht="15.75" x14ac:dyDescent="0.25">
      <c r="A45" s="512"/>
      <c r="B45" s="512"/>
      <c r="C45" s="513"/>
      <c r="D45" s="512"/>
      <c r="E45" s="512"/>
      <c r="F45" s="512"/>
      <c r="G45" s="19"/>
    </row>
    <row r="46" spans="1:7" ht="15.75" x14ac:dyDescent="0.25">
      <c r="A46" s="512"/>
      <c r="B46" s="512"/>
      <c r="C46" s="513"/>
      <c r="D46" s="512"/>
      <c r="E46" s="512"/>
      <c r="F46" s="512"/>
      <c r="G46" s="19"/>
    </row>
    <row r="47" spans="1:7" ht="15.75" x14ac:dyDescent="0.25">
      <c r="A47" s="512"/>
      <c r="B47" s="512"/>
      <c r="C47" s="513"/>
      <c r="D47" s="512"/>
      <c r="E47" s="512"/>
      <c r="F47" s="512"/>
      <c r="G47" s="19"/>
    </row>
    <row r="48" spans="1:7" ht="15.75" x14ac:dyDescent="0.25">
      <c r="A48" s="512"/>
      <c r="B48" s="512"/>
      <c r="C48" s="513"/>
      <c r="D48" s="512"/>
      <c r="E48" s="512"/>
      <c r="F48" s="512"/>
      <c r="G48" s="19"/>
    </row>
    <row r="49" spans="1:9" ht="15.75" x14ac:dyDescent="0.25">
      <c r="A49" s="512"/>
      <c r="B49" s="512"/>
      <c r="C49" s="513"/>
      <c r="D49" s="512"/>
      <c r="E49" s="512"/>
      <c r="F49" s="512"/>
      <c r="G49" s="19"/>
    </row>
    <row r="50" spans="1:9" ht="15.75" x14ac:dyDescent="0.25">
      <c r="A50" s="512"/>
      <c r="B50" s="512"/>
      <c r="C50" s="513"/>
      <c r="D50" s="512"/>
      <c r="E50" s="512"/>
      <c r="F50" s="512"/>
      <c r="G50" s="19"/>
    </row>
    <row r="51" spans="1:9" ht="15.75" x14ac:dyDescent="0.25">
      <c r="A51" s="512"/>
      <c r="B51" s="512"/>
      <c r="C51" s="513"/>
      <c r="D51" s="512"/>
      <c r="E51" s="512"/>
      <c r="F51" s="512"/>
      <c r="G51" s="19"/>
    </row>
    <row r="52" spans="1:9" ht="12.95" customHeight="1" x14ac:dyDescent="0.25">
      <c r="A52" t="s">
        <v>2429</v>
      </c>
      <c r="C52" s="513"/>
      <c r="D52" s="512"/>
      <c r="E52" s="512"/>
      <c r="F52" s="512"/>
      <c r="G52" s="19"/>
    </row>
    <row r="53" spans="1:9" ht="12.95" customHeight="1" x14ac:dyDescent="0.25">
      <c r="A53" t="s">
        <v>178</v>
      </c>
      <c r="C53" s="513"/>
      <c r="D53" s="512"/>
      <c r="E53" s="512"/>
      <c r="F53" s="512"/>
      <c r="G53" s="19"/>
    </row>
    <row r="54" spans="1:9" ht="12.95" customHeight="1" x14ac:dyDescent="0.25">
      <c r="A54" t="s">
        <v>2430</v>
      </c>
      <c r="C54" s="515"/>
      <c r="D54" s="515"/>
      <c r="E54" s="515"/>
      <c r="F54" s="515" t="s">
        <v>2431</v>
      </c>
      <c r="G54" s="19"/>
    </row>
    <row r="55" spans="1:9" ht="12.95" customHeight="1" x14ac:dyDescent="0.25">
      <c r="A55" s="577" t="s">
        <v>2459</v>
      </c>
      <c r="B55" s="577"/>
      <c r="C55" s="577"/>
      <c r="D55" s="577"/>
      <c r="E55" s="577"/>
      <c r="F55" s="577"/>
      <c r="G55" s="19"/>
    </row>
    <row r="56" spans="1:9" ht="30" customHeight="1" x14ac:dyDescent="0.25">
      <c r="A56" s="497" t="s">
        <v>263</v>
      </c>
      <c r="B56" s="497" t="s">
        <v>2460</v>
      </c>
      <c r="C56" s="497" t="s">
        <v>2434</v>
      </c>
      <c r="D56" s="497" t="s">
        <v>2435</v>
      </c>
      <c r="E56" s="498" t="s">
        <v>182</v>
      </c>
      <c r="F56" s="498" t="s">
        <v>2436</v>
      </c>
    </row>
    <row r="57" spans="1:9" ht="18.75" x14ac:dyDescent="0.3">
      <c r="A57" s="516">
        <v>1</v>
      </c>
      <c r="B57" s="516" t="s">
        <v>2461</v>
      </c>
      <c r="C57" s="517">
        <v>60</v>
      </c>
      <c r="D57" s="518">
        <v>12100</v>
      </c>
      <c r="E57" s="519">
        <f>E58+E59+E60+E61+E62</f>
        <v>1071902.064</v>
      </c>
      <c r="F57" s="519">
        <f>F58+F59+F60+F61+F62</f>
        <v>0</v>
      </c>
    </row>
    <row r="58" spans="1:9" ht="14.1" customHeight="1" x14ac:dyDescent="0.25">
      <c r="A58" s="503" t="s">
        <v>2462</v>
      </c>
      <c r="B58" s="503" t="s">
        <v>2463</v>
      </c>
      <c r="C58" s="502" t="s">
        <v>2464</v>
      </c>
      <c r="D58" s="520">
        <v>12101</v>
      </c>
      <c r="E58" s="507">
        <v>458031.098</v>
      </c>
      <c r="F58" s="507"/>
    </row>
    <row r="59" spans="1:9" ht="14.1" customHeight="1" x14ac:dyDescent="0.25">
      <c r="A59" s="503" t="s">
        <v>2441</v>
      </c>
      <c r="B59" s="503" t="s">
        <v>2465</v>
      </c>
      <c r="C59" s="502"/>
      <c r="D59" s="520">
        <v>12102</v>
      </c>
      <c r="E59" s="507"/>
      <c r="F59" s="507"/>
    </row>
    <row r="60" spans="1:9" ht="14.1" customHeight="1" x14ac:dyDescent="0.25">
      <c r="A60" s="503" t="s">
        <v>2466</v>
      </c>
      <c r="B60" s="503" t="s">
        <v>2467</v>
      </c>
      <c r="C60" s="502" t="s">
        <v>2468</v>
      </c>
      <c r="D60" s="520">
        <v>12103</v>
      </c>
      <c r="E60" s="507">
        <v>613870.96600000001</v>
      </c>
      <c r="F60" s="507"/>
    </row>
    <row r="61" spans="1:9" ht="14.1" customHeight="1" x14ac:dyDescent="0.25">
      <c r="A61" s="503" t="s">
        <v>2469</v>
      </c>
      <c r="B61" s="503" t="s">
        <v>2470</v>
      </c>
      <c r="C61" s="502"/>
      <c r="D61" s="520">
        <v>12104</v>
      </c>
      <c r="E61" s="507"/>
      <c r="F61" s="507"/>
    </row>
    <row r="62" spans="1:9" ht="14.1" customHeight="1" x14ac:dyDescent="0.25">
      <c r="A62" s="503" t="s">
        <v>2471</v>
      </c>
      <c r="B62" s="503" t="s">
        <v>2472</v>
      </c>
      <c r="C62" s="502" t="s">
        <v>2473</v>
      </c>
      <c r="D62" s="520">
        <v>12105</v>
      </c>
      <c r="E62" s="507"/>
      <c r="F62" s="507"/>
    </row>
    <row r="63" spans="1:9" ht="14.1" customHeight="1" x14ac:dyDescent="0.3">
      <c r="A63" s="503">
        <v>2</v>
      </c>
      <c r="B63" s="521" t="s">
        <v>2474</v>
      </c>
      <c r="C63" s="522">
        <v>64</v>
      </c>
      <c r="D63" s="523">
        <v>12200</v>
      </c>
      <c r="E63" s="524">
        <f>E64+E65</f>
        <v>8712.3970000000008</v>
      </c>
      <c r="F63" s="524">
        <f>F64+F65</f>
        <v>0</v>
      </c>
      <c r="H63" s="42"/>
      <c r="I63" s="42"/>
    </row>
    <row r="64" spans="1:9" ht="14.1" customHeight="1" x14ac:dyDescent="0.25">
      <c r="A64" s="503" t="s">
        <v>2475</v>
      </c>
      <c r="B64" s="503" t="s">
        <v>2476</v>
      </c>
      <c r="C64" s="502">
        <v>641</v>
      </c>
      <c r="D64" s="520">
        <v>12201</v>
      </c>
      <c r="E64" s="525">
        <v>7465.6360000000004</v>
      </c>
      <c r="F64" s="525"/>
      <c r="H64" s="42"/>
      <c r="I64" s="42"/>
    </row>
    <row r="65" spans="1:9" ht="14.1" customHeight="1" x14ac:dyDescent="0.25">
      <c r="A65" s="503" t="s">
        <v>2477</v>
      </c>
      <c r="B65" s="503" t="s">
        <v>2478</v>
      </c>
      <c r="C65" s="502">
        <v>644</v>
      </c>
      <c r="D65" s="520">
        <v>12202</v>
      </c>
      <c r="E65" s="525">
        <v>1246.761</v>
      </c>
      <c r="F65" s="525"/>
      <c r="H65" s="42"/>
      <c r="I65" s="42"/>
    </row>
    <row r="66" spans="1:9" ht="14.1" customHeight="1" x14ac:dyDescent="0.3">
      <c r="A66" s="503">
        <v>3</v>
      </c>
      <c r="B66" s="521" t="s">
        <v>2479</v>
      </c>
      <c r="C66" s="522">
        <v>68</v>
      </c>
      <c r="D66" s="523">
        <v>12300</v>
      </c>
      <c r="E66" s="526">
        <v>3300</v>
      </c>
      <c r="F66" s="526"/>
      <c r="H66" s="527"/>
      <c r="I66" s="527"/>
    </row>
    <row r="67" spans="1:9" ht="18.75" x14ac:dyDescent="0.3">
      <c r="A67" s="503">
        <v>4</v>
      </c>
      <c r="B67" s="521" t="s">
        <v>2480</v>
      </c>
      <c r="C67" s="522">
        <v>61</v>
      </c>
      <c r="D67" s="523">
        <v>12400</v>
      </c>
      <c r="E67" s="526">
        <f>E68+E69+E70+E71+E72+E73+E74+E75+E76+E77+E78+E79+E80+E81+E82</f>
        <v>4955.1360000000004</v>
      </c>
      <c r="F67" s="526">
        <f>F68+F69+F70+F71+F72+F73+F74+F75+F76+F77+F78+F79+F82</f>
        <v>0</v>
      </c>
      <c r="H67" s="77"/>
      <c r="I67" s="77"/>
    </row>
    <row r="68" spans="1:9" ht="15.75" x14ac:dyDescent="0.25">
      <c r="A68" s="503" t="s">
        <v>2462</v>
      </c>
      <c r="B68" s="503" t="s">
        <v>2481</v>
      </c>
      <c r="C68" s="502"/>
      <c r="D68" s="520">
        <v>12401</v>
      </c>
      <c r="E68" s="507"/>
      <c r="F68" s="507"/>
      <c r="H68" s="42"/>
      <c r="I68" s="42"/>
    </row>
    <row r="69" spans="1:9" ht="15.75" x14ac:dyDescent="0.25">
      <c r="A69" s="503" t="s">
        <v>2441</v>
      </c>
      <c r="B69" s="503" t="s">
        <v>2482</v>
      </c>
      <c r="C69" s="502">
        <v>611</v>
      </c>
      <c r="D69" s="520">
        <v>12402</v>
      </c>
      <c r="E69" s="507">
        <v>0</v>
      </c>
      <c r="F69" s="507"/>
    </row>
    <row r="70" spans="1:9" ht="15.75" x14ac:dyDescent="0.25">
      <c r="A70" s="503" t="s">
        <v>2466</v>
      </c>
      <c r="B70" s="503" t="s">
        <v>2483</v>
      </c>
      <c r="C70" s="502">
        <v>613</v>
      </c>
      <c r="D70" s="520">
        <v>12403</v>
      </c>
      <c r="E70" s="507">
        <v>0</v>
      </c>
      <c r="F70" s="507"/>
    </row>
    <row r="71" spans="1:9" ht="14.1" customHeight="1" x14ac:dyDescent="0.25">
      <c r="A71" s="503" t="s">
        <v>2469</v>
      </c>
      <c r="B71" s="503" t="s">
        <v>2484</v>
      </c>
      <c r="C71" s="502">
        <v>615</v>
      </c>
      <c r="D71" s="520">
        <v>12404</v>
      </c>
      <c r="E71" s="507">
        <v>4.21</v>
      </c>
      <c r="F71" s="507"/>
    </row>
    <row r="72" spans="1:9" ht="14.1" customHeight="1" x14ac:dyDescent="0.25">
      <c r="A72" s="503" t="s">
        <v>2471</v>
      </c>
      <c r="B72" s="503" t="s">
        <v>2485</v>
      </c>
      <c r="C72" s="502">
        <v>616</v>
      </c>
      <c r="D72" s="520">
        <v>12405</v>
      </c>
      <c r="E72" s="507">
        <v>1086.2159999999999</v>
      </c>
      <c r="F72" s="507"/>
    </row>
    <row r="73" spans="1:9" ht="14.1" customHeight="1" x14ac:dyDescent="0.25">
      <c r="A73" s="503" t="s">
        <v>2486</v>
      </c>
      <c r="B73" s="503" t="s">
        <v>2487</v>
      </c>
      <c r="C73" s="502">
        <v>617</v>
      </c>
      <c r="D73" s="520">
        <v>12406</v>
      </c>
      <c r="E73" s="507">
        <v>0</v>
      </c>
      <c r="F73" s="507"/>
    </row>
    <row r="74" spans="1:9" ht="14.1" customHeight="1" x14ac:dyDescent="0.25">
      <c r="A74" s="503" t="s">
        <v>2488</v>
      </c>
      <c r="B74" s="503" t="s">
        <v>2489</v>
      </c>
      <c r="C74" s="528">
        <v>618621</v>
      </c>
      <c r="D74" s="520">
        <v>12407</v>
      </c>
      <c r="E74" s="507">
        <v>816.57</v>
      </c>
      <c r="F74" s="507"/>
    </row>
    <row r="75" spans="1:9" ht="14.1" customHeight="1" x14ac:dyDescent="0.25">
      <c r="A75" s="503" t="s">
        <v>2490</v>
      </c>
      <c r="B75" s="503" t="s">
        <v>2491</v>
      </c>
      <c r="C75" s="502">
        <v>623</v>
      </c>
      <c r="D75" s="520">
        <v>12408</v>
      </c>
      <c r="E75" s="507">
        <v>0</v>
      </c>
      <c r="F75" s="507"/>
    </row>
    <row r="76" spans="1:9" ht="14.1" customHeight="1" x14ac:dyDescent="0.25">
      <c r="A76" s="503" t="s">
        <v>2492</v>
      </c>
      <c r="B76" s="503" t="s">
        <v>2493</v>
      </c>
      <c r="C76" s="502">
        <v>624</v>
      </c>
      <c r="D76" s="520">
        <v>12409</v>
      </c>
      <c r="E76" s="507">
        <v>0</v>
      </c>
      <c r="F76" s="507"/>
    </row>
    <row r="77" spans="1:9" ht="14.1" customHeight="1" x14ac:dyDescent="0.25">
      <c r="A77" s="503" t="s">
        <v>2494</v>
      </c>
      <c r="B77" s="503" t="s">
        <v>2495</v>
      </c>
      <c r="C77" s="502">
        <v>625</v>
      </c>
      <c r="D77" s="520">
        <v>12410</v>
      </c>
      <c r="E77" s="507">
        <v>1655.45</v>
      </c>
      <c r="F77" s="507"/>
    </row>
    <row r="78" spans="1:9" ht="14.1" customHeight="1" x14ac:dyDescent="0.25">
      <c r="A78" s="503" t="s">
        <v>2496</v>
      </c>
      <c r="B78" s="503" t="s">
        <v>2497</v>
      </c>
      <c r="C78" s="502">
        <v>626</v>
      </c>
      <c r="D78" s="520">
        <v>12411</v>
      </c>
      <c r="E78" s="507">
        <v>1178.51</v>
      </c>
      <c r="F78" s="507"/>
    </row>
    <row r="79" spans="1:9" ht="14.1" customHeight="1" x14ac:dyDescent="0.25">
      <c r="A79" s="503" t="s">
        <v>2498</v>
      </c>
      <c r="B79" s="503" t="s">
        <v>2499</v>
      </c>
      <c r="C79" s="502">
        <v>627</v>
      </c>
      <c r="D79" s="520">
        <v>12412</v>
      </c>
      <c r="E79" s="529">
        <f>E80+E81</f>
        <v>0</v>
      </c>
      <c r="F79" s="529">
        <f>F80+F81</f>
        <v>0</v>
      </c>
    </row>
    <row r="80" spans="1:9" ht="15.75" x14ac:dyDescent="0.25">
      <c r="A80" s="503"/>
      <c r="B80" s="503" t="s">
        <v>2500</v>
      </c>
      <c r="C80" s="502">
        <v>6271</v>
      </c>
      <c r="D80" s="520">
        <v>124121</v>
      </c>
      <c r="E80" s="507">
        <v>0</v>
      </c>
      <c r="F80" s="507"/>
    </row>
    <row r="81" spans="1:8" ht="15.75" x14ac:dyDescent="0.25">
      <c r="A81" s="503"/>
      <c r="B81" s="503" t="s">
        <v>2501</v>
      </c>
      <c r="C81" s="502">
        <v>6272</v>
      </c>
      <c r="D81" s="520">
        <v>124122</v>
      </c>
      <c r="E81" s="507">
        <v>0</v>
      </c>
      <c r="F81" s="507"/>
    </row>
    <row r="82" spans="1:8" ht="15.75" x14ac:dyDescent="0.25">
      <c r="A82" s="503" t="s">
        <v>2502</v>
      </c>
      <c r="B82" s="503" t="s">
        <v>2503</v>
      </c>
      <c r="C82" s="502">
        <v>628</v>
      </c>
      <c r="D82" s="520">
        <v>12413</v>
      </c>
      <c r="E82" s="507">
        <v>214.18</v>
      </c>
      <c r="F82" s="507"/>
    </row>
    <row r="83" spans="1:8" ht="18.75" x14ac:dyDescent="0.3">
      <c r="A83" s="521">
        <v>5</v>
      </c>
      <c r="B83" s="521" t="s">
        <v>2504</v>
      </c>
      <c r="C83" s="522">
        <v>63</v>
      </c>
      <c r="D83" s="523">
        <v>12500</v>
      </c>
      <c r="E83" s="526">
        <f>E84+E85+E86+E87</f>
        <v>1672.164</v>
      </c>
      <c r="F83" s="526">
        <f>F84+F85+F86+F87</f>
        <v>0</v>
      </c>
    </row>
    <row r="84" spans="1:8" ht="15.75" x14ac:dyDescent="0.25">
      <c r="A84" s="530" t="s">
        <v>2462</v>
      </c>
      <c r="B84" s="530" t="s">
        <v>2505</v>
      </c>
      <c r="C84" s="502">
        <v>632</v>
      </c>
      <c r="D84" s="520">
        <v>12501</v>
      </c>
      <c r="E84" s="507">
        <f>131.18+93.87</f>
        <v>225.05</v>
      </c>
      <c r="F84" s="507"/>
    </row>
    <row r="85" spans="1:8" ht="15.75" x14ac:dyDescent="0.25">
      <c r="A85" s="530" t="s">
        <v>2441</v>
      </c>
      <c r="B85" s="530" t="s">
        <v>2506</v>
      </c>
      <c r="C85" s="502">
        <v>633</v>
      </c>
      <c r="D85" s="520">
        <v>12502</v>
      </c>
      <c r="E85" s="507">
        <v>0</v>
      </c>
      <c r="F85" s="507"/>
    </row>
    <row r="86" spans="1:8" ht="15.75" x14ac:dyDescent="0.25">
      <c r="A86" s="530" t="s">
        <v>2466</v>
      </c>
      <c r="B86" s="530" t="s">
        <v>2507</v>
      </c>
      <c r="C86" s="502">
        <v>634</v>
      </c>
      <c r="D86" s="520">
        <v>12503</v>
      </c>
      <c r="E86" s="507">
        <v>0</v>
      </c>
      <c r="F86" s="507"/>
    </row>
    <row r="87" spans="1:8" ht="15.75" x14ac:dyDescent="0.25">
      <c r="A87" s="530" t="s">
        <v>2469</v>
      </c>
      <c r="B87" s="530" t="s">
        <v>2508</v>
      </c>
      <c r="C87" s="502" t="s">
        <v>2509</v>
      </c>
      <c r="D87" s="520">
        <v>12504</v>
      </c>
      <c r="E87" s="507">
        <v>1447.114</v>
      </c>
      <c r="F87" s="507"/>
    </row>
    <row r="88" spans="1:8" ht="15.75" x14ac:dyDescent="0.25">
      <c r="A88" s="501">
        <v>6</v>
      </c>
      <c r="B88" s="501" t="s">
        <v>2510</v>
      </c>
      <c r="C88" s="531" t="s">
        <v>2511</v>
      </c>
      <c r="D88" s="532"/>
      <c r="E88" s="504">
        <v>699.101</v>
      </c>
      <c r="F88" s="504"/>
      <c r="H88" s="42"/>
    </row>
    <row r="89" spans="1:8" ht="21" x14ac:dyDescent="0.35">
      <c r="A89" s="503" t="s">
        <v>2512</v>
      </c>
      <c r="B89" s="533" t="s">
        <v>2513</v>
      </c>
      <c r="C89" s="502"/>
      <c r="D89" s="534">
        <v>12600</v>
      </c>
      <c r="E89" s="535">
        <f>E57+E63+E66+E67+E83+E88</f>
        <v>1091240.8620000002</v>
      </c>
      <c r="F89" s="535">
        <f>F57+F63+F66+F67+F83+F88</f>
        <v>0</v>
      </c>
      <c r="H89" s="270"/>
    </row>
    <row r="90" spans="1:8" ht="15.75" x14ac:dyDescent="0.25">
      <c r="A90" s="512" t="s">
        <v>2429</v>
      </c>
      <c r="B90" s="512"/>
      <c r="C90" s="513"/>
      <c r="D90" s="512"/>
      <c r="E90" s="512"/>
      <c r="F90" s="512"/>
      <c r="G90" s="536"/>
      <c r="H90" s="270"/>
    </row>
    <row r="91" spans="1:8" ht="15.75" x14ac:dyDescent="0.25">
      <c r="A91" s="512" t="s">
        <v>178</v>
      </c>
      <c r="B91" s="512"/>
      <c r="C91" s="513"/>
      <c r="D91" s="512"/>
      <c r="E91" s="512"/>
      <c r="F91" s="512"/>
      <c r="G91" s="19"/>
      <c r="H91" s="270"/>
    </row>
    <row r="92" spans="1:8" ht="15.75" x14ac:dyDescent="0.25">
      <c r="A92" s="515" t="s">
        <v>2430</v>
      </c>
      <c r="B92" s="515"/>
      <c r="C92" s="515"/>
      <c r="D92" s="515"/>
      <c r="E92" s="515"/>
      <c r="F92" s="515" t="s">
        <v>2431</v>
      </c>
      <c r="G92" s="19"/>
      <c r="H92" s="270"/>
    </row>
    <row r="93" spans="1:8" ht="15.75" x14ac:dyDescent="0.25">
      <c r="A93" s="578" t="s">
        <v>2514</v>
      </c>
      <c r="B93" s="578"/>
      <c r="C93" s="578"/>
      <c r="D93" s="578"/>
      <c r="E93" s="578"/>
      <c r="F93" s="578"/>
      <c r="G93" s="19"/>
    </row>
    <row r="94" spans="1:8" ht="47.25" x14ac:dyDescent="0.25">
      <c r="A94" s="537" t="s">
        <v>263</v>
      </c>
      <c r="B94" s="497" t="s">
        <v>2515</v>
      </c>
      <c r="C94" s="497" t="s">
        <v>2434</v>
      </c>
      <c r="D94" s="497" t="s">
        <v>2435</v>
      </c>
      <c r="E94" s="498" t="s">
        <v>181</v>
      </c>
      <c r="F94" s="498" t="s">
        <v>182</v>
      </c>
    </row>
    <row r="95" spans="1:8" ht="15.75" x14ac:dyDescent="0.25">
      <c r="A95" s="503">
        <v>1</v>
      </c>
      <c r="B95" s="503" t="s">
        <v>2516</v>
      </c>
      <c r="C95" s="502"/>
      <c r="D95" s="503">
        <v>14000</v>
      </c>
      <c r="E95" s="506">
        <v>29</v>
      </c>
      <c r="F95" s="506">
        <v>27</v>
      </c>
    </row>
    <row r="96" spans="1:8" ht="15.75" x14ac:dyDescent="0.25">
      <c r="A96" s="503"/>
      <c r="B96" s="503" t="s">
        <v>2517</v>
      </c>
      <c r="C96" s="502"/>
      <c r="D96" s="503">
        <v>15000</v>
      </c>
      <c r="E96" s="538">
        <v>36096.328999999998</v>
      </c>
      <c r="F96" s="538"/>
    </row>
    <row r="97" spans="1:6" ht="15.75" x14ac:dyDescent="0.25">
      <c r="A97" s="503" t="s">
        <v>2462</v>
      </c>
      <c r="B97" s="503" t="s">
        <v>2518</v>
      </c>
      <c r="C97" s="502"/>
      <c r="D97" s="503">
        <v>15001</v>
      </c>
      <c r="E97" s="538">
        <v>36096.33</v>
      </c>
      <c r="F97" s="538"/>
    </row>
    <row r="98" spans="1:6" ht="15.75" x14ac:dyDescent="0.25">
      <c r="A98" s="503"/>
      <c r="B98" s="503" t="s">
        <v>2519</v>
      </c>
      <c r="C98" s="502"/>
      <c r="D98" s="503">
        <v>150011</v>
      </c>
      <c r="E98" s="538">
        <v>12082</v>
      </c>
      <c r="F98" s="538"/>
    </row>
    <row r="99" spans="1:6" ht="15.75" x14ac:dyDescent="0.25">
      <c r="A99" s="503" t="s">
        <v>2441</v>
      </c>
      <c r="B99" s="503" t="s">
        <v>2520</v>
      </c>
      <c r="C99" s="502"/>
      <c r="D99" s="503">
        <v>15002</v>
      </c>
      <c r="E99" s="538">
        <v>0</v>
      </c>
      <c r="F99" s="538"/>
    </row>
    <row r="100" spans="1:6" ht="15.75" x14ac:dyDescent="0.25">
      <c r="A100" s="503"/>
      <c r="B100" s="503" t="s">
        <v>2521</v>
      </c>
      <c r="C100" s="502"/>
      <c r="D100" s="503">
        <v>150021</v>
      </c>
      <c r="E100" s="538">
        <v>0</v>
      </c>
      <c r="F100" s="538"/>
    </row>
    <row r="101" spans="1:6" ht="15.75" x14ac:dyDescent="0.25">
      <c r="A101" s="503"/>
      <c r="B101" s="503"/>
      <c r="C101" s="502"/>
      <c r="D101" s="503"/>
      <c r="E101" s="503"/>
      <c r="F101" s="503"/>
    </row>
    <row r="103" spans="1:6" ht="15.75" x14ac:dyDescent="0.25">
      <c r="B103" s="512" t="s">
        <v>175</v>
      </c>
      <c r="C103" s="513"/>
      <c r="D103" s="512" t="s">
        <v>225</v>
      </c>
      <c r="E103" s="512"/>
    </row>
    <row r="104" spans="1:6" ht="15.75" x14ac:dyDescent="0.25">
      <c r="B104" s="512" t="s">
        <v>176</v>
      </c>
      <c r="C104" s="514"/>
      <c r="D104" s="512" t="s">
        <v>226</v>
      </c>
      <c r="E104" s="512"/>
    </row>
  </sheetData>
  <mergeCells count="3">
    <mergeCell ref="A4:F4"/>
    <mergeCell ref="A55:F55"/>
    <mergeCell ref="A93:F9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F22" sqref="F22:F23"/>
    </sheetView>
  </sheetViews>
  <sheetFormatPr defaultRowHeight="15" x14ac:dyDescent="0.25"/>
  <cols>
    <col min="1" max="1" width="3.85546875" customWidth="1"/>
    <col min="2" max="2" width="10.42578125" customWidth="1"/>
    <col min="3" max="3" width="48.7109375" customWidth="1"/>
    <col min="4" max="4" width="29.7109375" customWidth="1"/>
    <col min="6" max="6" width="16.85546875" bestFit="1" customWidth="1"/>
    <col min="7" max="7" width="16.42578125" customWidth="1"/>
  </cols>
  <sheetData>
    <row r="1" spans="1:4" x14ac:dyDescent="0.25">
      <c r="A1" t="s">
        <v>2429</v>
      </c>
    </row>
    <row r="2" spans="1:4" x14ac:dyDescent="0.25">
      <c r="A2" t="s">
        <v>178</v>
      </c>
    </row>
    <row r="3" spans="1:4" x14ac:dyDescent="0.25">
      <c r="A3" t="s">
        <v>2430</v>
      </c>
    </row>
    <row r="4" spans="1:4" x14ac:dyDescent="0.25">
      <c r="A4" s="551" t="s">
        <v>2522</v>
      </c>
      <c r="B4" s="551"/>
      <c r="C4" s="551"/>
      <c r="D4" s="551"/>
    </row>
    <row r="5" spans="1:4" x14ac:dyDescent="0.25">
      <c r="C5" s="408" t="s">
        <v>2523</v>
      </c>
    </row>
    <row r="6" spans="1:4" x14ac:dyDescent="0.25">
      <c r="A6" s="265" t="s">
        <v>263</v>
      </c>
      <c r="B6" s="265"/>
      <c r="C6" s="265" t="s">
        <v>2524</v>
      </c>
      <c r="D6" s="265" t="s">
        <v>2525</v>
      </c>
    </row>
    <row r="7" spans="1:4" ht="15.75" x14ac:dyDescent="0.25">
      <c r="A7" s="265">
        <v>1</v>
      </c>
      <c r="B7" s="265" t="s">
        <v>2526</v>
      </c>
      <c r="C7" s="265" t="s">
        <v>2527</v>
      </c>
      <c r="D7" s="507"/>
    </row>
    <row r="8" spans="1:4" ht="15.75" x14ac:dyDescent="0.25">
      <c r="A8" s="265">
        <v>2</v>
      </c>
      <c r="B8" s="265" t="s">
        <v>2526</v>
      </c>
      <c r="C8" s="265" t="s">
        <v>2528</v>
      </c>
      <c r="D8" s="507"/>
    </row>
    <row r="9" spans="1:4" ht="15.75" x14ac:dyDescent="0.25">
      <c r="A9" s="265">
        <v>3</v>
      </c>
      <c r="B9" s="265" t="s">
        <v>2526</v>
      </c>
      <c r="C9" s="265" t="s">
        <v>2529</v>
      </c>
      <c r="D9" s="507">
        <v>916149804.79999995</v>
      </c>
    </row>
    <row r="10" spans="1:4" ht="15.75" x14ac:dyDescent="0.25">
      <c r="A10" s="265">
        <v>4</v>
      </c>
      <c r="B10" s="265" t="s">
        <v>2526</v>
      </c>
      <c r="C10" s="265" t="s">
        <v>2530</v>
      </c>
      <c r="D10" s="507"/>
    </row>
    <row r="11" spans="1:4" ht="15.75" x14ac:dyDescent="0.25">
      <c r="A11" s="265">
        <v>5</v>
      </c>
      <c r="B11" s="265" t="s">
        <v>2526</v>
      </c>
      <c r="C11" s="265" t="s">
        <v>2531</v>
      </c>
      <c r="D11" s="507"/>
    </row>
    <row r="12" spans="1:4" ht="15.75" x14ac:dyDescent="0.25">
      <c r="A12" s="265">
        <v>6</v>
      </c>
      <c r="B12" s="265" t="s">
        <v>2526</v>
      </c>
      <c r="C12" s="265" t="s">
        <v>2532</v>
      </c>
      <c r="D12" s="507"/>
    </row>
    <row r="13" spans="1:4" ht="15.75" x14ac:dyDescent="0.25">
      <c r="A13" s="265">
        <v>7</v>
      </c>
      <c r="B13" s="265" t="s">
        <v>2526</v>
      </c>
      <c r="C13" s="265" t="s">
        <v>2533</v>
      </c>
      <c r="D13" s="507">
        <v>201627705</v>
      </c>
    </row>
    <row r="14" spans="1:4" ht="15.75" x14ac:dyDescent="0.25">
      <c r="A14" s="265">
        <v>8</v>
      </c>
      <c r="B14" s="265" t="s">
        <v>2526</v>
      </c>
      <c r="C14" s="265" t="s">
        <v>2534</v>
      </c>
      <c r="D14" s="507"/>
    </row>
    <row r="15" spans="1:4" ht="18.75" x14ac:dyDescent="0.3">
      <c r="A15" s="539" t="s">
        <v>26</v>
      </c>
      <c r="B15" s="540"/>
      <c r="C15" s="541" t="s">
        <v>2535</v>
      </c>
      <c r="D15" s="542">
        <f>SUM(D7:D14)</f>
        <v>1117777509.8</v>
      </c>
    </row>
    <row r="16" spans="1:4" ht="15.75" x14ac:dyDescent="0.25">
      <c r="A16" s="265">
        <v>9</v>
      </c>
      <c r="B16" s="265" t="s">
        <v>2536</v>
      </c>
      <c r="C16" s="265" t="s">
        <v>2537</v>
      </c>
      <c r="D16" s="507"/>
    </row>
    <row r="17" spans="1:4" ht="15.75" x14ac:dyDescent="0.25">
      <c r="A17" s="265">
        <v>10</v>
      </c>
      <c r="B17" s="265" t="s">
        <v>2536</v>
      </c>
      <c r="C17" s="265" t="s">
        <v>2538</v>
      </c>
      <c r="D17" s="507"/>
    </row>
    <row r="18" spans="1:4" ht="15.75" x14ac:dyDescent="0.25">
      <c r="A18" s="265">
        <v>11</v>
      </c>
      <c r="B18" s="265" t="s">
        <v>2536</v>
      </c>
      <c r="C18" s="265" t="s">
        <v>2539</v>
      </c>
      <c r="D18" s="507"/>
    </row>
    <row r="19" spans="1:4" ht="18.75" x14ac:dyDescent="0.3">
      <c r="A19" s="539" t="s">
        <v>55</v>
      </c>
      <c r="B19" s="540"/>
      <c r="C19" s="541" t="s">
        <v>2540</v>
      </c>
      <c r="D19" s="542">
        <f>SUM(D16:D18)</f>
        <v>0</v>
      </c>
    </row>
    <row r="20" spans="1:4" ht="15.75" x14ac:dyDescent="0.25">
      <c r="A20" s="265">
        <v>12</v>
      </c>
      <c r="B20" s="265" t="s">
        <v>2541</v>
      </c>
      <c r="C20" s="265" t="s">
        <v>2542</v>
      </c>
      <c r="D20" s="507"/>
    </row>
    <row r="21" spans="1:4" ht="15.75" x14ac:dyDescent="0.25">
      <c r="A21" s="265">
        <v>13</v>
      </c>
      <c r="B21" s="265" t="s">
        <v>2541</v>
      </c>
      <c r="C21" s="265" t="s">
        <v>2543</v>
      </c>
      <c r="D21" s="507"/>
    </row>
    <row r="22" spans="1:4" ht="15.75" x14ac:dyDescent="0.25">
      <c r="A22" s="265">
        <v>14</v>
      </c>
      <c r="B22" s="265" t="s">
        <v>2541</v>
      </c>
      <c r="C22" s="265" t="s">
        <v>2544</v>
      </c>
      <c r="D22" s="507"/>
    </row>
    <row r="23" spans="1:4" ht="15.75" x14ac:dyDescent="0.25">
      <c r="A23" s="265">
        <v>15</v>
      </c>
      <c r="B23" s="265" t="s">
        <v>2541</v>
      </c>
      <c r="C23" s="265" t="s">
        <v>2545</v>
      </c>
      <c r="D23" s="507"/>
    </row>
    <row r="24" spans="1:4" ht="15.75" x14ac:dyDescent="0.25">
      <c r="A24" s="265">
        <v>16</v>
      </c>
      <c r="B24" s="265" t="s">
        <v>2541</v>
      </c>
      <c r="C24" s="265" t="s">
        <v>2546</v>
      </c>
      <c r="D24" s="507"/>
    </row>
    <row r="25" spans="1:4" ht="15.75" x14ac:dyDescent="0.25">
      <c r="A25" s="265">
        <v>17</v>
      </c>
      <c r="B25" s="265" t="s">
        <v>2541</v>
      </c>
      <c r="C25" s="265" t="s">
        <v>2547</v>
      </c>
      <c r="D25" s="507"/>
    </row>
    <row r="26" spans="1:4" ht="15.75" x14ac:dyDescent="0.25">
      <c r="A26" s="265">
        <v>18</v>
      </c>
      <c r="B26" s="265" t="s">
        <v>2541</v>
      </c>
      <c r="C26" s="265" t="s">
        <v>2548</v>
      </c>
      <c r="D26" s="507"/>
    </row>
    <row r="27" spans="1:4" ht="15.75" x14ac:dyDescent="0.25">
      <c r="A27" s="265">
        <v>19</v>
      </c>
      <c r="B27" s="265" t="s">
        <v>2541</v>
      </c>
      <c r="C27" s="265" t="s">
        <v>2549</v>
      </c>
      <c r="D27" s="507"/>
    </row>
    <row r="28" spans="1:4" ht="18.75" x14ac:dyDescent="0.3">
      <c r="A28" s="543" t="s">
        <v>108</v>
      </c>
      <c r="B28" s="265"/>
      <c r="C28" s="541" t="s">
        <v>2550</v>
      </c>
      <c r="D28" s="542">
        <f>D20+D21+D22+D23+D24+D25+D26+D27</f>
        <v>0</v>
      </c>
    </row>
    <row r="29" spans="1:4" ht="15.75" x14ac:dyDescent="0.25">
      <c r="A29" s="265">
        <v>20</v>
      </c>
      <c r="B29" s="265" t="s">
        <v>2551</v>
      </c>
      <c r="C29" s="265" t="s">
        <v>2552</v>
      </c>
      <c r="D29" s="507">
        <v>982000</v>
      </c>
    </row>
    <row r="30" spans="1:4" ht="15.75" x14ac:dyDescent="0.25">
      <c r="A30" s="265">
        <v>21</v>
      </c>
      <c r="B30" s="265" t="s">
        <v>2551</v>
      </c>
      <c r="C30" s="265" t="s">
        <v>2553</v>
      </c>
      <c r="D30" s="507"/>
    </row>
    <row r="31" spans="1:4" ht="15.75" x14ac:dyDescent="0.25">
      <c r="A31" s="265">
        <v>22</v>
      </c>
      <c r="B31" s="265" t="s">
        <v>2551</v>
      </c>
      <c r="C31" s="265" t="s">
        <v>2554</v>
      </c>
      <c r="D31" s="507"/>
    </row>
    <row r="32" spans="1:4" ht="15.75" x14ac:dyDescent="0.25">
      <c r="A32" s="265">
        <v>23</v>
      </c>
      <c r="B32" s="265" t="s">
        <v>2551</v>
      </c>
      <c r="C32" s="265" t="s">
        <v>2555</v>
      </c>
      <c r="D32" s="507"/>
    </row>
    <row r="33" spans="1:7" ht="12.95" customHeight="1" x14ac:dyDescent="0.3">
      <c r="A33" s="544" t="s">
        <v>2556</v>
      </c>
      <c r="B33" s="265"/>
      <c r="C33" s="541" t="s">
        <v>2557</v>
      </c>
      <c r="D33" s="545">
        <f>D29+D30+D31+D32</f>
        <v>982000</v>
      </c>
    </row>
    <row r="34" spans="1:7" ht="12.95" customHeight="1" x14ac:dyDescent="0.25">
      <c r="A34" s="265">
        <v>24</v>
      </c>
      <c r="B34" s="265" t="s">
        <v>2558</v>
      </c>
      <c r="C34" s="265" t="s">
        <v>2559</v>
      </c>
      <c r="D34" s="546"/>
    </row>
    <row r="35" spans="1:7" ht="12.95" customHeight="1" x14ac:dyDescent="0.25">
      <c r="A35" s="265">
        <v>25</v>
      </c>
      <c r="B35" s="265" t="s">
        <v>2558</v>
      </c>
      <c r="C35" s="265" t="s">
        <v>2560</v>
      </c>
      <c r="D35" s="546"/>
    </row>
    <row r="36" spans="1:7" ht="12.95" customHeight="1" x14ac:dyDescent="0.25">
      <c r="A36" s="265">
        <v>26</v>
      </c>
      <c r="B36" s="265" t="s">
        <v>2558</v>
      </c>
      <c r="C36" s="265" t="s">
        <v>2561</v>
      </c>
      <c r="D36" s="546"/>
    </row>
    <row r="37" spans="1:7" ht="12.95" customHeight="1" x14ac:dyDescent="0.25">
      <c r="A37" s="265">
        <v>27</v>
      </c>
      <c r="B37" s="265" t="s">
        <v>2558</v>
      </c>
      <c r="C37" s="265" t="s">
        <v>2562</v>
      </c>
      <c r="D37" s="546">
        <v>0</v>
      </c>
    </row>
    <row r="38" spans="1:7" ht="12.95" customHeight="1" x14ac:dyDescent="0.25">
      <c r="A38" s="265">
        <v>28</v>
      </c>
      <c r="B38" s="265" t="s">
        <v>2558</v>
      </c>
      <c r="C38" s="265" t="s">
        <v>2563</v>
      </c>
      <c r="D38" s="546">
        <v>0</v>
      </c>
    </row>
    <row r="39" spans="1:7" ht="12.95" customHeight="1" x14ac:dyDescent="0.25">
      <c r="A39" s="265">
        <v>29</v>
      </c>
      <c r="B39" s="265" t="s">
        <v>2558</v>
      </c>
      <c r="C39" s="265" t="s">
        <v>2564</v>
      </c>
      <c r="D39" s="546"/>
    </row>
    <row r="40" spans="1:7" ht="12.95" customHeight="1" x14ac:dyDescent="0.25">
      <c r="A40" s="265">
        <v>30</v>
      </c>
      <c r="B40" s="265" t="s">
        <v>2558</v>
      </c>
      <c r="C40" s="265" t="s">
        <v>2565</v>
      </c>
      <c r="D40" s="546"/>
    </row>
    <row r="41" spans="1:7" ht="12.95" customHeight="1" x14ac:dyDescent="0.25">
      <c r="A41" s="265">
        <v>31</v>
      </c>
      <c r="B41" s="265" t="s">
        <v>2558</v>
      </c>
      <c r="C41" s="265" t="s">
        <v>2566</v>
      </c>
      <c r="D41" s="546"/>
    </row>
    <row r="42" spans="1:7" ht="12.95" customHeight="1" x14ac:dyDescent="0.25">
      <c r="A42" s="265">
        <v>32</v>
      </c>
      <c r="B42" s="265" t="s">
        <v>2558</v>
      </c>
      <c r="C42" s="265" t="s">
        <v>2567</v>
      </c>
      <c r="D42" s="546">
        <v>0</v>
      </c>
    </row>
    <row r="43" spans="1:7" ht="12.95" customHeight="1" x14ac:dyDescent="0.25">
      <c r="A43" s="265">
        <v>33</v>
      </c>
      <c r="B43" s="265" t="s">
        <v>2558</v>
      </c>
      <c r="C43" s="265" t="s">
        <v>2568</v>
      </c>
      <c r="D43" s="546"/>
    </row>
    <row r="44" spans="1:7" ht="12.95" customHeight="1" x14ac:dyDescent="0.25">
      <c r="A44" s="265">
        <v>34</v>
      </c>
      <c r="B44" s="265" t="s">
        <v>2558</v>
      </c>
      <c r="C44" s="265" t="s">
        <v>2569</v>
      </c>
      <c r="D44" s="546">
        <v>0</v>
      </c>
    </row>
    <row r="45" spans="1:7" ht="12.95" customHeight="1" x14ac:dyDescent="0.25">
      <c r="A45" s="265">
        <v>35</v>
      </c>
      <c r="B45" s="265" t="s">
        <v>2558</v>
      </c>
      <c r="C45" s="265" t="s">
        <v>2570</v>
      </c>
      <c r="D45" s="547"/>
      <c r="G45" s="548"/>
    </row>
    <row r="46" spans="1:7" ht="18.75" customHeight="1" x14ac:dyDescent="0.25">
      <c r="A46" s="544" t="s">
        <v>2571</v>
      </c>
      <c r="B46" s="265"/>
      <c r="C46" s="540" t="s">
        <v>2572</v>
      </c>
      <c r="D46" s="542">
        <f>SUM(D34:D45)</f>
        <v>0</v>
      </c>
    </row>
    <row r="47" spans="1:7" ht="21" customHeight="1" x14ac:dyDescent="0.35">
      <c r="A47" s="265"/>
      <c r="B47" s="265"/>
      <c r="C47" s="521" t="s">
        <v>2573</v>
      </c>
      <c r="D47" s="549">
        <f>D15+D33</f>
        <v>1118759509.8</v>
      </c>
    </row>
    <row r="48" spans="1:7" ht="12.95" customHeight="1" x14ac:dyDescent="0.3">
      <c r="A48" s="19"/>
      <c r="B48" s="19"/>
      <c r="C48" s="550"/>
      <c r="D48" s="19"/>
    </row>
    <row r="49" spans="1:6" x14ac:dyDescent="0.25">
      <c r="A49" s="568" t="s">
        <v>2574</v>
      </c>
      <c r="B49" s="568"/>
      <c r="C49" s="568"/>
      <c r="D49" s="568"/>
      <c r="F49" s="270"/>
    </row>
    <row r="50" spans="1:6" x14ac:dyDescent="0.25">
      <c r="A50" s="265" t="s">
        <v>263</v>
      </c>
      <c r="B50" s="265"/>
      <c r="C50" s="265" t="s">
        <v>2575</v>
      </c>
      <c r="D50" s="265" t="s">
        <v>2576</v>
      </c>
    </row>
    <row r="51" spans="1:6" x14ac:dyDescent="0.25">
      <c r="A51" s="265"/>
      <c r="B51" s="265"/>
      <c r="C51" s="265"/>
      <c r="D51" s="265"/>
    </row>
    <row r="52" spans="1:6" x14ac:dyDescent="0.25">
      <c r="A52" s="265"/>
      <c r="B52" s="265"/>
      <c r="C52" s="265" t="s">
        <v>2577</v>
      </c>
      <c r="D52" s="410">
        <v>0</v>
      </c>
    </row>
    <row r="53" spans="1:6" x14ac:dyDescent="0.25">
      <c r="A53" s="265"/>
      <c r="B53" s="265"/>
      <c r="C53" s="265" t="s">
        <v>2578</v>
      </c>
      <c r="D53" s="410">
        <v>27</v>
      </c>
    </row>
    <row r="54" spans="1:6" x14ac:dyDescent="0.25">
      <c r="A54" s="265"/>
      <c r="B54" s="265"/>
      <c r="C54" s="265" t="s">
        <v>2579</v>
      </c>
      <c r="D54" s="410">
        <v>2</v>
      </c>
    </row>
    <row r="55" spans="1:6" x14ac:dyDescent="0.25">
      <c r="A55" s="265"/>
      <c r="B55" s="265"/>
      <c r="C55" s="265" t="s">
        <v>2580</v>
      </c>
      <c r="D55" s="410">
        <v>0</v>
      </c>
    </row>
    <row r="56" spans="1:6" x14ac:dyDescent="0.25">
      <c r="A56" s="265"/>
      <c r="B56" s="265"/>
      <c r="C56" s="265" t="s">
        <v>2581</v>
      </c>
      <c r="D56" s="410">
        <v>0</v>
      </c>
    </row>
    <row r="57" spans="1:6" x14ac:dyDescent="0.25">
      <c r="A57" s="265"/>
      <c r="B57" s="265"/>
      <c r="C57" s="271" t="s">
        <v>234</v>
      </c>
      <c r="D57" s="410">
        <f>SUM(D52:D56)</f>
        <v>29</v>
      </c>
    </row>
    <row r="58" spans="1:6" x14ac:dyDescent="0.25">
      <c r="B58" s="19" t="s">
        <v>175</v>
      </c>
      <c r="C58" s="14"/>
      <c r="D58" s="19" t="s">
        <v>225</v>
      </c>
    </row>
    <row r="59" spans="1:6" x14ac:dyDescent="0.25">
      <c r="B59" s="19" t="s">
        <v>176</v>
      </c>
      <c r="C59" s="14"/>
      <c r="D59" s="19" t="s">
        <v>226</v>
      </c>
    </row>
  </sheetData>
  <mergeCells count="2">
    <mergeCell ref="A4:D4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I29" sqref="I29"/>
    </sheetView>
  </sheetViews>
  <sheetFormatPr defaultRowHeight="15" x14ac:dyDescent="0.25"/>
  <cols>
    <col min="1" max="1" width="3.140625" customWidth="1"/>
    <col min="2" max="2" width="8.140625" customWidth="1"/>
    <col min="3" max="3" width="38" customWidth="1"/>
    <col min="4" max="4" width="10.28515625" customWidth="1"/>
    <col min="5" max="5" width="16.85546875" style="42" customWidth="1"/>
    <col min="6" max="6" width="16.140625" style="42" bestFit="1" customWidth="1"/>
    <col min="257" max="257" width="3.140625" customWidth="1"/>
    <col min="258" max="258" width="8.140625" customWidth="1"/>
    <col min="259" max="259" width="38" customWidth="1"/>
    <col min="260" max="260" width="10.28515625" customWidth="1"/>
    <col min="261" max="261" width="16.85546875" customWidth="1"/>
    <col min="262" max="262" width="15.28515625" customWidth="1"/>
    <col min="513" max="513" width="3.140625" customWidth="1"/>
    <col min="514" max="514" width="8.140625" customWidth="1"/>
    <col min="515" max="515" width="38" customWidth="1"/>
    <col min="516" max="516" width="10.28515625" customWidth="1"/>
    <col min="517" max="517" width="16.85546875" customWidth="1"/>
    <col min="518" max="518" width="15.28515625" customWidth="1"/>
    <col min="769" max="769" width="3.140625" customWidth="1"/>
    <col min="770" max="770" width="8.140625" customWidth="1"/>
    <col min="771" max="771" width="38" customWidth="1"/>
    <col min="772" max="772" width="10.28515625" customWidth="1"/>
    <col min="773" max="773" width="16.85546875" customWidth="1"/>
    <col min="774" max="774" width="15.28515625" customWidth="1"/>
    <col min="1025" max="1025" width="3.140625" customWidth="1"/>
    <col min="1026" max="1026" width="8.140625" customWidth="1"/>
    <col min="1027" max="1027" width="38" customWidth="1"/>
    <col min="1028" max="1028" width="10.28515625" customWidth="1"/>
    <col min="1029" max="1029" width="16.85546875" customWidth="1"/>
    <col min="1030" max="1030" width="15.28515625" customWidth="1"/>
    <col min="1281" max="1281" width="3.140625" customWidth="1"/>
    <col min="1282" max="1282" width="8.140625" customWidth="1"/>
    <col min="1283" max="1283" width="38" customWidth="1"/>
    <col min="1284" max="1284" width="10.28515625" customWidth="1"/>
    <col min="1285" max="1285" width="16.85546875" customWidth="1"/>
    <col min="1286" max="1286" width="15.28515625" customWidth="1"/>
    <col min="1537" max="1537" width="3.140625" customWidth="1"/>
    <col min="1538" max="1538" width="8.140625" customWidth="1"/>
    <col min="1539" max="1539" width="38" customWidth="1"/>
    <col min="1540" max="1540" width="10.28515625" customWidth="1"/>
    <col min="1541" max="1541" width="16.85546875" customWidth="1"/>
    <col min="1542" max="1542" width="15.28515625" customWidth="1"/>
    <col min="1793" max="1793" width="3.140625" customWidth="1"/>
    <col min="1794" max="1794" width="8.140625" customWidth="1"/>
    <col min="1795" max="1795" width="38" customWidth="1"/>
    <col min="1796" max="1796" width="10.28515625" customWidth="1"/>
    <col min="1797" max="1797" width="16.85546875" customWidth="1"/>
    <col min="1798" max="1798" width="15.28515625" customWidth="1"/>
    <col min="2049" max="2049" width="3.140625" customWidth="1"/>
    <col min="2050" max="2050" width="8.140625" customWidth="1"/>
    <col min="2051" max="2051" width="38" customWidth="1"/>
    <col min="2052" max="2052" width="10.28515625" customWidth="1"/>
    <col min="2053" max="2053" width="16.85546875" customWidth="1"/>
    <col min="2054" max="2054" width="15.28515625" customWidth="1"/>
    <col min="2305" max="2305" width="3.140625" customWidth="1"/>
    <col min="2306" max="2306" width="8.140625" customWidth="1"/>
    <col min="2307" max="2307" width="38" customWidth="1"/>
    <col min="2308" max="2308" width="10.28515625" customWidth="1"/>
    <col min="2309" max="2309" width="16.85546875" customWidth="1"/>
    <col min="2310" max="2310" width="15.28515625" customWidth="1"/>
    <col min="2561" max="2561" width="3.140625" customWidth="1"/>
    <col min="2562" max="2562" width="8.140625" customWidth="1"/>
    <col min="2563" max="2563" width="38" customWidth="1"/>
    <col min="2564" max="2564" width="10.28515625" customWidth="1"/>
    <col min="2565" max="2565" width="16.85546875" customWidth="1"/>
    <col min="2566" max="2566" width="15.28515625" customWidth="1"/>
    <col min="2817" max="2817" width="3.140625" customWidth="1"/>
    <col min="2818" max="2818" width="8.140625" customWidth="1"/>
    <col min="2819" max="2819" width="38" customWidth="1"/>
    <col min="2820" max="2820" width="10.28515625" customWidth="1"/>
    <col min="2821" max="2821" width="16.85546875" customWidth="1"/>
    <col min="2822" max="2822" width="15.28515625" customWidth="1"/>
    <col min="3073" max="3073" width="3.140625" customWidth="1"/>
    <col min="3074" max="3074" width="8.140625" customWidth="1"/>
    <col min="3075" max="3075" width="38" customWidth="1"/>
    <col min="3076" max="3076" width="10.28515625" customWidth="1"/>
    <col min="3077" max="3077" width="16.85546875" customWidth="1"/>
    <col min="3078" max="3078" width="15.28515625" customWidth="1"/>
    <col min="3329" max="3329" width="3.140625" customWidth="1"/>
    <col min="3330" max="3330" width="8.140625" customWidth="1"/>
    <col min="3331" max="3331" width="38" customWidth="1"/>
    <col min="3332" max="3332" width="10.28515625" customWidth="1"/>
    <col min="3333" max="3333" width="16.85546875" customWidth="1"/>
    <col min="3334" max="3334" width="15.28515625" customWidth="1"/>
    <col min="3585" max="3585" width="3.140625" customWidth="1"/>
    <col min="3586" max="3586" width="8.140625" customWidth="1"/>
    <col min="3587" max="3587" width="38" customWidth="1"/>
    <col min="3588" max="3588" width="10.28515625" customWidth="1"/>
    <col min="3589" max="3589" width="16.85546875" customWidth="1"/>
    <col min="3590" max="3590" width="15.28515625" customWidth="1"/>
    <col min="3841" max="3841" width="3.140625" customWidth="1"/>
    <col min="3842" max="3842" width="8.140625" customWidth="1"/>
    <col min="3843" max="3843" width="38" customWidth="1"/>
    <col min="3844" max="3844" width="10.28515625" customWidth="1"/>
    <col min="3845" max="3845" width="16.85546875" customWidth="1"/>
    <col min="3846" max="3846" width="15.28515625" customWidth="1"/>
    <col min="4097" max="4097" width="3.140625" customWidth="1"/>
    <col min="4098" max="4098" width="8.140625" customWidth="1"/>
    <col min="4099" max="4099" width="38" customWidth="1"/>
    <col min="4100" max="4100" width="10.28515625" customWidth="1"/>
    <col min="4101" max="4101" width="16.85546875" customWidth="1"/>
    <col min="4102" max="4102" width="15.28515625" customWidth="1"/>
    <col min="4353" max="4353" width="3.140625" customWidth="1"/>
    <col min="4354" max="4354" width="8.140625" customWidth="1"/>
    <col min="4355" max="4355" width="38" customWidth="1"/>
    <col min="4356" max="4356" width="10.28515625" customWidth="1"/>
    <col min="4357" max="4357" width="16.85546875" customWidth="1"/>
    <col min="4358" max="4358" width="15.28515625" customWidth="1"/>
    <col min="4609" max="4609" width="3.140625" customWidth="1"/>
    <col min="4610" max="4610" width="8.140625" customWidth="1"/>
    <col min="4611" max="4611" width="38" customWidth="1"/>
    <col min="4612" max="4612" width="10.28515625" customWidth="1"/>
    <col min="4613" max="4613" width="16.85546875" customWidth="1"/>
    <col min="4614" max="4614" width="15.28515625" customWidth="1"/>
    <col min="4865" max="4865" width="3.140625" customWidth="1"/>
    <col min="4866" max="4866" width="8.140625" customWidth="1"/>
    <col min="4867" max="4867" width="38" customWidth="1"/>
    <col min="4868" max="4868" width="10.28515625" customWidth="1"/>
    <col min="4869" max="4869" width="16.85546875" customWidth="1"/>
    <col min="4870" max="4870" width="15.28515625" customWidth="1"/>
    <col min="5121" max="5121" width="3.140625" customWidth="1"/>
    <col min="5122" max="5122" width="8.140625" customWidth="1"/>
    <col min="5123" max="5123" width="38" customWidth="1"/>
    <col min="5124" max="5124" width="10.28515625" customWidth="1"/>
    <col min="5125" max="5125" width="16.85546875" customWidth="1"/>
    <col min="5126" max="5126" width="15.28515625" customWidth="1"/>
    <col min="5377" max="5377" width="3.140625" customWidth="1"/>
    <col min="5378" max="5378" width="8.140625" customWidth="1"/>
    <col min="5379" max="5379" width="38" customWidth="1"/>
    <col min="5380" max="5380" width="10.28515625" customWidth="1"/>
    <col min="5381" max="5381" width="16.85546875" customWidth="1"/>
    <col min="5382" max="5382" width="15.28515625" customWidth="1"/>
    <col min="5633" max="5633" width="3.140625" customWidth="1"/>
    <col min="5634" max="5634" width="8.140625" customWidth="1"/>
    <col min="5635" max="5635" width="38" customWidth="1"/>
    <col min="5636" max="5636" width="10.28515625" customWidth="1"/>
    <col min="5637" max="5637" width="16.85546875" customWidth="1"/>
    <col min="5638" max="5638" width="15.28515625" customWidth="1"/>
    <col min="5889" max="5889" width="3.140625" customWidth="1"/>
    <col min="5890" max="5890" width="8.140625" customWidth="1"/>
    <col min="5891" max="5891" width="38" customWidth="1"/>
    <col min="5892" max="5892" width="10.28515625" customWidth="1"/>
    <col min="5893" max="5893" width="16.85546875" customWidth="1"/>
    <col min="5894" max="5894" width="15.28515625" customWidth="1"/>
    <col min="6145" max="6145" width="3.140625" customWidth="1"/>
    <col min="6146" max="6146" width="8.140625" customWidth="1"/>
    <col min="6147" max="6147" width="38" customWidth="1"/>
    <col min="6148" max="6148" width="10.28515625" customWidth="1"/>
    <col min="6149" max="6149" width="16.85546875" customWidth="1"/>
    <col min="6150" max="6150" width="15.28515625" customWidth="1"/>
    <col min="6401" max="6401" width="3.140625" customWidth="1"/>
    <col min="6402" max="6402" width="8.140625" customWidth="1"/>
    <col min="6403" max="6403" width="38" customWidth="1"/>
    <col min="6404" max="6404" width="10.28515625" customWidth="1"/>
    <col min="6405" max="6405" width="16.85546875" customWidth="1"/>
    <col min="6406" max="6406" width="15.28515625" customWidth="1"/>
    <col min="6657" max="6657" width="3.140625" customWidth="1"/>
    <col min="6658" max="6658" width="8.140625" customWidth="1"/>
    <col min="6659" max="6659" width="38" customWidth="1"/>
    <col min="6660" max="6660" width="10.28515625" customWidth="1"/>
    <col min="6661" max="6661" width="16.85546875" customWidth="1"/>
    <col min="6662" max="6662" width="15.28515625" customWidth="1"/>
    <col min="6913" max="6913" width="3.140625" customWidth="1"/>
    <col min="6914" max="6914" width="8.140625" customWidth="1"/>
    <col min="6915" max="6915" width="38" customWidth="1"/>
    <col min="6916" max="6916" width="10.28515625" customWidth="1"/>
    <col min="6917" max="6917" width="16.85546875" customWidth="1"/>
    <col min="6918" max="6918" width="15.28515625" customWidth="1"/>
    <col min="7169" max="7169" width="3.140625" customWidth="1"/>
    <col min="7170" max="7170" width="8.140625" customWidth="1"/>
    <col min="7171" max="7171" width="38" customWidth="1"/>
    <col min="7172" max="7172" width="10.28515625" customWidth="1"/>
    <col min="7173" max="7173" width="16.85546875" customWidth="1"/>
    <col min="7174" max="7174" width="15.28515625" customWidth="1"/>
    <col min="7425" max="7425" width="3.140625" customWidth="1"/>
    <col min="7426" max="7426" width="8.140625" customWidth="1"/>
    <col min="7427" max="7427" width="38" customWidth="1"/>
    <col min="7428" max="7428" width="10.28515625" customWidth="1"/>
    <col min="7429" max="7429" width="16.85546875" customWidth="1"/>
    <col min="7430" max="7430" width="15.28515625" customWidth="1"/>
    <col min="7681" max="7681" width="3.140625" customWidth="1"/>
    <col min="7682" max="7682" width="8.140625" customWidth="1"/>
    <col min="7683" max="7683" width="38" customWidth="1"/>
    <col min="7684" max="7684" width="10.28515625" customWidth="1"/>
    <col min="7685" max="7685" width="16.85546875" customWidth="1"/>
    <col min="7686" max="7686" width="15.28515625" customWidth="1"/>
    <col min="7937" max="7937" width="3.140625" customWidth="1"/>
    <col min="7938" max="7938" width="8.140625" customWidth="1"/>
    <col min="7939" max="7939" width="38" customWidth="1"/>
    <col min="7940" max="7940" width="10.28515625" customWidth="1"/>
    <col min="7941" max="7941" width="16.85546875" customWidth="1"/>
    <col min="7942" max="7942" width="15.28515625" customWidth="1"/>
    <col min="8193" max="8193" width="3.140625" customWidth="1"/>
    <col min="8194" max="8194" width="8.140625" customWidth="1"/>
    <col min="8195" max="8195" width="38" customWidth="1"/>
    <col min="8196" max="8196" width="10.28515625" customWidth="1"/>
    <col min="8197" max="8197" width="16.85546875" customWidth="1"/>
    <col min="8198" max="8198" width="15.28515625" customWidth="1"/>
    <col min="8449" max="8449" width="3.140625" customWidth="1"/>
    <col min="8450" max="8450" width="8.140625" customWidth="1"/>
    <col min="8451" max="8451" width="38" customWidth="1"/>
    <col min="8452" max="8452" width="10.28515625" customWidth="1"/>
    <col min="8453" max="8453" width="16.85546875" customWidth="1"/>
    <col min="8454" max="8454" width="15.28515625" customWidth="1"/>
    <col min="8705" max="8705" width="3.140625" customWidth="1"/>
    <col min="8706" max="8706" width="8.140625" customWidth="1"/>
    <col min="8707" max="8707" width="38" customWidth="1"/>
    <col min="8708" max="8708" width="10.28515625" customWidth="1"/>
    <col min="8709" max="8709" width="16.85546875" customWidth="1"/>
    <col min="8710" max="8710" width="15.28515625" customWidth="1"/>
    <col min="8961" max="8961" width="3.140625" customWidth="1"/>
    <col min="8962" max="8962" width="8.140625" customWidth="1"/>
    <col min="8963" max="8963" width="38" customWidth="1"/>
    <col min="8964" max="8964" width="10.28515625" customWidth="1"/>
    <col min="8965" max="8965" width="16.85546875" customWidth="1"/>
    <col min="8966" max="8966" width="15.28515625" customWidth="1"/>
    <col min="9217" max="9217" width="3.140625" customWidth="1"/>
    <col min="9218" max="9218" width="8.140625" customWidth="1"/>
    <col min="9219" max="9219" width="38" customWidth="1"/>
    <col min="9220" max="9220" width="10.28515625" customWidth="1"/>
    <col min="9221" max="9221" width="16.85546875" customWidth="1"/>
    <col min="9222" max="9222" width="15.28515625" customWidth="1"/>
    <col min="9473" max="9473" width="3.140625" customWidth="1"/>
    <col min="9474" max="9474" width="8.140625" customWidth="1"/>
    <col min="9475" max="9475" width="38" customWidth="1"/>
    <col min="9476" max="9476" width="10.28515625" customWidth="1"/>
    <col min="9477" max="9477" width="16.85546875" customWidth="1"/>
    <col min="9478" max="9478" width="15.28515625" customWidth="1"/>
    <col min="9729" max="9729" width="3.140625" customWidth="1"/>
    <col min="9730" max="9730" width="8.140625" customWidth="1"/>
    <col min="9731" max="9731" width="38" customWidth="1"/>
    <col min="9732" max="9732" width="10.28515625" customWidth="1"/>
    <col min="9733" max="9733" width="16.85546875" customWidth="1"/>
    <col min="9734" max="9734" width="15.28515625" customWidth="1"/>
    <col min="9985" max="9985" width="3.140625" customWidth="1"/>
    <col min="9986" max="9986" width="8.140625" customWidth="1"/>
    <col min="9987" max="9987" width="38" customWidth="1"/>
    <col min="9988" max="9988" width="10.28515625" customWidth="1"/>
    <col min="9989" max="9989" width="16.85546875" customWidth="1"/>
    <col min="9990" max="9990" width="15.28515625" customWidth="1"/>
    <col min="10241" max="10241" width="3.140625" customWidth="1"/>
    <col min="10242" max="10242" width="8.140625" customWidth="1"/>
    <col min="10243" max="10243" width="38" customWidth="1"/>
    <col min="10244" max="10244" width="10.28515625" customWidth="1"/>
    <col min="10245" max="10245" width="16.85546875" customWidth="1"/>
    <col min="10246" max="10246" width="15.28515625" customWidth="1"/>
    <col min="10497" max="10497" width="3.140625" customWidth="1"/>
    <col min="10498" max="10498" width="8.140625" customWidth="1"/>
    <col min="10499" max="10499" width="38" customWidth="1"/>
    <col min="10500" max="10500" width="10.28515625" customWidth="1"/>
    <col min="10501" max="10501" width="16.85546875" customWidth="1"/>
    <col min="10502" max="10502" width="15.28515625" customWidth="1"/>
    <col min="10753" max="10753" width="3.140625" customWidth="1"/>
    <col min="10754" max="10754" width="8.140625" customWidth="1"/>
    <col min="10755" max="10755" width="38" customWidth="1"/>
    <col min="10756" max="10756" width="10.28515625" customWidth="1"/>
    <col min="10757" max="10757" width="16.85546875" customWidth="1"/>
    <col min="10758" max="10758" width="15.28515625" customWidth="1"/>
    <col min="11009" max="11009" width="3.140625" customWidth="1"/>
    <col min="11010" max="11010" width="8.140625" customWidth="1"/>
    <col min="11011" max="11011" width="38" customWidth="1"/>
    <col min="11012" max="11012" width="10.28515625" customWidth="1"/>
    <col min="11013" max="11013" width="16.85546875" customWidth="1"/>
    <col min="11014" max="11014" width="15.28515625" customWidth="1"/>
    <col min="11265" max="11265" width="3.140625" customWidth="1"/>
    <col min="11266" max="11266" width="8.140625" customWidth="1"/>
    <col min="11267" max="11267" width="38" customWidth="1"/>
    <col min="11268" max="11268" width="10.28515625" customWidth="1"/>
    <col min="11269" max="11269" width="16.85546875" customWidth="1"/>
    <col min="11270" max="11270" width="15.28515625" customWidth="1"/>
    <col min="11521" max="11521" width="3.140625" customWidth="1"/>
    <col min="11522" max="11522" width="8.140625" customWidth="1"/>
    <col min="11523" max="11523" width="38" customWidth="1"/>
    <col min="11524" max="11524" width="10.28515625" customWidth="1"/>
    <col min="11525" max="11525" width="16.85546875" customWidth="1"/>
    <col min="11526" max="11526" width="15.28515625" customWidth="1"/>
    <col min="11777" max="11777" width="3.140625" customWidth="1"/>
    <col min="11778" max="11778" width="8.140625" customWidth="1"/>
    <col min="11779" max="11779" width="38" customWidth="1"/>
    <col min="11780" max="11780" width="10.28515625" customWidth="1"/>
    <col min="11781" max="11781" width="16.85546875" customWidth="1"/>
    <col min="11782" max="11782" width="15.28515625" customWidth="1"/>
    <col min="12033" max="12033" width="3.140625" customWidth="1"/>
    <col min="12034" max="12034" width="8.140625" customWidth="1"/>
    <col min="12035" max="12035" width="38" customWidth="1"/>
    <col min="12036" max="12036" width="10.28515625" customWidth="1"/>
    <col min="12037" max="12037" width="16.85546875" customWidth="1"/>
    <col min="12038" max="12038" width="15.28515625" customWidth="1"/>
    <col min="12289" max="12289" width="3.140625" customWidth="1"/>
    <col min="12290" max="12290" width="8.140625" customWidth="1"/>
    <col min="12291" max="12291" width="38" customWidth="1"/>
    <col min="12292" max="12292" width="10.28515625" customWidth="1"/>
    <col min="12293" max="12293" width="16.85546875" customWidth="1"/>
    <col min="12294" max="12294" width="15.28515625" customWidth="1"/>
    <col min="12545" max="12545" width="3.140625" customWidth="1"/>
    <col min="12546" max="12546" width="8.140625" customWidth="1"/>
    <col min="12547" max="12547" width="38" customWidth="1"/>
    <col min="12548" max="12548" width="10.28515625" customWidth="1"/>
    <col min="12549" max="12549" width="16.85546875" customWidth="1"/>
    <col min="12550" max="12550" width="15.28515625" customWidth="1"/>
    <col min="12801" max="12801" width="3.140625" customWidth="1"/>
    <col min="12802" max="12802" width="8.140625" customWidth="1"/>
    <col min="12803" max="12803" width="38" customWidth="1"/>
    <col min="12804" max="12804" width="10.28515625" customWidth="1"/>
    <col min="12805" max="12805" width="16.85546875" customWidth="1"/>
    <col min="12806" max="12806" width="15.28515625" customWidth="1"/>
    <col min="13057" max="13057" width="3.140625" customWidth="1"/>
    <col min="13058" max="13058" width="8.140625" customWidth="1"/>
    <col min="13059" max="13059" width="38" customWidth="1"/>
    <col min="13060" max="13060" width="10.28515625" customWidth="1"/>
    <col min="13061" max="13061" width="16.85546875" customWidth="1"/>
    <col min="13062" max="13062" width="15.28515625" customWidth="1"/>
    <col min="13313" max="13313" width="3.140625" customWidth="1"/>
    <col min="13314" max="13314" width="8.140625" customWidth="1"/>
    <col min="13315" max="13315" width="38" customWidth="1"/>
    <col min="13316" max="13316" width="10.28515625" customWidth="1"/>
    <col min="13317" max="13317" width="16.85546875" customWidth="1"/>
    <col min="13318" max="13318" width="15.28515625" customWidth="1"/>
    <col min="13569" max="13569" width="3.140625" customWidth="1"/>
    <col min="13570" max="13570" width="8.140625" customWidth="1"/>
    <col min="13571" max="13571" width="38" customWidth="1"/>
    <col min="13572" max="13572" width="10.28515625" customWidth="1"/>
    <col min="13573" max="13573" width="16.85546875" customWidth="1"/>
    <col min="13574" max="13574" width="15.28515625" customWidth="1"/>
    <col min="13825" max="13825" width="3.140625" customWidth="1"/>
    <col min="13826" max="13826" width="8.140625" customWidth="1"/>
    <col min="13827" max="13827" width="38" customWidth="1"/>
    <col min="13828" max="13828" width="10.28515625" customWidth="1"/>
    <col min="13829" max="13829" width="16.85546875" customWidth="1"/>
    <col min="13830" max="13830" width="15.28515625" customWidth="1"/>
    <col min="14081" max="14081" width="3.140625" customWidth="1"/>
    <col min="14082" max="14082" width="8.140625" customWidth="1"/>
    <col min="14083" max="14083" width="38" customWidth="1"/>
    <col min="14084" max="14084" width="10.28515625" customWidth="1"/>
    <col min="14085" max="14085" width="16.85546875" customWidth="1"/>
    <col min="14086" max="14086" width="15.28515625" customWidth="1"/>
    <col min="14337" max="14337" width="3.140625" customWidth="1"/>
    <col min="14338" max="14338" width="8.140625" customWidth="1"/>
    <col min="14339" max="14339" width="38" customWidth="1"/>
    <col min="14340" max="14340" width="10.28515625" customWidth="1"/>
    <col min="14341" max="14341" width="16.85546875" customWidth="1"/>
    <col min="14342" max="14342" width="15.28515625" customWidth="1"/>
    <col min="14593" max="14593" width="3.140625" customWidth="1"/>
    <col min="14594" max="14594" width="8.140625" customWidth="1"/>
    <col min="14595" max="14595" width="38" customWidth="1"/>
    <col min="14596" max="14596" width="10.28515625" customWidth="1"/>
    <col min="14597" max="14597" width="16.85546875" customWidth="1"/>
    <col min="14598" max="14598" width="15.28515625" customWidth="1"/>
    <col min="14849" max="14849" width="3.140625" customWidth="1"/>
    <col min="14850" max="14850" width="8.140625" customWidth="1"/>
    <col min="14851" max="14851" width="38" customWidth="1"/>
    <col min="14852" max="14852" width="10.28515625" customWidth="1"/>
    <col min="14853" max="14853" width="16.85546875" customWidth="1"/>
    <col min="14854" max="14854" width="15.28515625" customWidth="1"/>
    <col min="15105" max="15105" width="3.140625" customWidth="1"/>
    <col min="15106" max="15106" width="8.140625" customWidth="1"/>
    <col min="15107" max="15107" width="38" customWidth="1"/>
    <col min="15108" max="15108" width="10.28515625" customWidth="1"/>
    <col min="15109" max="15109" width="16.85546875" customWidth="1"/>
    <col min="15110" max="15110" width="15.28515625" customWidth="1"/>
    <col min="15361" max="15361" width="3.140625" customWidth="1"/>
    <col min="15362" max="15362" width="8.140625" customWidth="1"/>
    <col min="15363" max="15363" width="38" customWidth="1"/>
    <col min="15364" max="15364" width="10.28515625" customWidth="1"/>
    <col min="15365" max="15365" width="16.85546875" customWidth="1"/>
    <col min="15366" max="15366" width="15.28515625" customWidth="1"/>
    <col min="15617" max="15617" width="3.140625" customWidth="1"/>
    <col min="15618" max="15618" width="8.140625" customWidth="1"/>
    <col min="15619" max="15619" width="38" customWidth="1"/>
    <col min="15620" max="15620" width="10.28515625" customWidth="1"/>
    <col min="15621" max="15621" width="16.85546875" customWidth="1"/>
    <col min="15622" max="15622" width="15.28515625" customWidth="1"/>
    <col min="15873" max="15873" width="3.140625" customWidth="1"/>
    <col min="15874" max="15874" width="8.140625" customWidth="1"/>
    <col min="15875" max="15875" width="38" customWidth="1"/>
    <col min="15876" max="15876" width="10.28515625" customWidth="1"/>
    <col min="15877" max="15877" width="16.85546875" customWidth="1"/>
    <col min="15878" max="15878" width="15.28515625" customWidth="1"/>
    <col min="16129" max="16129" width="3.140625" customWidth="1"/>
    <col min="16130" max="16130" width="8.140625" customWidth="1"/>
    <col min="16131" max="16131" width="38" customWidth="1"/>
    <col min="16132" max="16132" width="10.28515625" customWidth="1"/>
    <col min="16133" max="16133" width="16.85546875" customWidth="1"/>
    <col min="16134" max="16134" width="15.28515625" customWidth="1"/>
  </cols>
  <sheetData>
    <row r="1" spans="1:6" ht="18" x14ac:dyDescent="0.25">
      <c r="B1" s="123" t="s">
        <v>125</v>
      </c>
      <c r="C1" s="124" t="s">
        <v>126</v>
      </c>
      <c r="D1" s="124"/>
      <c r="E1" s="125"/>
      <c r="F1" s="126"/>
    </row>
    <row r="2" spans="1:6" ht="15.75" x14ac:dyDescent="0.25">
      <c r="B2" s="27"/>
      <c r="C2" s="124" t="s">
        <v>127</v>
      </c>
      <c r="D2" s="127"/>
      <c r="E2" s="128"/>
      <c r="F2" s="129"/>
    </row>
    <row r="3" spans="1:6" ht="13.5" customHeight="1" thickBot="1" x14ac:dyDescent="0.3">
      <c r="B3" s="19"/>
      <c r="C3" s="19"/>
      <c r="D3" s="19"/>
      <c r="E3" s="77"/>
      <c r="F3" s="77"/>
    </row>
    <row r="4" spans="1:6" ht="13.5" customHeight="1" thickTop="1" x14ac:dyDescent="0.25">
      <c r="A4" s="19"/>
      <c r="B4" s="130" t="s">
        <v>128</v>
      </c>
      <c r="C4" s="131" t="s">
        <v>129</v>
      </c>
      <c r="D4" s="31" t="s">
        <v>130</v>
      </c>
      <c r="E4" s="132" t="s">
        <v>25</v>
      </c>
      <c r="F4" s="83" t="s">
        <v>25</v>
      </c>
    </row>
    <row r="5" spans="1:6" ht="18" customHeight="1" x14ac:dyDescent="0.25">
      <c r="A5" s="19"/>
      <c r="B5" s="133"/>
      <c r="C5" s="134"/>
      <c r="D5" s="135" t="s">
        <v>131</v>
      </c>
      <c r="E5" s="136" t="s">
        <v>132</v>
      </c>
      <c r="F5" s="137" t="s">
        <v>133</v>
      </c>
    </row>
    <row r="6" spans="1:6" ht="15" customHeight="1" x14ac:dyDescent="0.25">
      <c r="A6" s="19"/>
      <c r="B6" s="138">
        <v>1</v>
      </c>
      <c r="C6" s="139" t="s">
        <v>134</v>
      </c>
      <c r="D6" s="140">
        <v>701705</v>
      </c>
      <c r="E6" s="141">
        <v>659419144</v>
      </c>
      <c r="F6" s="142">
        <v>669252635</v>
      </c>
    </row>
    <row r="7" spans="1:6" ht="15" customHeight="1" x14ac:dyDescent="0.25">
      <c r="A7" s="19"/>
      <c r="B7" s="143">
        <v>2</v>
      </c>
      <c r="C7" s="144" t="s">
        <v>135</v>
      </c>
      <c r="D7" s="145" t="s">
        <v>136</v>
      </c>
      <c r="E7" s="146"/>
      <c r="F7" s="147"/>
    </row>
    <row r="8" spans="1:6" ht="15" customHeight="1" x14ac:dyDescent="0.25">
      <c r="A8" s="19"/>
      <c r="B8" s="148"/>
      <c r="C8" s="149" t="s">
        <v>137</v>
      </c>
      <c r="D8" s="150" t="s">
        <v>138</v>
      </c>
      <c r="E8" s="151">
        <v>461032953</v>
      </c>
      <c r="F8" s="152">
        <v>621373132</v>
      </c>
    </row>
    <row r="9" spans="1:6" ht="15" customHeight="1" x14ac:dyDescent="0.25">
      <c r="A9" s="19"/>
      <c r="B9" s="143">
        <v>3</v>
      </c>
      <c r="C9" s="144" t="s">
        <v>139</v>
      </c>
      <c r="D9" s="145">
        <v>701</v>
      </c>
      <c r="E9" s="146"/>
      <c r="F9" s="147"/>
    </row>
    <row r="10" spans="1:6" ht="15" customHeight="1" x14ac:dyDescent="0.25">
      <c r="A10" s="19"/>
      <c r="B10" s="148"/>
      <c r="C10" s="149" t="s">
        <v>140</v>
      </c>
      <c r="D10" s="150"/>
      <c r="E10" s="153"/>
      <c r="F10" s="154"/>
    </row>
    <row r="11" spans="1:6" ht="15" customHeight="1" x14ac:dyDescent="0.25">
      <c r="A11" s="19"/>
      <c r="B11" s="155">
        <v>4</v>
      </c>
      <c r="C11" s="156" t="s">
        <v>141</v>
      </c>
      <c r="D11" s="157" t="s">
        <v>142</v>
      </c>
      <c r="E11" s="158">
        <v>-1071902064</v>
      </c>
      <c r="F11" s="159">
        <v>-1224581762</v>
      </c>
    </row>
    <row r="12" spans="1:6" ht="15" customHeight="1" x14ac:dyDescent="0.25">
      <c r="A12" s="19"/>
      <c r="B12" s="143">
        <v>5</v>
      </c>
      <c r="C12" s="144" t="s">
        <v>143</v>
      </c>
      <c r="D12" s="157" t="s">
        <v>144</v>
      </c>
      <c r="E12" s="160">
        <f>E13+E14</f>
        <v>-8712397</v>
      </c>
      <c r="F12" s="161">
        <v>-8993352</v>
      </c>
    </row>
    <row r="13" spans="1:6" ht="15" customHeight="1" x14ac:dyDescent="0.25">
      <c r="A13" s="19"/>
      <c r="B13" s="162"/>
      <c r="C13" s="163" t="s">
        <v>145</v>
      </c>
      <c r="D13" s="157"/>
      <c r="E13" s="158">
        <v>-7465636</v>
      </c>
      <c r="F13" s="159">
        <v>-7706386</v>
      </c>
    </row>
    <row r="14" spans="1:6" ht="15" customHeight="1" x14ac:dyDescent="0.25">
      <c r="A14" s="19"/>
      <c r="B14" s="162"/>
      <c r="C14" s="163" t="s">
        <v>146</v>
      </c>
      <c r="D14" s="157"/>
      <c r="E14" s="158">
        <v>-1246761</v>
      </c>
      <c r="F14" s="159">
        <v>-1286966</v>
      </c>
    </row>
    <row r="15" spans="1:6" ht="15" customHeight="1" x14ac:dyDescent="0.25">
      <c r="A15" s="19"/>
      <c r="B15" s="148"/>
      <c r="C15" s="149" t="s">
        <v>147</v>
      </c>
      <c r="D15" s="157"/>
      <c r="E15" s="158"/>
      <c r="F15" s="159"/>
    </row>
    <row r="16" spans="1:6" ht="15" customHeight="1" x14ac:dyDescent="0.25">
      <c r="A16" s="19"/>
      <c r="B16" s="155">
        <v>6</v>
      </c>
      <c r="C16" s="156" t="s">
        <v>148</v>
      </c>
      <c r="D16" s="157" t="s">
        <v>149</v>
      </c>
      <c r="E16" s="158">
        <v>-3300000</v>
      </c>
      <c r="F16" s="159">
        <v>-6400000</v>
      </c>
    </row>
    <row r="17" spans="1:6" ht="15" customHeight="1" x14ac:dyDescent="0.25">
      <c r="A17" s="19"/>
      <c r="B17" s="155">
        <v>7</v>
      </c>
      <c r="C17" s="156" t="s">
        <v>150</v>
      </c>
      <c r="D17" s="157" t="s">
        <v>151</v>
      </c>
      <c r="E17" s="158">
        <v>-7326409</v>
      </c>
      <c r="F17" s="159">
        <v>-13973623</v>
      </c>
    </row>
    <row r="18" spans="1:6" ht="15" customHeight="1" x14ac:dyDescent="0.25">
      <c r="A18" s="19"/>
      <c r="B18" s="164">
        <v>8</v>
      </c>
      <c r="C18" s="165" t="s">
        <v>152</v>
      </c>
      <c r="D18" s="166"/>
      <c r="E18" s="167">
        <f>E11+E12+E16+E17</f>
        <v>-1091240870</v>
      </c>
      <c r="F18" s="168">
        <v>-1253948737</v>
      </c>
    </row>
    <row r="19" spans="1:6" ht="15" customHeight="1" x14ac:dyDescent="0.25">
      <c r="A19" s="19"/>
      <c r="B19" s="143">
        <v>9</v>
      </c>
      <c r="C19" s="169" t="s">
        <v>153</v>
      </c>
      <c r="D19" s="170"/>
      <c r="E19" s="171">
        <f>E6+E8+E18</f>
        <v>29211227</v>
      </c>
      <c r="F19" s="172">
        <v>36677030</v>
      </c>
    </row>
    <row r="20" spans="1:6" ht="15" customHeight="1" x14ac:dyDescent="0.25">
      <c r="A20" s="19"/>
      <c r="B20" s="148"/>
      <c r="C20" s="173" t="s">
        <v>154</v>
      </c>
      <c r="D20" s="174"/>
      <c r="E20" s="175"/>
      <c r="F20" s="176"/>
    </row>
    <row r="21" spans="1:6" ht="15" customHeight="1" x14ac:dyDescent="0.25">
      <c r="A21" s="19"/>
      <c r="B21" s="143">
        <v>10</v>
      </c>
      <c r="C21" s="144" t="s">
        <v>155</v>
      </c>
      <c r="D21" s="177">
        <v>761661</v>
      </c>
      <c r="E21" s="146"/>
      <c r="F21" s="147"/>
    </row>
    <row r="22" spans="1:6" ht="15" customHeight="1" x14ac:dyDescent="0.25">
      <c r="A22" s="19"/>
      <c r="B22" s="148"/>
      <c r="C22" s="149" t="s">
        <v>156</v>
      </c>
      <c r="D22" s="150"/>
      <c r="E22" s="153"/>
      <c r="F22" s="154"/>
    </row>
    <row r="23" spans="1:6" ht="15" customHeight="1" x14ac:dyDescent="0.25">
      <c r="A23" s="19"/>
      <c r="B23" s="143">
        <v>11</v>
      </c>
      <c r="C23" s="144" t="s">
        <v>155</v>
      </c>
      <c r="D23" s="177">
        <v>762662</v>
      </c>
      <c r="E23" s="146"/>
      <c r="F23" s="147"/>
    </row>
    <row r="24" spans="1:6" ht="15" customHeight="1" x14ac:dyDescent="0.25">
      <c r="A24" s="19"/>
      <c r="B24" s="148"/>
      <c r="C24" s="149" t="s">
        <v>157</v>
      </c>
      <c r="D24" s="178"/>
      <c r="E24" s="153"/>
      <c r="F24" s="154"/>
    </row>
    <row r="25" spans="1:6" ht="15" customHeight="1" x14ac:dyDescent="0.25">
      <c r="A25" s="19"/>
      <c r="B25" s="155">
        <v>12</v>
      </c>
      <c r="C25" s="156" t="s">
        <v>158</v>
      </c>
      <c r="D25" s="179"/>
      <c r="E25" s="180"/>
      <c r="F25" s="181"/>
    </row>
    <row r="26" spans="1:6" ht="15" customHeight="1" x14ac:dyDescent="0.25">
      <c r="A26" s="19"/>
      <c r="B26" s="143">
        <v>12.1</v>
      </c>
      <c r="C26" s="144" t="s">
        <v>159</v>
      </c>
      <c r="D26" s="145" t="s">
        <v>160</v>
      </c>
      <c r="E26" s="182"/>
      <c r="F26" s="183"/>
    </row>
    <row r="27" spans="1:6" ht="15" customHeight="1" x14ac:dyDescent="0.25">
      <c r="A27" s="19"/>
      <c r="B27" s="148"/>
      <c r="C27" s="149" t="s">
        <v>161</v>
      </c>
      <c r="D27" s="184">
        <v>664665</v>
      </c>
      <c r="E27" s="146"/>
      <c r="F27" s="147"/>
    </row>
    <row r="28" spans="1:6" ht="15" customHeight="1" x14ac:dyDescent="0.25">
      <c r="A28" s="19"/>
      <c r="B28" s="155">
        <v>12.2</v>
      </c>
      <c r="C28" s="156" t="s">
        <v>162</v>
      </c>
      <c r="D28" s="185">
        <v>767667</v>
      </c>
      <c r="E28" s="146">
        <v>-3541569</v>
      </c>
      <c r="F28" s="147">
        <v>-3722996</v>
      </c>
    </row>
    <row r="29" spans="1:6" ht="15" customHeight="1" x14ac:dyDescent="0.25">
      <c r="A29" s="19"/>
      <c r="B29" s="155">
        <v>12.3</v>
      </c>
      <c r="C29" s="156" t="s">
        <v>163</v>
      </c>
      <c r="D29" s="186"/>
      <c r="E29" s="146">
        <v>1566821</v>
      </c>
      <c r="F29" s="147">
        <v>-655351</v>
      </c>
    </row>
    <row r="30" spans="1:6" ht="15" customHeight="1" x14ac:dyDescent="0.25">
      <c r="A30" s="19"/>
      <c r="B30" s="143">
        <v>12.4</v>
      </c>
      <c r="C30" s="144" t="s">
        <v>164</v>
      </c>
      <c r="D30" s="177">
        <v>769669</v>
      </c>
      <c r="E30" s="146"/>
      <c r="F30" s="147"/>
    </row>
    <row r="31" spans="1:6" ht="15" customHeight="1" x14ac:dyDescent="0.25">
      <c r="A31" s="19"/>
      <c r="B31" s="187">
        <v>13</v>
      </c>
      <c r="C31" s="188" t="s">
        <v>165</v>
      </c>
      <c r="D31" s="170"/>
      <c r="E31" s="189"/>
      <c r="F31" s="190"/>
    </row>
    <row r="32" spans="1:6" ht="15" customHeight="1" x14ac:dyDescent="0.25">
      <c r="A32" s="19"/>
      <c r="B32" s="148"/>
      <c r="C32" s="191" t="s">
        <v>166</v>
      </c>
      <c r="D32" s="174"/>
      <c r="E32" s="175">
        <f>E28+E29</f>
        <v>-1974748</v>
      </c>
      <c r="F32" s="176">
        <v>-4378347</v>
      </c>
    </row>
    <row r="33" spans="1:6" ht="15" customHeight="1" x14ac:dyDescent="0.25">
      <c r="A33" s="19"/>
      <c r="B33" s="148">
        <v>14</v>
      </c>
      <c r="C33" s="191" t="s">
        <v>167</v>
      </c>
      <c r="D33" s="174"/>
      <c r="E33" s="175">
        <f>E19+E32</f>
        <v>27236479</v>
      </c>
      <c r="F33" s="176">
        <v>32298683</v>
      </c>
    </row>
    <row r="34" spans="1:6" ht="15" customHeight="1" x14ac:dyDescent="0.25">
      <c r="A34" s="19"/>
      <c r="B34" s="148"/>
      <c r="C34" s="191" t="s">
        <v>168</v>
      </c>
      <c r="D34" s="174"/>
      <c r="E34" s="175">
        <v>699101</v>
      </c>
      <c r="F34" s="176">
        <v>957526.3</v>
      </c>
    </row>
    <row r="35" spans="1:6" ht="15" customHeight="1" x14ac:dyDescent="0.25">
      <c r="A35" s="19"/>
      <c r="B35" s="155" t="s">
        <v>169</v>
      </c>
      <c r="C35" s="192" t="s">
        <v>170</v>
      </c>
      <c r="D35" s="193"/>
      <c r="E35" s="167">
        <f>E33+E34</f>
        <v>27935580</v>
      </c>
      <c r="F35" s="168">
        <v>33256209.300000001</v>
      </c>
    </row>
    <row r="36" spans="1:6" ht="15" customHeight="1" x14ac:dyDescent="0.25">
      <c r="A36" s="19"/>
      <c r="B36" s="155">
        <v>15</v>
      </c>
      <c r="C36" s="194" t="s">
        <v>171</v>
      </c>
      <c r="D36" s="157">
        <v>69</v>
      </c>
      <c r="E36" s="158">
        <v>2793558</v>
      </c>
      <c r="F36" s="159">
        <v>3325621</v>
      </c>
    </row>
    <row r="37" spans="1:6" ht="15" customHeight="1" x14ac:dyDescent="0.25">
      <c r="A37" s="19"/>
      <c r="B37" s="195">
        <v>16</v>
      </c>
      <c r="C37" s="196" t="s">
        <v>172</v>
      </c>
      <c r="D37" s="170"/>
      <c r="E37" s="172">
        <f>E33-E36</f>
        <v>24442921</v>
      </c>
      <c r="F37" s="172">
        <v>28973062</v>
      </c>
    </row>
    <row r="38" spans="1:6" ht="15" customHeight="1" x14ac:dyDescent="0.25">
      <c r="A38" s="19"/>
      <c r="B38" s="197"/>
      <c r="C38" s="198" t="s">
        <v>173</v>
      </c>
      <c r="D38" s="199"/>
      <c r="E38" s="200"/>
      <c r="F38" s="201"/>
    </row>
    <row r="39" spans="1:6" ht="15" customHeight="1" thickBot="1" x14ac:dyDescent="0.3">
      <c r="A39" s="19"/>
      <c r="B39" s="202">
        <v>17</v>
      </c>
      <c r="C39" s="203" t="s">
        <v>174</v>
      </c>
      <c r="D39" s="204"/>
      <c r="E39" s="205"/>
      <c r="F39" s="206"/>
    </row>
    <row r="40" spans="1:6" ht="15.75" thickTop="1" x14ac:dyDescent="0.25"/>
    <row r="42" spans="1:6" x14ac:dyDescent="0.25">
      <c r="F42" s="207"/>
    </row>
    <row r="44" spans="1:6" x14ac:dyDescent="0.25">
      <c r="C44" s="19"/>
    </row>
    <row r="45" spans="1:6" x14ac:dyDescent="0.25">
      <c r="C45" s="78" t="s">
        <v>175</v>
      </c>
      <c r="E45" s="121" t="s">
        <v>80</v>
      </c>
    </row>
    <row r="46" spans="1:6" x14ac:dyDescent="0.25">
      <c r="C46" s="27"/>
      <c r="E46" s="121"/>
    </row>
    <row r="47" spans="1:6" x14ac:dyDescent="0.25">
      <c r="C47" s="79" t="s">
        <v>176</v>
      </c>
      <c r="E47" s="12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workbookViewId="0">
      <selection activeCell="H17" sqref="H17"/>
    </sheetView>
  </sheetViews>
  <sheetFormatPr defaultRowHeight="15" x14ac:dyDescent="0.25"/>
  <cols>
    <col min="1" max="1" width="4.85546875" style="209" customWidth="1"/>
    <col min="2" max="2" width="54.85546875" style="209" customWidth="1"/>
    <col min="3" max="4" width="24.7109375" style="209" bestFit="1" customWidth="1"/>
    <col min="5" max="5" width="15.140625" style="209" bestFit="1" customWidth="1"/>
    <col min="6" max="6" width="18" style="209" customWidth="1"/>
    <col min="7" max="256" width="9.140625" style="209"/>
    <col min="257" max="257" width="4.85546875" style="209" customWidth="1"/>
    <col min="258" max="258" width="54.85546875" style="209" customWidth="1"/>
    <col min="259" max="260" width="21.7109375" style="209" customWidth="1"/>
    <col min="261" max="261" width="15.140625" style="209" bestFit="1" customWidth="1"/>
    <col min="262" max="262" width="18" style="209" customWidth="1"/>
    <col min="263" max="512" width="9.140625" style="209"/>
    <col min="513" max="513" width="4.85546875" style="209" customWidth="1"/>
    <col min="514" max="514" width="54.85546875" style="209" customWidth="1"/>
    <col min="515" max="516" width="21.7109375" style="209" customWidth="1"/>
    <col min="517" max="517" width="15.140625" style="209" bestFit="1" customWidth="1"/>
    <col min="518" max="518" width="18" style="209" customWidth="1"/>
    <col min="519" max="768" width="9.140625" style="209"/>
    <col min="769" max="769" width="4.85546875" style="209" customWidth="1"/>
    <col min="770" max="770" width="54.85546875" style="209" customWidth="1"/>
    <col min="771" max="772" width="21.7109375" style="209" customWidth="1"/>
    <col min="773" max="773" width="15.140625" style="209" bestFit="1" customWidth="1"/>
    <col min="774" max="774" width="18" style="209" customWidth="1"/>
    <col min="775" max="1024" width="9.140625" style="209"/>
    <col min="1025" max="1025" width="4.85546875" style="209" customWidth="1"/>
    <col min="1026" max="1026" width="54.85546875" style="209" customWidth="1"/>
    <col min="1027" max="1028" width="21.7109375" style="209" customWidth="1"/>
    <col min="1029" max="1029" width="15.140625" style="209" bestFit="1" customWidth="1"/>
    <col min="1030" max="1030" width="18" style="209" customWidth="1"/>
    <col min="1031" max="1280" width="9.140625" style="209"/>
    <col min="1281" max="1281" width="4.85546875" style="209" customWidth="1"/>
    <col min="1282" max="1282" width="54.85546875" style="209" customWidth="1"/>
    <col min="1283" max="1284" width="21.7109375" style="209" customWidth="1"/>
    <col min="1285" max="1285" width="15.140625" style="209" bestFit="1" customWidth="1"/>
    <col min="1286" max="1286" width="18" style="209" customWidth="1"/>
    <col min="1287" max="1536" width="9.140625" style="209"/>
    <col min="1537" max="1537" width="4.85546875" style="209" customWidth="1"/>
    <col min="1538" max="1538" width="54.85546875" style="209" customWidth="1"/>
    <col min="1539" max="1540" width="21.7109375" style="209" customWidth="1"/>
    <col min="1541" max="1541" width="15.140625" style="209" bestFit="1" customWidth="1"/>
    <col min="1542" max="1542" width="18" style="209" customWidth="1"/>
    <col min="1543" max="1792" width="9.140625" style="209"/>
    <col min="1793" max="1793" width="4.85546875" style="209" customWidth="1"/>
    <col min="1794" max="1794" width="54.85546875" style="209" customWidth="1"/>
    <col min="1795" max="1796" width="21.7109375" style="209" customWidth="1"/>
    <col min="1797" max="1797" width="15.140625" style="209" bestFit="1" customWidth="1"/>
    <col min="1798" max="1798" width="18" style="209" customWidth="1"/>
    <col min="1799" max="2048" width="9.140625" style="209"/>
    <col min="2049" max="2049" width="4.85546875" style="209" customWidth="1"/>
    <col min="2050" max="2050" width="54.85546875" style="209" customWidth="1"/>
    <col min="2051" max="2052" width="21.7109375" style="209" customWidth="1"/>
    <col min="2053" max="2053" width="15.140625" style="209" bestFit="1" customWidth="1"/>
    <col min="2054" max="2054" width="18" style="209" customWidth="1"/>
    <col min="2055" max="2304" width="9.140625" style="209"/>
    <col min="2305" max="2305" width="4.85546875" style="209" customWidth="1"/>
    <col min="2306" max="2306" width="54.85546875" style="209" customWidth="1"/>
    <col min="2307" max="2308" width="21.7109375" style="209" customWidth="1"/>
    <col min="2309" max="2309" width="15.140625" style="209" bestFit="1" customWidth="1"/>
    <col min="2310" max="2310" width="18" style="209" customWidth="1"/>
    <col min="2311" max="2560" width="9.140625" style="209"/>
    <col min="2561" max="2561" width="4.85546875" style="209" customWidth="1"/>
    <col min="2562" max="2562" width="54.85546875" style="209" customWidth="1"/>
    <col min="2563" max="2564" width="21.7109375" style="209" customWidth="1"/>
    <col min="2565" max="2565" width="15.140625" style="209" bestFit="1" customWidth="1"/>
    <col min="2566" max="2566" width="18" style="209" customWidth="1"/>
    <col min="2567" max="2816" width="9.140625" style="209"/>
    <col min="2817" max="2817" width="4.85546875" style="209" customWidth="1"/>
    <col min="2818" max="2818" width="54.85546875" style="209" customWidth="1"/>
    <col min="2819" max="2820" width="21.7109375" style="209" customWidth="1"/>
    <col min="2821" max="2821" width="15.140625" style="209" bestFit="1" customWidth="1"/>
    <col min="2822" max="2822" width="18" style="209" customWidth="1"/>
    <col min="2823" max="3072" width="9.140625" style="209"/>
    <col min="3073" max="3073" width="4.85546875" style="209" customWidth="1"/>
    <col min="3074" max="3074" width="54.85546875" style="209" customWidth="1"/>
    <col min="3075" max="3076" width="21.7109375" style="209" customWidth="1"/>
    <col min="3077" max="3077" width="15.140625" style="209" bestFit="1" customWidth="1"/>
    <col min="3078" max="3078" width="18" style="209" customWidth="1"/>
    <col min="3079" max="3328" width="9.140625" style="209"/>
    <col min="3329" max="3329" width="4.85546875" style="209" customWidth="1"/>
    <col min="3330" max="3330" width="54.85546875" style="209" customWidth="1"/>
    <col min="3331" max="3332" width="21.7109375" style="209" customWidth="1"/>
    <col min="3333" max="3333" width="15.140625" style="209" bestFit="1" customWidth="1"/>
    <col min="3334" max="3334" width="18" style="209" customWidth="1"/>
    <col min="3335" max="3584" width="9.140625" style="209"/>
    <col min="3585" max="3585" width="4.85546875" style="209" customWidth="1"/>
    <col min="3586" max="3586" width="54.85546875" style="209" customWidth="1"/>
    <col min="3587" max="3588" width="21.7109375" style="209" customWidth="1"/>
    <col min="3589" max="3589" width="15.140625" style="209" bestFit="1" customWidth="1"/>
    <col min="3590" max="3590" width="18" style="209" customWidth="1"/>
    <col min="3591" max="3840" width="9.140625" style="209"/>
    <col min="3841" max="3841" width="4.85546875" style="209" customWidth="1"/>
    <col min="3842" max="3842" width="54.85546875" style="209" customWidth="1"/>
    <col min="3843" max="3844" width="21.7109375" style="209" customWidth="1"/>
    <col min="3845" max="3845" width="15.140625" style="209" bestFit="1" customWidth="1"/>
    <col min="3846" max="3846" width="18" style="209" customWidth="1"/>
    <col min="3847" max="4096" width="9.140625" style="209"/>
    <col min="4097" max="4097" width="4.85546875" style="209" customWidth="1"/>
    <col min="4098" max="4098" width="54.85546875" style="209" customWidth="1"/>
    <col min="4099" max="4100" width="21.7109375" style="209" customWidth="1"/>
    <col min="4101" max="4101" width="15.140625" style="209" bestFit="1" customWidth="1"/>
    <col min="4102" max="4102" width="18" style="209" customWidth="1"/>
    <col min="4103" max="4352" width="9.140625" style="209"/>
    <col min="4353" max="4353" width="4.85546875" style="209" customWidth="1"/>
    <col min="4354" max="4354" width="54.85546875" style="209" customWidth="1"/>
    <col min="4355" max="4356" width="21.7109375" style="209" customWidth="1"/>
    <col min="4357" max="4357" width="15.140625" style="209" bestFit="1" customWidth="1"/>
    <col min="4358" max="4358" width="18" style="209" customWidth="1"/>
    <col min="4359" max="4608" width="9.140625" style="209"/>
    <col min="4609" max="4609" width="4.85546875" style="209" customWidth="1"/>
    <col min="4610" max="4610" width="54.85546875" style="209" customWidth="1"/>
    <col min="4611" max="4612" width="21.7109375" style="209" customWidth="1"/>
    <col min="4613" max="4613" width="15.140625" style="209" bestFit="1" customWidth="1"/>
    <col min="4614" max="4614" width="18" style="209" customWidth="1"/>
    <col min="4615" max="4864" width="9.140625" style="209"/>
    <col min="4865" max="4865" width="4.85546875" style="209" customWidth="1"/>
    <col min="4866" max="4866" width="54.85546875" style="209" customWidth="1"/>
    <col min="4867" max="4868" width="21.7109375" style="209" customWidth="1"/>
    <col min="4869" max="4869" width="15.140625" style="209" bestFit="1" customWidth="1"/>
    <col min="4870" max="4870" width="18" style="209" customWidth="1"/>
    <col min="4871" max="5120" width="9.140625" style="209"/>
    <col min="5121" max="5121" width="4.85546875" style="209" customWidth="1"/>
    <col min="5122" max="5122" width="54.85546875" style="209" customWidth="1"/>
    <col min="5123" max="5124" width="21.7109375" style="209" customWidth="1"/>
    <col min="5125" max="5125" width="15.140625" style="209" bestFit="1" customWidth="1"/>
    <col min="5126" max="5126" width="18" style="209" customWidth="1"/>
    <col min="5127" max="5376" width="9.140625" style="209"/>
    <col min="5377" max="5377" width="4.85546875" style="209" customWidth="1"/>
    <col min="5378" max="5378" width="54.85546875" style="209" customWidth="1"/>
    <col min="5379" max="5380" width="21.7109375" style="209" customWidth="1"/>
    <col min="5381" max="5381" width="15.140625" style="209" bestFit="1" customWidth="1"/>
    <col min="5382" max="5382" width="18" style="209" customWidth="1"/>
    <col min="5383" max="5632" width="9.140625" style="209"/>
    <col min="5633" max="5633" width="4.85546875" style="209" customWidth="1"/>
    <col min="5634" max="5634" width="54.85546875" style="209" customWidth="1"/>
    <col min="5635" max="5636" width="21.7109375" style="209" customWidth="1"/>
    <col min="5637" max="5637" width="15.140625" style="209" bestFit="1" customWidth="1"/>
    <col min="5638" max="5638" width="18" style="209" customWidth="1"/>
    <col min="5639" max="5888" width="9.140625" style="209"/>
    <col min="5889" max="5889" width="4.85546875" style="209" customWidth="1"/>
    <col min="5890" max="5890" width="54.85546875" style="209" customWidth="1"/>
    <col min="5891" max="5892" width="21.7109375" style="209" customWidth="1"/>
    <col min="5893" max="5893" width="15.140625" style="209" bestFit="1" customWidth="1"/>
    <col min="5894" max="5894" width="18" style="209" customWidth="1"/>
    <col min="5895" max="6144" width="9.140625" style="209"/>
    <col min="6145" max="6145" width="4.85546875" style="209" customWidth="1"/>
    <col min="6146" max="6146" width="54.85546875" style="209" customWidth="1"/>
    <col min="6147" max="6148" width="21.7109375" style="209" customWidth="1"/>
    <col min="6149" max="6149" width="15.140625" style="209" bestFit="1" customWidth="1"/>
    <col min="6150" max="6150" width="18" style="209" customWidth="1"/>
    <col min="6151" max="6400" width="9.140625" style="209"/>
    <col min="6401" max="6401" width="4.85546875" style="209" customWidth="1"/>
    <col min="6402" max="6402" width="54.85546875" style="209" customWidth="1"/>
    <col min="6403" max="6404" width="21.7109375" style="209" customWidth="1"/>
    <col min="6405" max="6405" width="15.140625" style="209" bestFit="1" customWidth="1"/>
    <col min="6406" max="6406" width="18" style="209" customWidth="1"/>
    <col min="6407" max="6656" width="9.140625" style="209"/>
    <col min="6657" max="6657" width="4.85546875" style="209" customWidth="1"/>
    <col min="6658" max="6658" width="54.85546875" style="209" customWidth="1"/>
    <col min="6659" max="6660" width="21.7109375" style="209" customWidth="1"/>
    <col min="6661" max="6661" width="15.140625" style="209" bestFit="1" customWidth="1"/>
    <col min="6662" max="6662" width="18" style="209" customWidth="1"/>
    <col min="6663" max="6912" width="9.140625" style="209"/>
    <col min="6913" max="6913" width="4.85546875" style="209" customWidth="1"/>
    <col min="6914" max="6914" width="54.85546875" style="209" customWidth="1"/>
    <col min="6915" max="6916" width="21.7109375" style="209" customWidth="1"/>
    <col min="6917" max="6917" width="15.140625" style="209" bestFit="1" customWidth="1"/>
    <col min="6918" max="6918" width="18" style="209" customWidth="1"/>
    <col min="6919" max="7168" width="9.140625" style="209"/>
    <col min="7169" max="7169" width="4.85546875" style="209" customWidth="1"/>
    <col min="7170" max="7170" width="54.85546875" style="209" customWidth="1"/>
    <col min="7171" max="7172" width="21.7109375" style="209" customWidth="1"/>
    <col min="7173" max="7173" width="15.140625" style="209" bestFit="1" customWidth="1"/>
    <col min="7174" max="7174" width="18" style="209" customWidth="1"/>
    <col min="7175" max="7424" width="9.140625" style="209"/>
    <col min="7425" max="7425" width="4.85546875" style="209" customWidth="1"/>
    <col min="7426" max="7426" width="54.85546875" style="209" customWidth="1"/>
    <col min="7427" max="7428" width="21.7109375" style="209" customWidth="1"/>
    <col min="7429" max="7429" width="15.140625" style="209" bestFit="1" customWidth="1"/>
    <col min="7430" max="7430" width="18" style="209" customWidth="1"/>
    <col min="7431" max="7680" width="9.140625" style="209"/>
    <col min="7681" max="7681" width="4.85546875" style="209" customWidth="1"/>
    <col min="7682" max="7682" width="54.85546875" style="209" customWidth="1"/>
    <col min="7683" max="7684" width="21.7109375" style="209" customWidth="1"/>
    <col min="7685" max="7685" width="15.140625" style="209" bestFit="1" customWidth="1"/>
    <col min="7686" max="7686" width="18" style="209" customWidth="1"/>
    <col min="7687" max="7936" width="9.140625" style="209"/>
    <col min="7937" max="7937" width="4.85546875" style="209" customWidth="1"/>
    <col min="7938" max="7938" width="54.85546875" style="209" customWidth="1"/>
    <col min="7939" max="7940" width="21.7109375" style="209" customWidth="1"/>
    <col min="7941" max="7941" width="15.140625" style="209" bestFit="1" customWidth="1"/>
    <col min="7942" max="7942" width="18" style="209" customWidth="1"/>
    <col min="7943" max="8192" width="9.140625" style="209"/>
    <col min="8193" max="8193" width="4.85546875" style="209" customWidth="1"/>
    <col min="8194" max="8194" width="54.85546875" style="209" customWidth="1"/>
    <col min="8195" max="8196" width="21.7109375" style="209" customWidth="1"/>
    <col min="8197" max="8197" width="15.140625" style="209" bestFit="1" customWidth="1"/>
    <col min="8198" max="8198" width="18" style="209" customWidth="1"/>
    <col min="8199" max="8448" width="9.140625" style="209"/>
    <col min="8449" max="8449" width="4.85546875" style="209" customWidth="1"/>
    <col min="8450" max="8450" width="54.85546875" style="209" customWidth="1"/>
    <col min="8451" max="8452" width="21.7109375" style="209" customWidth="1"/>
    <col min="8453" max="8453" width="15.140625" style="209" bestFit="1" customWidth="1"/>
    <col min="8454" max="8454" width="18" style="209" customWidth="1"/>
    <col min="8455" max="8704" width="9.140625" style="209"/>
    <col min="8705" max="8705" width="4.85546875" style="209" customWidth="1"/>
    <col min="8706" max="8706" width="54.85546875" style="209" customWidth="1"/>
    <col min="8707" max="8708" width="21.7109375" style="209" customWidth="1"/>
    <col min="8709" max="8709" width="15.140625" style="209" bestFit="1" customWidth="1"/>
    <col min="8710" max="8710" width="18" style="209" customWidth="1"/>
    <col min="8711" max="8960" width="9.140625" style="209"/>
    <col min="8961" max="8961" width="4.85546875" style="209" customWidth="1"/>
    <col min="8962" max="8962" width="54.85546875" style="209" customWidth="1"/>
    <col min="8963" max="8964" width="21.7109375" style="209" customWidth="1"/>
    <col min="8965" max="8965" width="15.140625" style="209" bestFit="1" customWidth="1"/>
    <col min="8966" max="8966" width="18" style="209" customWidth="1"/>
    <col min="8967" max="9216" width="9.140625" style="209"/>
    <col min="9217" max="9217" width="4.85546875" style="209" customWidth="1"/>
    <col min="9218" max="9218" width="54.85546875" style="209" customWidth="1"/>
    <col min="9219" max="9220" width="21.7109375" style="209" customWidth="1"/>
    <col min="9221" max="9221" width="15.140625" style="209" bestFit="1" customWidth="1"/>
    <col min="9222" max="9222" width="18" style="209" customWidth="1"/>
    <col min="9223" max="9472" width="9.140625" style="209"/>
    <col min="9473" max="9473" width="4.85546875" style="209" customWidth="1"/>
    <col min="9474" max="9474" width="54.85546875" style="209" customWidth="1"/>
    <col min="9475" max="9476" width="21.7109375" style="209" customWidth="1"/>
    <col min="9477" max="9477" width="15.140625" style="209" bestFit="1" customWidth="1"/>
    <col min="9478" max="9478" width="18" style="209" customWidth="1"/>
    <col min="9479" max="9728" width="9.140625" style="209"/>
    <col min="9729" max="9729" width="4.85546875" style="209" customWidth="1"/>
    <col min="9730" max="9730" width="54.85546875" style="209" customWidth="1"/>
    <col min="9731" max="9732" width="21.7109375" style="209" customWidth="1"/>
    <col min="9733" max="9733" width="15.140625" style="209" bestFit="1" customWidth="1"/>
    <col min="9734" max="9734" width="18" style="209" customWidth="1"/>
    <col min="9735" max="9984" width="9.140625" style="209"/>
    <col min="9985" max="9985" width="4.85546875" style="209" customWidth="1"/>
    <col min="9986" max="9986" width="54.85546875" style="209" customWidth="1"/>
    <col min="9987" max="9988" width="21.7109375" style="209" customWidth="1"/>
    <col min="9989" max="9989" width="15.140625" style="209" bestFit="1" customWidth="1"/>
    <col min="9990" max="9990" width="18" style="209" customWidth="1"/>
    <col min="9991" max="10240" width="9.140625" style="209"/>
    <col min="10241" max="10241" width="4.85546875" style="209" customWidth="1"/>
    <col min="10242" max="10242" width="54.85546875" style="209" customWidth="1"/>
    <col min="10243" max="10244" width="21.7109375" style="209" customWidth="1"/>
    <col min="10245" max="10245" width="15.140625" style="209" bestFit="1" customWidth="1"/>
    <col min="10246" max="10246" width="18" style="209" customWidth="1"/>
    <col min="10247" max="10496" width="9.140625" style="209"/>
    <col min="10497" max="10497" width="4.85546875" style="209" customWidth="1"/>
    <col min="10498" max="10498" width="54.85546875" style="209" customWidth="1"/>
    <col min="10499" max="10500" width="21.7109375" style="209" customWidth="1"/>
    <col min="10501" max="10501" width="15.140625" style="209" bestFit="1" customWidth="1"/>
    <col min="10502" max="10502" width="18" style="209" customWidth="1"/>
    <col min="10503" max="10752" width="9.140625" style="209"/>
    <col min="10753" max="10753" width="4.85546875" style="209" customWidth="1"/>
    <col min="10754" max="10754" width="54.85546875" style="209" customWidth="1"/>
    <col min="10755" max="10756" width="21.7109375" style="209" customWidth="1"/>
    <col min="10757" max="10757" width="15.140625" style="209" bestFit="1" customWidth="1"/>
    <col min="10758" max="10758" width="18" style="209" customWidth="1"/>
    <col min="10759" max="11008" width="9.140625" style="209"/>
    <col min="11009" max="11009" width="4.85546875" style="209" customWidth="1"/>
    <col min="11010" max="11010" width="54.85546875" style="209" customWidth="1"/>
    <col min="11011" max="11012" width="21.7109375" style="209" customWidth="1"/>
    <col min="11013" max="11013" width="15.140625" style="209" bestFit="1" customWidth="1"/>
    <col min="11014" max="11014" width="18" style="209" customWidth="1"/>
    <col min="11015" max="11264" width="9.140625" style="209"/>
    <col min="11265" max="11265" width="4.85546875" style="209" customWidth="1"/>
    <col min="11266" max="11266" width="54.85546875" style="209" customWidth="1"/>
    <col min="11267" max="11268" width="21.7109375" style="209" customWidth="1"/>
    <col min="11269" max="11269" width="15.140625" style="209" bestFit="1" customWidth="1"/>
    <col min="11270" max="11270" width="18" style="209" customWidth="1"/>
    <col min="11271" max="11520" width="9.140625" style="209"/>
    <col min="11521" max="11521" width="4.85546875" style="209" customWidth="1"/>
    <col min="11522" max="11522" width="54.85546875" style="209" customWidth="1"/>
    <col min="11523" max="11524" width="21.7109375" style="209" customWidth="1"/>
    <col min="11525" max="11525" width="15.140625" style="209" bestFit="1" customWidth="1"/>
    <col min="11526" max="11526" width="18" style="209" customWidth="1"/>
    <col min="11527" max="11776" width="9.140625" style="209"/>
    <col min="11777" max="11777" width="4.85546875" style="209" customWidth="1"/>
    <col min="11778" max="11778" width="54.85546875" style="209" customWidth="1"/>
    <col min="11779" max="11780" width="21.7109375" style="209" customWidth="1"/>
    <col min="11781" max="11781" width="15.140625" style="209" bestFit="1" customWidth="1"/>
    <col min="11782" max="11782" width="18" style="209" customWidth="1"/>
    <col min="11783" max="12032" width="9.140625" style="209"/>
    <col min="12033" max="12033" width="4.85546875" style="209" customWidth="1"/>
    <col min="12034" max="12034" width="54.85546875" style="209" customWidth="1"/>
    <col min="12035" max="12036" width="21.7109375" style="209" customWidth="1"/>
    <col min="12037" max="12037" width="15.140625" style="209" bestFit="1" customWidth="1"/>
    <col min="12038" max="12038" width="18" style="209" customWidth="1"/>
    <col min="12039" max="12288" width="9.140625" style="209"/>
    <col min="12289" max="12289" width="4.85546875" style="209" customWidth="1"/>
    <col min="12290" max="12290" width="54.85546875" style="209" customWidth="1"/>
    <col min="12291" max="12292" width="21.7109375" style="209" customWidth="1"/>
    <col min="12293" max="12293" width="15.140625" style="209" bestFit="1" customWidth="1"/>
    <col min="12294" max="12294" width="18" style="209" customWidth="1"/>
    <col min="12295" max="12544" width="9.140625" style="209"/>
    <col min="12545" max="12545" width="4.85546875" style="209" customWidth="1"/>
    <col min="12546" max="12546" width="54.85546875" style="209" customWidth="1"/>
    <col min="12547" max="12548" width="21.7109375" style="209" customWidth="1"/>
    <col min="12549" max="12549" width="15.140625" style="209" bestFit="1" customWidth="1"/>
    <col min="12550" max="12550" width="18" style="209" customWidth="1"/>
    <col min="12551" max="12800" width="9.140625" style="209"/>
    <col min="12801" max="12801" width="4.85546875" style="209" customWidth="1"/>
    <col min="12802" max="12802" width="54.85546875" style="209" customWidth="1"/>
    <col min="12803" max="12804" width="21.7109375" style="209" customWidth="1"/>
    <col min="12805" max="12805" width="15.140625" style="209" bestFit="1" customWidth="1"/>
    <col min="12806" max="12806" width="18" style="209" customWidth="1"/>
    <col min="12807" max="13056" width="9.140625" style="209"/>
    <col min="13057" max="13057" width="4.85546875" style="209" customWidth="1"/>
    <col min="13058" max="13058" width="54.85546875" style="209" customWidth="1"/>
    <col min="13059" max="13060" width="21.7109375" style="209" customWidth="1"/>
    <col min="13061" max="13061" width="15.140625" style="209" bestFit="1" customWidth="1"/>
    <col min="13062" max="13062" width="18" style="209" customWidth="1"/>
    <col min="13063" max="13312" width="9.140625" style="209"/>
    <col min="13313" max="13313" width="4.85546875" style="209" customWidth="1"/>
    <col min="13314" max="13314" width="54.85546875" style="209" customWidth="1"/>
    <col min="13315" max="13316" width="21.7109375" style="209" customWidth="1"/>
    <col min="13317" max="13317" width="15.140625" style="209" bestFit="1" customWidth="1"/>
    <col min="13318" max="13318" width="18" style="209" customWidth="1"/>
    <col min="13319" max="13568" width="9.140625" style="209"/>
    <col min="13569" max="13569" width="4.85546875" style="209" customWidth="1"/>
    <col min="13570" max="13570" width="54.85546875" style="209" customWidth="1"/>
    <col min="13571" max="13572" width="21.7109375" style="209" customWidth="1"/>
    <col min="13573" max="13573" width="15.140625" style="209" bestFit="1" customWidth="1"/>
    <col min="13574" max="13574" width="18" style="209" customWidth="1"/>
    <col min="13575" max="13824" width="9.140625" style="209"/>
    <col min="13825" max="13825" width="4.85546875" style="209" customWidth="1"/>
    <col min="13826" max="13826" width="54.85546875" style="209" customWidth="1"/>
    <col min="13827" max="13828" width="21.7109375" style="209" customWidth="1"/>
    <col min="13829" max="13829" width="15.140625" style="209" bestFit="1" customWidth="1"/>
    <col min="13830" max="13830" width="18" style="209" customWidth="1"/>
    <col min="13831" max="14080" width="9.140625" style="209"/>
    <col min="14081" max="14081" width="4.85546875" style="209" customWidth="1"/>
    <col min="14082" max="14082" width="54.85546875" style="209" customWidth="1"/>
    <col min="14083" max="14084" width="21.7109375" style="209" customWidth="1"/>
    <col min="14085" max="14085" width="15.140625" style="209" bestFit="1" customWidth="1"/>
    <col min="14086" max="14086" width="18" style="209" customWidth="1"/>
    <col min="14087" max="14336" width="9.140625" style="209"/>
    <col min="14337" max="14337" width="4.85546875" style="209" customWidth="1"/>
    <col min="14338" max="14338" width="54.85546875" style="209" customWidth="1"/>
    <col min="14339" max="14340" width="21.7109375" style="209" customWidth="1"/>
    <col min="14341" max="14341" width="15.140625" style="209" bestFit="1" customWidth="1"/>
    <col min="14342" max="14342" width="18" style="209" customWidth="1"/>
    <col min="14343" max="14592" width="9.140625" style="209"/>
    <col min="14593" max="14593" width="4.85546875" style="209" customWidth="1"/>
    <col min="14594" max="14594" width="54.85546875" style="209" customWidth="1"/>
    <col min="14595" max="14596" width="21.7109375" style="209" customWidth="1"/>
    <col min="14597" max="14597" width="15.140625" style="209" bestFit="1" customWidth="1"/>
    <col min="14598" max="14598" width="18" style="209" customWidth="1"/>
    <col min="14599" max="14848" width="9.140625" style="209"/>
    <col min="14849" max="14849" width="4.85546875" style="209" customWidth="1"/>
    <col min="14850" max="14850" width="54.85546875" style="209" customWidth="1"/>
    <col min="14851" max="14852" width="21.7109375" style="209" customWidth="1"/>
    <col min="14853" max="14853" width="15.140625" style="209" bestFit="1" customWidth="1"/>
    <col min="14854" max="14854" width="18" style="209" customWidth="1"/>
    <col min="14855" max="15104" width="9.140625" style="209"/>
    <col min="15105" max="15105" width="4.85546875" style="209" customWidth="1"/>
    <col min="15106" max="15106" width="54.85546875" style="209" customWidth="1"/>
    <col min="15107" max="15108" width="21.7109375" style="209" customWidth="1"/>
    <col min="15109" max="15109" width="15.140625" style="209" bestFit="1" customWidth="1"/>
    <col min="15110" max="15110" width="18" style="209" customWidth="1"/>
    <col min="15111" max="15360" width="9.140625" style="209"/>
    <col min="15361" max="15361" width="4.85546875" style="209" customWidth="1"/>
    <col min="15362" max="15362" width="54.85546875" style="209" customWidth="1"/>
    <col min="15363" max="15364" width="21.7109375" style="209" customWidth="1"/>
    <col min="15365" max="15365" width="15.140625" style="209" bestFit="1" customWidth="1"/>
    <col min="15366" max="15366" width="18" style="209" customWidth="1"/>
    <col min="15367" max="15616" width="9.140625" style="209"/>
    <col min="15617" max="15617" width="4.85546875" style="209" customWidth="1"/>
    <col min="15618" max="15618" width="54.85546875" style="209" customWidth="1"/>
    <col min="15619" max="15620" width="21.7109375" style="209" customWidth="1"/>
    <col min="15621" max="15621" width="15.140625" style="209" bestFit="1" customWidth="1"/>
    <col min="15622" max="15622" width="18" style="209" customWidth="1"/>
    <col min="15623" max="15872" width="9.140625" style="209"/>
    <col min="15873" max="15873" width="4.85546875" style="209" customWidth="1"/>
    <col min="15874" max="15874" width="54.85546875" style="209" customWidth="1"/>
    <col min="15875" max="15876" width="21.7109375" style="209" customWidth="1"/>
    <col min="15877" max="15877" width="15.140625" style="209" bestFit="1" customWidth="1"/>
    <col min="15878" max="15878" width="18" style="209" customWidth="1"/>
    <col min="15879" max="16128" width="9.140625" style="209"/>
    <col min="16129" max="16129" width="4.85546875" style="209" customWidth="1"/>
    <col min="16130" max="16130" width="54.85546875" style="209" customWidth="1"/>
    <col min="16131" max="16132" width="21.7109375" style="209" customWidth="1"/>
    <col min="16133" max="16133" width="15.140625" style="209" bestFit="1" customWidth="1"/>
    <col min="16134" max="16134" width="18" style="209" customWidth="1"/>
    <col min="16135" max="16384" width="9.140625" style="209"/>
  </cols>
  <sheetData>
    <row r="2" spans="1:6" ht="18" x14ac:dyDescent="0.25">
      <c r="A2" t="s">
        <v>177</v>
      </c>
      <c r="B2" s="208"/>
      <c r="C2" s="208"/>
      <c r="D2" s="208"/>
    </row>
    <row r="3" spans="1:6" ht="18" x14ac:dyDescent="0.25">
      <c r="A3" s="210" t="s">
        <v>178</v>
      </c>
      <c r="B3" s="208"/>
      <c r="C3" s="208"/>
      <c r="D3" s="208"/>
    </row>
    <row r="4" spans="1:6" ht="18" x14ac:dyDescent="0.25">
      <c r="A4" s="210" t="s">
        <v>179</v>
      </c>
      <c r="B4" s="208"/>
      <c r="C4" s="208"/>
      <c r="D4" s="208"/>
    </row>
    <row r="5" spans="1:6" x14ac:dyDescent="0.25">
      <c r="A5"/>
      <c r="B5"/>
      <c r="C5"/>
      <c r="D5"/>
    </row>
    <row r="6" spans="1:6" x14ac:dyDescent="0.25">
      <c r="A6" s="211"/>
      <c r="B6" s="212" t="s">
        <v>180</v>
      </c>
      <c r="C6" s="213" t="s">
        <v>181</v>
      </c>
      <c r="D6" s="213" t="s">
        <v>182</v>
      </c>
    </row>
    <row r="7" spans="1:6" ht="15.75" x14ac:dyDescent="0.25">
      <c r="A7" s="214" t="s">
        <v>183</v>
      </c>
      <c r="B7" s="215" t="s">
        <v>184</v>
      </c>
      <c r="C7" s="216"/>
      <c r="D7" s="216"/>
    </row>
    <row r="8" spans="1:6" ht="15.75" x14ac:dyDescent="0.25">
      <c r="A8" s="214"/>
      <c r="B8" s="217" t="s">
        <v>185</v>
      </c>
      <c r="C8" s="218">
        <v>27236479</v>
      </c>
      <c r="D8" s="218">
        <v>32298683</v>
      </c>
    </row>
    <row r="9" spans="1:6" ht="15.75" x14ac:dyDescent="0.25">
      <c r="A9" s="214"/>
      <c r="B9" s="219" t="s">
        <v>186</v>
      </c>
      <c r="C9" s="216"/>
      <c r="D9" s="216"/>
    </row>
    <row r="10" spans="1:6" ht="15.75" x14ac:dyDescent="0.25">
      <c r="A10" s="214"/>
      <c r="B10" s="217" t="s">
        <v>187</v>
      </c>
      <c r="C10" s="220">
        <v>3300000</v>
      </c>
      <c r="D10" s="220">
        <v>6400000</v>
      </c>
    </row>
    <row r="11" spans="1:6" ht="15.75" x14ac:dyDescent="0.25">
      <c r="A11" s="214"/>
      <c r="B11" s="217" t="s">
        <v>188</v>
      </c>
      <c r="C11" s="216"/>
      <c r="D11" s="216"/>
    </row>
    <row r="12" spans="1:6" ht="15.75" x14ac:dyDescent="0.25">
      <c r="A12" s="214"/>
      <c r="B12" s="217" t="s">
        <v>189</v>
      </c>
      <c r="C12" s="216"/>
      <c r="D12" s="216"/>
    </row>
    <row r="13" spans="1:6" ht="15.75" x14ac:dyDescent="0.25">
      <c r="A13" s="214"/>
      <c r="B13" s="217" t="s">
        <v>190</v>
      </c>
      <c r="C13" s="220">
        <v>0</v>
      </c>
      <c r="D13" s="220">
        <v>0</v>
      </c>
    </row>
    <row r="14" spans="1:6" ht="15.75" x14ac:dyDescent="0.25">
      <c r="A14" s="214"/>
      <c r="B14" s="217" t="s">
        <v>191</v>
      </c>
      <c r="C14" s="220">
        <v>0</v>
      </c>
      <c r="D14" s="220">
        <v>0</v>
      </c>
    </row>
    <row r="15" spans="1:6" ht="26.25" x14ac:dyDescent="0.25">
      <c r="A15" s="214"/>
      <c r="B15" s="221" t="s">
        <v>192</v>
      </c>
      <c r="C15" s="218">
        <v>-222934815</v>
      </c>
      <c r="D15" s="218">
        <v>-244129977</v>
      </c>
      <c r="E15" s="222"/>
    </row>
    <row r="16" spans="1:6" ht="15.75" x14ac:dyDescent="0.25">
      <c r="A16" s="214"/>
      <c r="B16" s="217" t="s">
        <v>193</v>
      </c>
      <c r="C16" s="218">
        <v>-11361422</v>
      </c>
      <c r="D16" s="218">
        <v>-18757811</v>
      </c>
      <c r="F16" s="222"/>
    </row>
    <row r="17" spans="1:6" ht="15.75" x14ac:dyDescent="0.25">
      <c r="A17" s="214"/>
      <c r="B17" s="219" t="s">
        <v>194</v>
      </c>
      <c r="C17" s="218">
        <v>233140056</v>
      </c>
      <c r="D17" s="218">
        <v>211413566</v>
      </c>
    </row>
    <row r="18" spans="1:6" ht="15.75" x14ac:dyDescent="0.25">
      <c r="A18" s="214"/>
      <c r="B18" s="219" t="s">
        <v>195</v>
      </c>
      <c r="C18" s="218">
        <v>0</v>
      </c>
      <c r="D18" s="218">
        <v>404014</v>
      </c>
    </row>
    <row r="19" spans="1:6" ht="15" customHeight="1" x14ac:dyDescent="0.25">
      <c r="A19" s="214" t="s">
        <v>196</v>
      </c>
      <c r="B19" s="215" t="s">
        <v>197</v>
      </c>
      <c r="C19" s="218"/>
      <c r="D19" s="218"/>
    </row>
    <row r="20" spans="1:6" x14ac:dyDescent="0.25">
      <c r="A20" s="214"/>
      <c r="B20" s="217" t="s">
        <v>198</v>
      </c>
      <c r="C20" s="223">
        <v>0</v>
      </c>
      <c r="D20" s="223">
        <v>0</v>
      </c>
    </row>
    <row r="21" spans="1:6" ht="15.75" x14ac:dyDescent="0.25">
      <c r="A21" s="214"/>
      <c r="B21" s="217" t="s">
        <v>199</v>
      </c>
      <c r="C21" s="218">
        <v>-2793558</v>
      </c>
      <c r="D21" s="218">
        <v>-3325621</v>
      </c>
      <c r="E21" s="222"/>
    </row>
    <row r="22" spans="1:6" ht="15.75" x14ac:dyDescent="0.25">
      <c r="A22" s="214"/>
      <c r="B22" s="224" t="s">
        <v>200</v>
      </c>
      <c r="C22" s="225">
        <f>SUM(C8:C21)</f>
        <v>26586740</v>
      </c>
      <c r="D22" s="225">
        <f>SUM(D8:D21)</f>
        <v>-15697146</v>
      </c>
      <c r="E22" s="222"/>
    </row>
    <row r="23" spans="1:6" ht="15.75" x14ac:dyDescent="0.25">
      <c r="A23" s="214"/>
      <c r="B23" s="219"/>
      <c r="C23" s="226"/>
      <c r="D23" s="226"/>
    </row>
    <row r="24" spans="1:6" ht="15.75" x14ac:dyDescent="0.25">
      <c r="A24" s="214" t="s">
        <v>201</v>
      </c>
      <c r="B24" s="215" t="s">
        <v>202</v>
      </c>
      <c r="C24" s="226"/>
      <c r="D24" s="226"/>
    </row>
    <row r="25" spans="1:6" ht="15.75" x14ac:dyDescent="0.25">
      <c r="A25" s="214"/>
      <c r="B25" s="219" t="s">
        <v>203</v>
      </c>
      <c r="C25" s="226"/>
      <c r="D25" s="226"/>
    </row>
    <row r="26" spans="1:6" ht="15.75" x14ac:dyDescent="0.25">
      <c r="A26" s="214"/>
      <c r="B26" s="219" t="s">
        <v>204</v>
      </c>
      <c r="C26" s="218">
        <v>-36096329</v>
      </c>
      <c r="D26" s="218">
        <v>-27281387</v>
      </c>
      <c r="F26" s="222"/>
    </row>
    <row r="27" spans="1:6" ht="15.75" x14ac:dyDescent="0.25">
      <c r="A27" s="214"/>
      <c r="B27" s="219" t="s">
        <v>205</v>
      </c>
      <c r="C27" s="218"/>
      <c r="D27" s="218">
        <v>680000</v>
      </c>
    </row>
    <row r="28" spans="1:6" ht="15.75" x14ac:dyDescent="0.25">
      <c r="A28" s="214"/>
      <c r="B28" s="219" t="s">
        <v>206</v>
      </c>
      <c r="C28" s="218"/>
      <c r="D28" s="218"/>
    </row>
    <row r="29" spans="1:6" ht="15.75" x14ac:dyDescent="0.25">
      <c r="A29" s="214"/>
      <c r="B29" s="219" t="s">
        <v>207</v>
      </c>
      <c r="C29" s="218">
        <v>0</v>
      </c>
      <c r="D29" s="218">
        <v>0</v>
      </c>
    </row>
    <row r="30" spans="1:6" ht="15.75" x14ac:dyDescent="0.25">
      <c r="A30" s="214"/>
      <c r="B30" s="219" t="s">
        <v>208</v>
      </c>
      <c r="C30" s="226"/>
      <c r="D30" s="226"/>
    </row>
    <row r="31" spans="1:6" ht="15.75" x14ac:dyDescent="0.25">
      <c r="A31" s="214"/>
      <c r="B31" s="224" t="s">
        <v>209</v>
      </c>
      <c r="C31" s="225">
        <f>SUM(C25:C30)</f>
        <v>-36096329</v>
      </c>
      <c r="D31" s="225">
        <f>SUM(D25:D30)</f>
        <v>-26601387</v>
      </c>
    </row>
    <row r="32" spans="1:6" ht="15.75" x14ac:dyDescent="0.25">
      <c r="A32" s="214"/>
      <c r="B32" s="219"/>
      <c r="C32" s="226"/>
      <c r="D32" s="226"/>
    </row>
    <row r="33" spans="1:6" ht="15.75" x14ac:dyDescent="0.25">
      <c r="A33" s="214" t="s">
        <v>210</v>
      </c>
      <c r="B33" s="215" t="s">
        <v>211</v>
      </c>
      <c r="C33" s="226"/>
      <c r="D33" s="226"/>
    </row>
    <row r="34" spans="1:6" ht="15.75" x14ac:dyDescent="0.25">
      <c r="A34" s="214"/>
      <c r="B34" s="219" t="s">
        <v>212</v>
      </c>
      <c r="C34" s="226"/>
      <c r="D34" s="226"/>
    </row>
    <row r="35" spans="1:6" ht="15.75" x14ac:dyDescent="0.25">
      <c r="A35" s="214"/>
      <c r="B35" s="217" t="s">
        <v>213</v>
      </c>
      <c r="C35" s="226"/>
      <c r="D35" s="226"/>
    </row>
    <row r="36" spans="1:6" ht="15.75" x14ac:dyDescent="0.25">
      <c r="A36" s="214"/>
      <c r="B36" s="219" t="s">
        <v>214</v>
      </c>
      <c r="C36" s="218">
        <v>-536569</v>
      </c>
      <c r="D36" s="218">
        <v>9269565</v>
      </c>
    </row>
    <row r="37" spans="1:6" ht="15.75" x14ac:dyDescent="0.25">
      <c r="A37" s="214"/>
      <c r="B37" s="219" t="s">
        <v>215</v>
      </c>
      <c r="C37" s="218">
        <v>38103365</v>
      </c>
      <c r="D37" s="218">
        <v>30293334</v>
      </c>
    </row>
    <row r="38" spans="1:6" ht="15.75" x14ac:dyDescent="0.25">
      <c r="A38" s="214"/>
      <c r="B38" s="219" t="s">
        <v>216</v>
      </c>
      <c r="C38" s="226"/>
      <c r="D38" s="226"/>
    </row>
    <row r="39" spans="1:6" ht="15.75" x14ac:dyDescent="0.25">
      <c r="A39" s="214"/>
      <c r="B39" s="219" t="s">
        <v>217</v>
      </c>
      <c r="C39" s="218">
        <v>-28000000</v>
      </c>
      <c r="D39" s="226"/>
    </row>
    <row r="40" spans="1:6" ht="15.75" x14ac:dyDescent="0.25">
      <c r="A40" s="214"/>
      <c r="B40" s="224" t="s">
        <v>218</v>
      </c>
      <c r="C40" s="225">
        <f>SUM(C34:C39)</f>
        <v>9566796</v>
      </c>
      <c r="D40" s="225">
        <f>SUM(D34:D39)</f>
        <v>39562899</v>
      </c>
    </row>
    <row r="41" spans="1:6" ht="15.75" x14ac:dyDescent="0.25">
      <c r="A41" s="214"/>
      <c r="B41" s="219"/>
      <c r="C41" s="226"/>
      <c r="D41" s="226"/>
    </row>
    <row r="42" spans="1:6" ht="15.75" x14ac:dyDescent="0.25">
      <c r="A42" s="214" t="s">
        <v>219</v>
      </c>
      <c r="B42" s="215" t="s">
        <v>220</v>
      </c>
      <c r="C42" s="225">
        <f>C22+C31+C40</f>
        <v>57207</v>
      </c>
      <c r="D42" s="225">
        <f>D22+D31+D40</f>
        <v>-2735634</v>
      </c>
      <c r="E42" s="222"/>
      <c r="F42" s="222"/>
    </row>
    <row r="43" spans="1:6" ht="15.75" x14ac:dyDescent="0.25">
      <c r="A43" s="214" t="s">
        <v>221</v>
      </c>
      <c r="B43" s="215" t="s">
        <v>222</v>
      </c>
      <c r="C43" s="225">
        <v>1204330</v>
      </c>
      <c r="D43" s="225">
        <v>3939964</v>
      </c>
    </row>
    <row r="44" spans="1:6" ht="15.75" x14ac:dyDescent="0.25">
      <c r="A44" s="214" t="s">
        <v>223</v>
      </c>
      <c r="B44" s="215" t="s">
        <v>224</v>
      </c>
      <c r="C44" s="225">
        <v>1261537</v>
      </c>
      <c r="D44" s="225">
        <v>1204330</v>
      </c>
      <c r="E44" s="222"/>
    </row>
    <row r="45" spans="1:6" ht="15.75" x14ac:dyDescent="0.25">
      <c r="A45" s="219"/>
      <c r="B45" s="219"/>
      <c r="C45" s="226"/>
      <c r="D45" s="226"/>
    </row>
    <row r="46" spans="1:6" ht="15.75" x14ac:dyDescent="0.25">
      <c r="A46" s="219"/>
      <c r="B46" s="219"/>
      <c r="C46" s="218"/>
      <c r="D46" s="218"/>
      <c r="F46" s="222"/>
    </row>
    <row r="47" spans="1:6" x14ac:dyDescent="0.25">
      <c r="C47" s="222"/>
      <c r="D47" s="222"/>
    </row>
    <row r="48" spans="1:6" x14ac:dyDescent="0.25">
      <c r="D48" s="222"/>
    </row>
    <row r="49" spans="2:5" x14ac:dyDescent="0.25">
      <c r="B49" s="227" t="s">
        <v>175</v>
      </c>
      <c r="C49" s="228" t="s">
        <v>225</v>
      </c>
      <c r="D49" s="228"/>
    </row>
    <row r="50" spans="2:5" x14ac:dyDescent="0.25">
      <c r="B50" s="227" t="s">
        <v>176</v>
      </c>
      <c r="C50" s="228" t="s">
        <v>226</v>
      </c>
      <c r="D50" s="228"/>
    </row>
    <row r="52" spans="2:5" x14ac:dyDescent="0.25">
      <c r="C52" s="222"/>
      <c r="E52" s="222"/>
    </row>
    <row r="53" spans="2:5" x14ac:dyDescent="0.25">
      <c r="C53" s="229"/>
      <c r="D53" s="222"/>
    </row>
    <row r="54" spans="2:5" x14ac:dyDescent="0.25">
      <c r="C54" s="222"/>
      <c r="D54" s="222"/>
      <c r="E54" s="222"/>
    </row>
    <row r="55" spans="2:5" x14ac:dyDescent="0.25">
      <c r="C55" s="222"/>
      <c r="D55" s="2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25" sqref="F25"/>
    </sheetView>
  </sheetViews>
  <sheetFormatPr defaultRowHeight="15" x14ac:dyDescent="0.25"/>
  <cols>
    <col min="1" max="1" width="36.140625" customWidth="1"/>
    <col min="2" max="2" width="12.7109375" customWidth="1"/>
    <col min="3" max="3" width="9.28515625" customWidth="1"/>
    <col min="4" max="4" width="8" customWidth="1"/>
    <col min="5" max="6" width="12.140625" customWidth="1"/>
    <col min="7" max="7" width="13.7109375" customWidth="1"/>
    <col min="8" max="8" width="17.42578125" bestFit="1" customWidth="1"/>
    <col min="257" max="257" width="36.140625" customWidth="1"/>
    <col min="258" max="258" width="12.7109375" customWidth="1"/>
    <col min="259" max="259" width="9.28515625" customWidth="1"/>
    <col min="260" max="260" width="8" customWidth="1"/>
    <col min="261" max="262" width="12.140625" customWidth="1"/>
    <col min="263" max="263" width="13.7109375" customWidth="1"/>
    <col min="264" max="264" width="15.28515625" customWidth="1"/>
    <col min="513" max="513" width="36.140625" customWidth="1"/>
    <col min="514" max="514" width="12.7109375" customWidth="1"/>
    <col min="515" max="515" width="9.28515625" customWidth="1"/>
    <col min="516" max="516" width="8" customWidth="1"/>
    <col min="517" max="518" width="12.140625" customWidth="1"/>
    <col min="519" max="519" width="13.7109375" customWidth="1"/>
    <col min="520" max="520" width="15.28515625" customWidth="1"/>
    <col min="769" max="769" width="36.140625" customWidth="1"/>
    <col min="770" max="770" width="12.7109375" customWidth="1"/>
    <col min="771" max="771" width="9.28515625" customWidth="1"/>
    <col min="772" max="772" width="8" customWidth="1"/>
    <col min="773" max="774" width="12.140625" customWidth="1"/>
    <col min="775" max="775" width="13.7109375" customWidth="1"/>
    <col min="776" max="776" width="15.28515625" customWidth="1"/>
    <col min="1025" max="1025" width="36.140625" customWidth="1"/>
    <col min="1026" max="1026" width="12.7109375" customWidth="1"/>
    <col min="1027" max="1027" width="9.28515625" customWidth="1"/>
    <col min="1028" max="1028" width="8" customWidth="1"/>
    <col min="1029" max="1030" width="12.140625" customWidth="1"/>
    <col min="1031" max="1031" width="13.7109375" customWidth="1"/>
    <col min="1032" max="1032" width="15.28515625" customWidth="1"/>
    <col min="1281" max="1281" width="36.140625" customWidth="1"/>
    <col min="1282" max="1282" width="12.7109375" customWidth="1"/>
    <col min="1283" max="1283" width="9.28515625" customWidth="1"/>
    <col min="1284" max="1284" width="8" customWidth="1"/>
    <col min="1285" max="1286" width="12.140625" customWidth="1"/>
    <col min="1287" max="1287" width="13.7109375" customWidth="1"/>
    <col min="1288" max="1288" width="15.28515625" customWidth="1"/>
    <col min="1537" max="1537" width="36.140625" customWidth="1"/>
    <col min="1538" max="1538" width="12.7109375" customWidth="1"/>
    <col min="1539" max="1539" width="9.28515625" customWidth="1"/>
    <col min="1540" max="1540" width="8" customWidth="1"/>
    <col min="1541" max="1542" width="12.140625" customWidth="1"/>
    <col min="1543" max="1543" width="13.7109375" customWidth="1"/>
    <col min="1544" max="1544" width="15.28515625" customWidth="1"/>
    <col min="1793" max="1793" width="36.140625" customWidth="1"/>
    <col min="1794" max="1794" width="12.7109375" customWidth="1"/>
    <col min="1795" max="1795" width="9.28515625" customWidth="1"/>
    <col min="1796" max="1796" width="8" customWidth="1"/>
    <col min="1797" max="1798" width="12.140625" customWidth="1"/>
    <col min="1799" max="1799" width="13.7109375" customWidth="1"/>
    <col min="1800" max="1800" width="15.28515625" customWidth="1"/>
    <col min="2049" max="2049" width="36.140625" customWidth="1"/>
    <col min="2050" max="2050" width="12.7109375" customWidth="1"/>
    <col min="2051" max="2051" width="9.28515625" customWidth="1"/>
    <col min="2052" max="2052" width="8" customWidth="1"/>
    <col min="2053" max="2054" width="12.140625" customWidth="1"/>
    <col min="2055" max="2055" width="13.7109375" customWidth="1"/>
    <col min="2056" max="2056" width="15.28515625" customWidth="1"/>
    <col min="2305" max="2305" width="36.140625" customWidth="1"/>
    <col min="2306" max="2306" width="12.7109375" customWidth="1"/>
    <col min="2307" max="2307" width="9.28515625" customWidth="1"/>
    <col min="2308" max="2308" width="8" customWidth="1"/>
    <col min="2309" max="2310" width="12.140625" customWidth="1"/>
    <col min="2311" max="2311" width="13.7109375" customWidth="1"/>
    <col min="2312" max="2312" width="15.28515625" customWidth="1"/>
    <col min="2561" max="2561" width="36.140625" customWidth="1"/>
    <col min="2562" max="2562" width="12.7109375" customWidth="1"/>
    <col min="2563" max="2563" width="9.28515625" customWidth="1"/>
    <col min="2564" max="2564" width="8" customWidth="1"/>
    <col min="2565" max="2566" width="12.140625" customWidth="1"/>
    <col min="2567" max="2567" width="13.7109375" customWidth="1"/>
    <col min="2568" max="2568" width="15.28515625" customWidth="1"/>
    <col min="2817" max="2817" width="36.140625" customWidth="1"/>
    <col min="2818" max="2818" width="12.7109375" customWidth="1"/>
    <col min="2819" max="2819" width="9.28515625" customWidth="1"/>
    <col min="2820" max="2820" width="8" customWidth="1"/>
    <col min="2821" max="2822" width="12.140625" customWidth="1"/>
    <col min="2823" max="2823" width="13.7109375" customWidth="1"/>
    <col min="2824" max="2824" width="15.28515625" customWidth="1"/>
    <col min="3073" max="3073" width="36.140625" customWidth="1"/>
    <col min="3074" max="3074" width="12.7109375" customWidth="1"/>
    <col min="3075" max="3075" width="9.28515625" customWidth="1"/>
    <col min="3076" max="3076" width="8" customWidth="1"/>
    <col min="3077" max="3078" width="12.140625" customWidth="1"/>
    <col min="3079" max="3079" width="13.7109375" customWidth="1"/>
    <col min="3080" max="3080" width="15.28515625" customWidth="1"/>
    <col min="3329" max="3329" width="36.140625" customWidth="1"/>
    <col min="3330" max="3330" width="12.7109375" customWidth="1"/>
    <col min="3331" max="3331" width="9.28515625" customWidth="1"/>
    <col min="3332" max="3332" width="8" customWidth="1"/>
    <col min="3333" max="3334" width="12.140625" customWidth="1"/>
    <col min="3335" max="3335" width="13.7109375" customWidth="1"/>
    <col min="3336" max="3336" width="15.28515625" customWidth="1"/>
    <col min="3585" max="3585" width="36.140625" customWidth="1"/>
    <col min="3586" max="3586" width="12.7109375" customWidth="1"/>
    <col min="3587" max="3587" width="9.28515625" customWidth="1"/>
    <col min="3588" max="3588" width="8" customWidth="1"/>
    <col min="3589" max="3590" width="12.140625" customWidth="1"/>
    <col min="3591" max="3591" width="13.7109375" customWidth="1"/>
    <col min="3592" max="3592" width="15.28515625" customWidth="1"/>
    <col min="3841" max="3841" width="36.140625" customWidth="1"/>
    <col min="3842" max="3842" width="12.7109375" customWidth="1"/>
    <col min="3843" max="3843" width="9.28515625" customWidth="1"/>
    <col min="3844" max="3844" width="8" customWidth="1"/>
    <col min="3845" max="3846" width="12.140625" customWidth="1"/>
    <col min="3847" max="3847" width="13.7109375" customWidth="1"/>
    <col min="3848" max="3848" width="15.28515625" customWidth="1"/>
    <col min="4097" max="4097" width="36.140625" customWidth="1"/>
    <col min="4098" max="4098" width="12.7109375" customWidth="1"/>
    <col min="4099" max="4099" width="9.28515625" customWidth="1"/>
    <col min="4100" max="4100" width="8" customWidth="1"/>
    <col min="4101" max="4102" width="12.140625" customWidth="1"/>
    <col min="4103" max="4103" width="13.7109375" customWidth="1"/>
    <col min="4104" max="4104" width="15.28515625" customWidth="1"/>
    <col min="4353" max="4353" width="36.140625" customWidth="1"/>
    <col min="4354" max="4354" width="12.7109375" customWidth="1"/>
    <col min="4355" max="4355" width="9.28515625" customWidth="1"/>
    <col min="4356" max="4356" width="8" customWidth="1"/>
    <col min="4357" max="4358" width="12.140625" customWidth="1"/>
    <col min="4359" max="4359" width="13.7109375" customWidth="1"/>
    <col min="4360" max="4360" width="15.28515625" customWidth="1"/>
    <col min="4609" max="4609" width="36.140625" customWidth="1"/>
    <col min="4610" max="4610" width="12.7109375" customWidth="1"/>
    <col min="4611" max="4611" width="9.28515625" customWidth="1"/>
    <col min="4612" max="4612" width="8" customWidth="1"/>
    <col min="4613" max="4614" width="12.140625" customWidth="1"/>
    <col min="4615" max="4615" width="13.7109375" customWidth="1"/>
    <col min="4616" max="4616" width="15.28515625" customWidth="1"/>
    <col min="4865" max="4865" width="36.140625" customWidth="1"/>
    <col min="4866" max="4866" width="12.7109375" customWidth="1"/>
    <col min="4867" max="4867" width="9.28515625" customWidth="1"/>
    <col min="4868" max="4868" width="8" customWidth="1"/>
    <col min="4869" max="4870" width="12.140625" customWidth="1"/>
    <col min="4871" max="4871" width="13.7109375" customWidth="1"/>
    <col min="4872" max="4872" width="15.28515625" customWidth="1"/>
    <col min="5121" max="5121" width="36.140625" customWidth="1"/>
    <col min="5122" max="5122" width="12.7109375" customWidth="1"/>
    <col min="5123" max="5123" width="9.28515625" customWidth="1"/>
    <col min="5124" max="5124" width="8" customWidth="1"/>
    <col min="5125" max="5126" width="12.140625" customWidth="1"/>
    <col min="5127" max="5127" width="13.7109375" customWidth="1"/>
    <col min="5128" max="5128" width="15.28515625" customWidth="1"/>
    <col min="5377" max="5377" width="36.140625" customWidth="1"/>
    <col min="5378" max="5378" width="12.7109375" customWidth="1"/>
    <col min="5379" max="5379" width="9.28515625" customWidth="1"/>
    <col min="5380" max="5380" width="8" customWidth="1"/>
    <col min="5381" max="5382" width="12.140625" customWidth="1"/>
    <col min="5383" max="5383" width="13.7109375" customWidth="1"/>
    <col min="5384" max="5384" width="15.28515625" customWidth="1"/>
    <col min="5633" max="5633" width="36.140625" customWidth="1"/>
    <col min="5634" max="5634" width="12.7109375" customWidth="1"/>
    <col min="5635" max="5635" width="9.28515625" customWidth="1"/>
    <col min="5636" max="5636" width="8" customWidth="1"/>
    <col min="5637" max="5638" width="12.140625" customWidth="1"/>
    <col min="5639" max="5639" width="13.7109375" customWidth="1"/>
    <col min="5640" max="5640" width="15.28515625" customWidth="1"/>
    <col min="5889" max="5889" width="36.140625" customWidth="1"/>
    <col min="5890" max="5890" width="12.7109375" customWidth="1"/>
    <col min="5891" max="5891" width="9.28515625" customWidth="1"/>
    <col min="5892" max="5892" width="8" customWidth="1"/>
    <col min="5893" max="5894" width="12.140625" customWidth="1"/>
    <col min="5895" max="5895" width="13.7109375" customWidth="1"/>
    <col min="5896" max="5896" width="15.28515625" customWidth="1"/>
    <col min="6145" max="6145" width="36.140625" customWidth="1"/>
    <col min="6146" max="6146" width="12.7109375" customWidth="1"/>
    <col min="6147" max="6147" width="9.28515625" customWidth="1"/>
    <col min="6148" max="6148" width="8" customWidth="1"/>
    <col min="6149" max="6150" width="12.140625" customWidth="1"/>
    <col min="6151" max="6151" width="13.7109375" customWidth="1"/>
    <col min="6152" max="6152" width="15.28515625" customWidth="1"/>
    <col min="6401" max="6401" width="36.140625" customWidth="1"/>
    <col min="6402" max="6402" width="12.7109375" customWidth="1"/>
    <col min="6403" max="6403" width="9.28515625" customWidth="1"/>
    <col min="6404" max="6404" width="8" customWidth="1"/>
    <col min="6405" max="6406" width="12.140625" customWidth="1"/>
    <col min="6407" max="6407" width="13.7109375" customWidth="1"/>
    <col min="6408" max="6408" width="15.28515625" customWidth="1"/>
    <col min="6657" max="6657" width="36.140625" customWidth="1"/>
    <col min="6658" max="6658" width="12.7109375" customWidth="1"/>
    <col min="6659" max="6659" width="9.28515625" customWidth="1"/>
    <col min="6660" max="6660" width="8" customWidth="1"/>
    <col min="6661" max="6662" width="12.140625" customWidth="1"/>
    <col min="6663" max="6663" width="13.7109375" customWidth="1"/>
    <col min="6664" max="6664" width="15.28515625" customWidth="1"/>
    <col min="6913" max="6913" width="36.140625" customWidth="1"/>
    <col min="6914" max="6914" width="12.7109375" customWidth="1"/>
    <col min="6915" max="6915" width="9.28515625" customWidth="1"/>
    <col min="6916" max="6916" width="8" customWidth="1"/>
    <col min="6917" max="6918" width="12.140625" customWidth="1"/>
    <col min="6919" max="6919" width="13.7109375" customWidth="1"/>
    <col min="6920" max="6920" width="15.28515625" customWidth="1"/>
    <col min="7169" max="7169" width="36.140625" customWidth="1"/>
    <col min="7170" max="7170" width="12.7109375" customWidth="1"/>
    <col min="7171" max="7171" width="9.28515625" customWidth="1"/>
    <col min="7172" max="7172" width="8" customWidth="1"/>
    <col min="7173" max="7174" width="12.140625" customWidth="1"/>
    <col min="7175" max="7175" width="13.7109375" customWidth="1"/>
    <col min="7176" max="7176" width="15.28515625" customWidth="1"/>
    <col min="7425" max="7425" width="36.140625" customWidth="1"/>
    <col min="7426" max="7426" width="12.7109375" customWidth="1"/>
    <col min="7427" max="7427" width="9.28515625" customWidth="1"/>
    <col min="7428" max="7428" width="8" customWidth="1"/>
    <col min="7429" max="7430" width="12.140625" customWidth="1"/>
    <col min="7431" max="7431" width="13.7109375" customWidth="1"/>
    <col min="7432" max="7432" width="15.28515625" customWidth="1"/>
    <col min="7681" max="7681" width="36.140625" customWidth="1"/>
    <col min="7682" max="7682" width="12.7109375" customWidth="1"/>
    <col min="7683" max="7683" width="9.28515625" customWidth="1"/>
    <col min="7684" max="7684" width="8" customWidth="1"/>
    <col min="7685" max="7686" width="12.140625" customWidth="1"/>
    <col min="7687" max="7687" width="13.7109375" customWidth="1"/>
    <col min="7688" max="7688" width="15.28515625" customWidth="1"/>
    <col min="7937" max="7937" width="36.140625" customWidth="1"/>
    <col min="7938" max="7938" width="12.7109375" customWidth="1"/>
    <col min="7939" max="7939" width="9.28515625" customWidth="1"/>
    <col min="7940" max="7940" width="8" customWidth="1"/>
    <col min="7941" max="7942" width="12.140625" customWidth="1"/>
    <col min="7943" max="7943" width="13.7109375" customWidth="1"/>
    <col min="7944" max="7944" width="15.28515625" customWidth="1"/>
    <col min="8193" max="8193" width="36.140625" customWidth="1"/>
    <col min="8194" max="8194" width="12.7109375" customWidth="1"/>
    <col min="8195" max="8195" width="9.28515625" customWidth="1"/>
    <col min="8196" max="8196" width="8" customWidth="1"/>
    <col min="8197" max="8198" width="12.140625" customWidth="1"/>
    <col min="8199" max="8199" width="13.7109375" customWidth="1"/>
    <col min="8200" max="8200" width="15.28515625" customWidth="1"/>
    <col min="8449" max="8449" width="36.140625" customWidth="1"/>
    <col min="8450" max="8450" width="12.7109375" customWidth="1"/>
    <col min="8451" max="8451" width="9.28515625" customWidth="1"/>
    <col min="8452" max="8452" width="8" customWidth="1"/>
    <col min="8453" max="8454" width="12.140625" customWidth="1"/>
    <col min="8455" max="8455" width="13.7109375" customWidth="1"/>
    <col min="8456" max="8456" width="15.28515625" customWidth="1"/>
    <col min="8705" max="8705" width="36.140625" customWidth="1"/>
    <col min="8706" max="8706" width="12.7109375" customWidth="1"/>
    <col min="8707" max="8707" width="9.28515625" customWidth="1"/>
    <col min="8708" max="8708" width="8" customWidth="1"/>
    <col min="8709" max="8710" width="12.140625" customWidth="1"/>
    <col min="8711" max="8711" width="13.7109375" customWidth="1"/>
    <col min="8712" max="8712" width="15.28515625" customWidth="1"/>
    <col min="8961" max="8961" width="36.140625" customWidth="1"/>
    <col min="8962" max="8962" width="12.7109375" customWidth="1"/>
    <col min="8963" max="8963" width="9.28515625" customWidth="1"/>
    <col min="8964" max="8964" width="8" customWidth="1"/>
    <col min="8965" max="8966" width="12.140625" customWidth="1"/>
    <col min="8967" max="8967" width="13.7109375" customWidth="1"/>
    <col min="8968" max="8968" width="15.28515625" customWidth="1"/>
    <col min="9217" max="9217" width="36.140625" customWidth="1"/>
    <col min="9218" max="9218" width="12.7109375" customWidth="1"/>
    <col min="9219" max="9219" width="9.28515625" customWidth="1"/>
    <col min="9220" max="9220" width="8" customWidth="1"/>
    <col min="9221" max="9222" width="12.140625" customWidth="1"/>
    <col min="9223" max="9223" width="13.7109375" customWidth="1"/>
    <col min="9224" max="9224" width="15.28515625" customWidth="1"/>
    <col min="9473" max="9473" width="36.140625" customWidth="1"/>
    <col min="9474" max="9474" width="12.7109375" customWidth="1"/>
    <col min="9475" max="9475" width="9.28515625" customWidth="1"/>
    <col min="9476" max="9476" width="8" customWidth="1"/>
    <col min="9477" max="9478" width="12.140625" customWidth="1"/>
    <col min="9479" max="9479" width="13.7109375" customWidth="1"/>
    <col min="9480" max="9480" width="15.28515625" customWidth="1"/>
    <col min="9729" max="9729" width="36.140625" customWidth="1"/>
    <col min="9730" max="9730" width="12.7109375" customWidth="1"/>
    <col min="9731" max="9731" width="9.28515625" customWidth="1"/>
    <col min="9732" max="9732" width="8" customWidth="1"/>
    <col min="9733" max="9734" width="12.140625" customWidth="1"/>
    <col min="9735" max="9735" width="13.7109375" customWidth="1"/>
    <col min="9736" max="9736" width="15.28515625" customWidth="1"/>
    <col min="9985" max="9985" width="36.140625" customWidth="1"/>
    <col min="9986" max="9986" width="12.7109375" customWidth="1"/>
    <col min="9987" max="9987" width="9.28515625" customWidth="1"/>
    <col min="9988" max="9988" width="8" customWidth="1"/>
    <col min="9989" max="9990" width="12.140625" customWidth="1"/>
    <col min="9991" max="9991" width="13.7109375" customWidth="1"/>
    <col min="9992" max="9992" width="15.28515625" customWidth="1"/>
    <col min="10241" max="10241" width="36.140625" customWidth="1"/>
    <col min="10242" max="10242" width="12.7109375" customWidth="1"/>
    <col min="10243" max="10243" width="9.28515625" customWidth="1"/>
    <col min="10244" max="10244" width="8" customWidth="1"/>
    <col min="10245" max="10246" width="12.140625" customWidth="1"/>
    <col min="10247" max="10247" width="13.7109375" customWidth="1"/>
    <col min="10248" max="10248" width="15.28515625" customWidth="1"/>
    <col min="10497" max="10497" width="36.140625" customWidth="1"/>
    <col min="10498" max="10498" width="12.7109375" customWidth="1"/>
    <col min="10499" max="10499" width="9.28515625" customWidth="1"/>
    <col min="10500" max="10500" width="8" customWidth="1"/>
    <col min="10501" max="10502" width="12.140625" customWidth="1"/>
    <col min="10503" max="10503" width="13.7109375" customWidth="1"/>
    <col min="10504" max="10504" width="15.28515625" customWidth="1"/>
    <col min="10753" max="10753" width="36.140625" customWidth="1"/>
    <col min="10754" max="10754" width="12.7109375" customWidth="1"/>
    <col min="10755" max="10755" width="9.28515625" customWidth="1"/>
    <col min="10756" max="10756" width="8" customWidth="1"/>
    <col min="10757" max="10758" width="12.140625" customWidth="1"/>
    <col min="10759" max="10759" width="13.7109375" customWidth="1"/>
    <col min="10760" max="10760" width="15.28515625" customWidth="1"/>
    <col min="11009" max="11009" width="36.140625" customWidth="1"/>
    <col min="11010" max="11010" width="12.7109375" customWidth="1"/>
    <col min="11011" max="11011" width="9.28515625" customWidth="1"/>
    <col min="11012" max="11012" width="8" customWidth="1"/>
    <col min="11013" max="11014" width="12.140625" customWidth="1"/>
    <col min="11015" max="11015" width="13.7109375" customWidth="1"/>
    <col min="11016" max="11016" width="15.28515625" customWidth="1"/>
    <col min="11265" max="11265" width="36.140625" customWidth="1"/>
    <col min="11266" max="11266" width="12.7109375" customWidth="1"/>
    <col min="11267" max="11267" width="9.28515625" customWidth="1"/>
    <col min="11268" max="11268" width="8" customWidth="1"/>
    <col min="11269" max="11270" width="12.140625" customWidth="1"/>
    <col min="11271" max="11271" width="13.7109375" customWidth="1"/>
    <col min="11272" max="11272" width="15.28515625" customWidth="1"/>
    <col min="11521" max="11521" width="36.140625" customWidth="1"/>
    <col min="11522" max="11522" width="12.7109375" customWidth="1"/>
    <col min="11523" max="11523" width="9.28515625" customWidth="1"/>
    <col min="11524" max="11524" width="8" customWidth="1"/>
    <col min="11525" max="11526" width="12.140625" customWidth="1"/>
    <col min="11527" max="11527" width="13.7109375" customWidth="1"/>
    <col min="11528" max="11528" width="15.28515625" customWidth="1"/>
    <col min="11777" max="11777" width="36.140625" customWidth="1"/>
    <col min="11778" max="11778" width="12.7109375" customWidth="1"/>
    <col min="11779" max="11779" width="9.28515625" customWidth="1"/>
    <col min="11780" max="11780" width="8" customWidth="1"/>
    <col min="11781" max="11782" width="12.140625" customWidth="1"/>
    <col min="11783" max="11783" width="13.7109375" customWidth="1"/>
    <col min="11784" max="11784" width="15.28515625" customWidth="1"/>
    <col min="12033" max="12033" width="36.140625" customWidth="1"/>
    <col min="12034" max="12034" width="12.7109375" customWidth="1"/>
    <col min="12035" max="12035" width="9.28515625" customWidth="1"/>
    <col min="12036" max="12036" width="8" customWidth="1"/>
    <col min="12037" max="12038" width="12.140625" customWidth="1"/>
    <col min="12039" max="12039" width="13.7109375" customWidth="1"/>
    <col min="12040" max="12040" width="15.28515625" customWidth="1"/>
    <col min="12289" max="12289" width="36.140625" customWidth="1"/>
    <col min="12290" max="12290" width="12.7109375" customWidth="1"/>
    <col min="12291" max="12291" width="9.28515625" customWidth="1"/>
    <col min="12292" max="12292" width="8" customWidth="1"/>
    <col min="12293" max="12294" width="12.140625" customWidth="1"/>
    <col min="12295" max="12295" width="13.7109375" customWidth="1"/>
    <col min="12296" max="12296" width="15.28515625" customWidth="1"/>
    <col min="12545" max="12545" width="36.140625" customWidth="1"/>
    <col min="12546" max="12546" width="12.7109375" customWidth="1"/>
    <col min="12547" max="12547" width="9.28515625" customWidth="1"/>
    <col min="12548" max="12548" width="8" customWidth="1"/>
    <col min="12549" max="12550" width="12.140625" customWidth="1"/>
    <col min="12551" max="12551" width="13.7109375" customWidth="1"/>
    <col min="12552" max="12552" width="15.28515625" customWidth="1"/>
    <col min="12801" max="12801" width="36.140625" customWidth="1"/>
    <col min="12802" max="12802" width="12.7109375" customWidth="1"/>
    <col min="12803" max="12803" width="9.28515625" customWidth="1"/>
    <col min="12804" max="12804" width="8" customWidth="1"/>
    <col min="12805" max="12806" width="12.140625" customWidth="1"/>
    <col min="12807" max="12807" width="13.7109375" customWidth="1"/>
    <col min="12808" max="12808" width="15.28515625" customWidth="1"/>
    <col min="13057" max="13057" width="36.140625" customWidth="1"/>
    <col min="13058" max="13058" width="12.7109375" customWidth="1"/>
    <col min="13059" max="13059" width="9.28515625" customWidth="1"/>
    <col min="13060" max="13060" width="8" customWidth="1"/>
    <col min="13061" max="13062" width="12.140625" customWidth="1"/>
    <col min="13063" max="13063" width="13.7109375" customWidth="1"/>
    <col min="13064" max="13064" width="15.28515625" customWidth="1"/>
    <col min="13313" max="13313" width="36.140625" customWidth="1"/>
    <col min="13314" max="13314" width="12.7109375" customWidth="1"/>
    <col min="13315" max="13315" width="9.28515625" customWidth="1"/>
    <col min="13316" max="13316" width="8" customWidth="1"/>
    <col min="13317" max="13318" width="12.140625" customWidth="1"/>
    <col min="13319" max="13319" width="13.7109375" customWidth="1"/>
    <col min="13320" max="13320" width="15.28515625" customWidth="1"/>
    <col min="13569" max="13569" width="36.140625" customWidth="1"/>
    <col min="13570" max="13570" width="12.7109375" customWidth="1"/>
    <col min="13571" max="13571" width="9.28515625" customWidth="1"/>
    <col min="13572" max="13572" width="8" customWidth="1"/>
    <col min="13573" max="13574" width="12.140625" customWidth="1"/>
    <col min="13575" max="13575" width="13.7109375" customWidth="1"/>
    <col min="13576" max="13576" width="15.28515625" customWidth="1"/>
    <col min="13825" max="13825" width="36.140625" customWidth="1"/>
    <col min="13826" max="13826" width="12.7109375" customWidth="1"/>
    <col min="13827" max="13827" width="9.28515625" customWidth="1"/>
    <col min="13828" max="13828" width="8" customWidth="1"/>
    <col min="13829" max="13830" width="12.140625" customWidth="1"/>
    <col min="13831" max="13831" width="13.7109375" customWidth="1"/>
    <col min="13832" max="13832" width="15.28515625" customWidth="1"/>
    <col min="14081" max="14081" width="36.140625" customWidth="1"/>
    <col min="14082" max="14082" width="12.7109375" customWidth="1"/>
    <col min="14083" max="14083" width="9.28515625" customWidth="1"/>
    <col min="14084" max="14084" width="8" customWidth="1"/>
    <col min="14085" max="14086" width="12.140625" customWidth="1"/>
    <col min="14087" max="14087" width="13.7109375" customWidth="1"/>
    <col min="14088" max="14088" width="15.28515625" customWidth="1"/>
    <col min="14337" max="14337" width="36.140625" customWidth="1"/>
    <col min="14338" max="14338" width="12.7109375" customWidth="1"/>
    <col min="14339" max="14339" width="9.28515625" customWidth="1"/>
    <col min="14340" max="14340" width="8" customWidth="1"/>
    <col min="14341" max="14342" width="12.140625" customWidth="1"/>
    <col min="14343" max="14343" width="13.7109375" customWidth="1"/>
    <col min="14344" max="14344" width="15.28515625" customWidth="1"/>
    <col min="14593" max="14593" width="36.140625" customWidth="1"/>
    <col min="14594" max="14594" width="12.7109375" customWidth="1"/>
    <col min="14595" max="14595" width="9.28515625" customWidth="1"/>
    <col min="14596" max="14596" width="8" customWidth="1"/>
    <col min="14597" max="14598" width="12.140625" customWidth="1"/>
    <col min="14599" max="14599" width="13.7109375" customWidth="1"/>
    <col min="14600" max="14600" width="15.28515625" customWidth="1"/>
    <col min="14849" max="14849" width="36.140625" customWidth="1"/>
    <col min="14850" max="14850" width="12.7109375" customWidth="1"/>
    <col min="14851" max="14851" width="9.28515625" customWidth="1"/>
    <col min="14852" max="14852" width="8" customWidth="1"/>
    <col min="14853" max="14854" width="12.140625" customWidth="1"/>
    <col min="14855" max="14855" width="13.7109375" customWidth="1"/>
    <col min="14856" max="14856" width="15.28515625" customWidth="1"/>
    <col min="15105" max="15105" width="36.140625" customWidth="1"/>
    <col min="15106" max="15106" width="12.7109375" customWidth="1"/>
    <col min="15107" max="15107" width="9.28515625" customWidth="1"/>
    <col min="15108" max="15108" width="8" customWidth="1"/>
    <col min="15109" max="15110" width="12.140625" customWidth="1"/>
    <col min="15111" max="15111" width="13.7109375" customWidth="1"/>
    <col min="15112" max="15112" width="15.28515625" customWidth="1"/>
    <col min="15361" max="15361" width="36.140625" customWidth="1"/>
    <col min="15362" max="15362" width="12.7109375" customWidth="1"/>
    <col min="15363" max="15363" width="9.28515625" customWidth="1"/>
    <col min="15364" max="15364" width="8" customWidth="1"/>
    <col min="15365" max="15366" width="12.140625" customWidth="1"/>
    <col min="15367" max="15367" width="13.7109375" customWidth="1"/>
    <col min="15368" max="15368" width="15.28515625" customWidth="1"/>
    <col min="15617" max="15617" width="36.140625" customWidth="1"/>
    <col min="15618" max="15618" width="12.7109375" customWidth="1"/>
    <col min="15619" max="15619" width="9.28515625" customWidth="1"/>
    <col min="15620" max="15620" width="8" customWidth="1"/>
    <col min="15621" max="15622" width="12.140625" customWidth="1"/>
    <col min="15623" max="15623" width="13.7109375" customWidth="1"/>
    <col min="15624" max="15624" width="15.28515625" customWidth="1"/>
    <col min="15873" max="15873" width="36.140625" customWidth="1"/>
    <col min="15874" max="15874" width="12.7109375" customWidth="1"/>
    <col min="15875" max="15875" width="9.28515625" customWidth="1"/>
    <col min="15876" max="15876" width="8" customWidth="1"/>
    <col min="15877" max="15878" width="12.140625" customWidth="1"/>
    <col min="15879" max="15879" width="13.7109375" customWidth="1"/>
    <col min="15880" max="15880" width="15.28515625" customWidth="1"/>
    <col min="16129" max="16129" width="36.140625" customWidth="1"/>
    <col min="16130" max="16130" width="12.7109375" customWidth="1"/>
    <col min="16131" max="16131" width="9.28515625" customWidth="1"/>
    <col min="16132" max="16132" width="8" customWidth="1"/>
    <col min="16133" max="16134" width="12.140625" customWidth="1"/>
    <col min="16135" max="16135" width="13.7109375" customWidth="1"/>
    <col min="16136" max="16136" width="15.28515625" customWidth="1"/>
  </cols>
  <sheetData>
    <row r="1" spans="1:8" x14ac:dyDescent="0.25">
      <c r="A1" s="230" t="s">
        <v>227</v>
      </c>
      <c r="B1" s="231"/>
      <c r="C1" s="231"/>
      <c r="D1" s="231"/>
      <c r="E1" s="231"/>
      <c r="F1" s="231"/>
      <c r="G1" s="231"/>
    </row>
    <row r="2" spans="1:8" x14ac:dyDescent="0.25">
      <c r="B2" s="231"/>
      <c r="C2" s="231"/>
      <c r="D2" s="231"/>
      <c r="E2" s="231"/>
      <c r="F2" s="231"/>
      <c r="G2" s="232"/>
    </row>
    <row r="3" spans="1:8" x14ac:dyDescent="0.25">
      <c r="A3" s="552" t="s">
        <v>228</v>
      </c>
      <c r="B3" s="552"/>
      <c r="C3" s="552"/>
      <c r="D3" s="552"/>
      <c r="E3" s="552"/>
      <c r="F3" s="552"/>
      <c r="G3" s="552"/>
      <c r="H3" s="552"/>
    </row>
    <row r="4" spans="1:8" x14ac:dyDescent="0.25">
      <c r="A4" s="231"/>
      <c r="B4" s="231"/>
      <c r="C4" s="231"/>
      <c r="D4" s="231"/>
      <c r="E4" s="231"/>
      <c r="F4" s="231"/>
      <c r="G4" s="231"/>
    </row>
    <row r="5" spans="1:8" ht="51" x14ac:dyDescent="0.25">
      <c r="A5" s="233"/>
      <c r="B5" s="234" t="s">
        <v>114</v>
      </c>
      <c r="C5" s="234" t="s">
        <v>229</v>
      </c>
      <c r="D5" s="234" t="s">
        <v>230</v>
      </c>
      <c r="E5" s="234" t="s">
        <v>231</v>
      </c>
      <c r="F5" s="234" t="s">
        <v>232</v>
      </c>
      <c r="G5" s="234" t="s">
        <v>233</v>
      </c>
      <c r="H5" s="235" t="s">
        <v>234</v>
      </c>
    </row>
    <row r="6" spans="1:8" x14ac:dyDescent="0.25">
      <c r="A6" s="236" t="s">
        <v>235</v>
      </c>
      <c r="B6" s="237">
        <v>44000000</v>
      </c>
      <c r="C6" s="238"/>
      <c r="D6" s="239"/>
      <c r="E6" s="237">
        <v>4469</v>
      </c>
      <c r="F6" s="237">
        <v>0</v>
      </c>
      <c r="G6" s="237">
        <v>28973061</v>
      </c>
      <c r="H6" s="237">
        <f>SUM(B6:G6)</f>
        <v>72977530</v>
      </c>
    </row>
    <row r="7" spans="1:8" x14ac:dyDescent="0.25">
      <c r="A7" s="240" t="s">
        <v>236</v>
      </c>
      <c r="B7" s="237"/>
      <c r="C7" s="239"/>
      <c r="D7" s="239"/>
      <c r="E7" s="237"/>
      <c r="F7" s="241"/>
      <c r="G7" s="241"/>
      <c r="H7" s="242">
        <f>SUM(B7:G7)</f>
        <v>0</v>
      </c>
    </row>
    <row r="8" spans="1:8" x14ac:dyDescent="0.25">
      <c r="A8" s="236" t="s">
        <v>237</v>
      </c>
      <c r="B8" s="243">
        <f>SUM(B6:B7)</f>
        <v>44000000</v>
      </c>
      <c r="C8" s="244"/>
      <c r="D8" s="245"/>
      <c r="E8" s="243">
        <f>SUM(E6:E7)</f>
        <v>4469</v>
      </c>
      <c r="F8" s="243">
        <f>SUM(F6:F7)</f>
        <v>0</v>
      </c>
      <c r="G8" s="243">
        <f>SUM(G6:G7)</f>
        <v>28973061</v>
      </c>
      <c r="H8" s="246">
        <f>SUM(B8:G8)</f>
        <v>72977530</v>
      </c>
    </row>
    <row r="9" spans="1:8" x14ac:dyDescent="0.25">
      <c r="A9" s="247" t="s">
        <v>238</v>
      </c>
      <c r="B9" s="248"/>
      <c r="C9" s="248"/>
      <c r="D9" s="248"/>
      <c r="E9" s="248"/>
      <c r="F9" s="248"/>
      <c r="G9" s="249">
        <v>24442921</v>
      </c>
      <c r="H9" s="250">
        <f>G9</f>
        <v>24442921</v>
      </c>
    </row>
    <row r="10" spans="1:8" x14ac:dyDescent="0.25">
      <c r="A10" s="247" t="s">
        <v>239</v>
      </c>
      <c r="B10" s="248"/>
      <c r="C10" s="248"/>
      <c r="D10" s="248"/>
      <c r="E10" s="248"/>
      <c r="F10" s="248"/>
      <c r="G10" s="249">
        <v>-28000000</v>
      </c>
      <c r="H10" s="250">
        <f>G10</f>
        <v>-28000000</v>
      </c>
    </row>
    <row r="11" spans="1:8" x14ac:dyDescent="0.25">
      <c r="A11" s="247" t="s">
        <v>240</v>
      </c>
      <c r="B11" s="249"/>
      <c r="C11" s="249"/>
      <c r="D11" s="249"/>
      <c r="E11" s="249"/>
      <c r="F11" s="249"/>
      <c r="G11" s="249"/>
      <c r="H11" s="251"/>
    </row>
    <row r="12" spans="1:8" x14ac:dyDescent="0.25">
      <c r="A12" s="247" t="s">
        <v>241</v>
      </c>
      <c r="B12" s="248"/>
      <c r="C12" s="248"/>
      <c r="D12" s="248"/>
      <c r="E12" s="248"/>
      <c r="F12" s="248"/>
      <c r="G12" s="248"/>
      <c r="H12" s="252"/>
    </row>
    <row r="13" spans="1:8" x14ac:dyDescent="0.25">
      <c r="A13" s="236" t="s">
        <v>242</v>
      </c>
      <c r="B13" s="243">
        <f>SUM(B8:B12)</f>
        <v>44000000</v>
      </c>
      <c r="C13" s="243"/>
      <c r="D13" s="243"/>
      <c r="E13" s="243">
        <f>SUM(E8:E12)</f>
        <v>4469</v>
      </c>
      <c r="F13" s="243">
        <f>SUM(F8:F12)</f>
        <v>0</v>
      </c>
      <c r="G13" s="243">
        <f>SUM(G8:G12)</f>
        <v>25415982</v>
      </c>
      <c r="H13" s="253">
        <f>SUM(H8:H12)</f>
        <v>69420451</v>
      </c>
    </row>
    <row r="14" spans="1:8" x14ac:dyDescent="0.25">
      <c r="A14" s="254"/>
      <c r="B14" s="255"/>
      <c r="C14" s="256"/>
      <c r="D14" s="256"/>
      <c r="E14" s="255"/>
      <c r="F14" s="255"/>
      <c r="G14" s="255"/>
      <c r="H14" s="257"/>
    </row>
    <row r="15" spans="1:8" x14ac:dyDescent="0.25">
      <c r="A15" s="231"/>
      <c r="B15" s="231" t="s">
        <v>175</v>
      </c>
      <c r="C15" s="231"/>
      <c r="D15" s="231" t="s">
        <v>225</v>
      </c>
      <c r="E15" s="231"/>
      <c r="F15" s="231"/>
      <c r="G15" s="231"/>
    </row>
    <row r="16" spans="1:8" x14ac:dyDescent="0.25">
      <c r="B16" t="s">
        <v>243</v>
      </c>
      <c r="D16" t="s">
        <v>226</v>
      </c>
    </row>
  </sheetData>
  <mergeCells count="1"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A49" workbookViewId="0">
      <selection activeCell="K73" sqref="K73"/>
    </sheetView>
  </sheetViews>
  <sheetFormatPr defaultRowHeight="15.75" x14ac:dyDescent="0.25"/>
  <cols>
    <col min="1" max="1" width="8.42578125" style="362" customWidth="1"/>
    <col min="2" max="2" width="28.140625" style="362" customWidth="1"/>
    <col min="3" max="3" width="9.140625" style="362"/>
    <col min="4" max="4" width="5.7109375" style="362" customWidth="1"/>
    <col min="5" max="5" width="15.5703125" style="362" customWidth="1"/>
    <col min="6" max="7" width="9.140625" style="362"/>
    <col min="8" max="8" width="9.140625" style="362" customWidth="1"/>
    <col min="9" max="9" width="9.140625" style="362"/>
    <col min="10" max="10" width="20" style="362" customWidth="1"/>
    <col min="11" max="16384" width="9.140625" style="362"/>
  </cols>
  <sheetData>
    <row r="1" spans="1:9" ht="18.75" x14ac:dyDescent="0.3">
      <c r="A1" s="360" t="s">
        <v>415</v>
      </c>
      <c r="B1" s="360"/>
      <c r="C1" s="360"/>
      <c r="D1" s="360"/>
      <c r="E1" s="360"/>
      <c r="F1" s="360"/>
      <c r="G1" s="360"/>
      <c r="H1" s="360"/>
      <c r="I1" s="361"/>
    </row>
    <row r="2" spans="1:9" ht="18.75" x14ac:dyDescent="0.3">
      <c r="A2" s="360"/>
      <c r="B2" s="360"/>
      <c r="C2" s="360" t="s">
        <v>416</v>
      </c>
      <c r="D2" s="360"/>
      <c r="E2" s="360"/>
      <c r="F2" s="360"/>
      <c r="G2" s="360"/>
      <c r="H2" s="360"/>
      <c r="I2" s="361"/>
    </row>
    <row r="4" spans="1:9" x14ac:dyDescent="0.25">
      <c r="C4" s="363" t="s">
        <v>417</v>
      </c>
      <c r="D4" s="363"/>
      <c r="E4" s="363"/>
      <c r="F4" s="363"/>
      <c r="G4" s="363"/>
      <c r="H4" s="363"/>
    </row>
    <row r="5" spans="1:9" x14ac:dyDescent="0.25">
      <c r="A5" s="362" t="s">
        <v>418</v>
      </c>
    </row>
    <row r="6" spans="1:9" x14ac:dyDescent="0.25">
      <c r="A6" s="362" t="s">
        <v>419</v>
      </c>
    </row>
    <row r="7" spans="1:9" x14ac:dyDescent="0.25">
      <c r="A7" s="362" t="s">
        <v>420</v>
      </c>
    </row>
    <row r="8" spans="1:9" x14ac:dyDescent="0.25">
      <c r="A8" s="364" t="s">
        <v>421</v>
      </c>
      <c r="B8" s="364"/>
      <c r="C8" s="364"/>
      <c r="D8" s="364"/>
      <c r="E8" s="364"/>
      <c r="F8" s="364"/>
      <c r="G8" s="364"/>
      <c r="H8" s="364"/>
    </row>
    <row r="9" spans="1:9" x14ac:dyDescent="0.25">
      <c r="A9" s="364" t="s">
        <v>422</v>
      </c>
      <c r="B9" s="364"/>
      <c r="C9" s="364"/>
      <c r="D9" s="364"/>
      <c r="E9" s="364"/>
      <c r="F9" s="364"/>
      <c r="G9" s="364"/>
      <c r="H9" s="364"/>
    </row>
    <row r="10" spans="1:9" x14ac:dyDescent="0.25">
      <c r="A10" s="364" t="s">
        <v>423</v>
      </c>
      <c r="B10" s="364"/>
      <c r="C10" s="364"/>
      <c r="D10" s="364"/>
      <c r="E10" s="364"/>
      <c r="F10" s="364"/>
      <c r="G10" s="364"/>
      <c r="H10" s="364"/>
    </row>
    <row r="11" spans="1:9" x14ac:dyDescent="0.25">
      <c r="D11" s="363" t="s">
        <v>424</v>
      </c>
      <c r="E11" s="363"/>
      <c r="F11" s="363"/>
      <c r="G11" s="363"/>
    </row>
    <row r="12" spans="1:9" ht="18.75" x14ac:dyDescent="0.3">
      <c r="A12" s="365"/>
      <c r="B12" s="366" t="s">
        <v>425</v>
      </c>
      <c r="C12" s="366"/>
    </row>
    <row r="13" spans="1:9" x14ac:dyDescent="0.25">
      <c r="A13" s="362" t="s">
        <v>426</v>
      </c>
    </row>
    <row r="14" spans="1:9" x14ac:dyDescent="0.25">
      <c r="A14" s="362" t="s">
        <v>427</v>
      </c>
    </row>
    <row r="15" spans="1:9" x14ac:dyDescent="0.25">
      <c r="A15" s="362" t="s">
        <v>428</v>
      </c>
    </row>
    <row r="16" spans="1:9" x14ac:dyDescent="0.25">
      <c r="A16" s="362" t="s">
        <v>429</v>
      </c>
    </row>
    <row r="17" spans="1:1" x14ac:dyDescent="0.25">
      <c r="A17" s="362" t="s">
        <v>430</v>
      </c>
    </row>
    <row r="18" spans="1:1" x14ac:dyDescent="0.25">
      <c r="A18" s="362" t="s">
        <v>431</v>
      </c>
    </row>
    <row r="19" spans="1:1" x14ac:dyDescent="0.25">
      <c r="A19" s="362" t="s">
        <v>432</v>
      </c>
    </row>
    <row r="20" spans="1:1" x14ac:dyDescent="0.25">
      <c r="A20" s="362" t="s">
        <v>433</v>
      </c>
    </row>
    <row r="21" spans="1:1" x14ac:dyDescent="0.25">
      <c r="A21" s="362" t="s">
        <v>434</v>
      </c>
    </row>
    <row r="22" spans="1:1" x14ac:dyDescent="0.25">
      <c r="A22" s="362" t="s">
        <v>435</v>
      </c>
    </row>
    <row r="23" spans="1:1" x14ac:dyDescent="0.25">
      <c r="A23" s="362" t="s">
        <v>436</v>
      </c>
    </row>
    <row r="24" spans="1:1" x14ac:dyDescent="0.25">
      <c r="A24" s="362" t="s">
        <v>437</v>
      </c>
    </row>
    <row r="25" spans="1:1" x14ac:dyDescent="0.25">
      <c r="A25" s="362" t="s">
        <v>438</v>
      </c>
    </row>
    <row r="26" spans="1:1" x14ac:dyDescent="0.25">
      <c r="A26" s="362" t="s">
        <v>439</v>
      </c>
    </row>
    <row r="27" spans="1:1" x14ac:dyDescent="0.25">
      <c r="A27" s="362" t="s">
        <v>440</v>
      </c>
    </row>
    <row r="28" spans="1:1" x14ac:dyDescent="0.25">
      <c r="A28" s="362" t="s">
        <v>441</v>
      </c>
    </row>
    <row r="29" spans="1:1" x14ac:dyDescent="0.25">
      <c r="A29" s="362" t="s">
        <v>442</v>
      </c>
    </row>
    <row r="30" spans="1:1" x14ac:dyDescent="0.25">
      <c r="A30" s="362" t="s">
        <v>443</v>
      </c>
    </row>
    <row r="31" spans="1:1" x14ac:dyDescent="0.25">
      <c r="A31" s="362" t="s">
        <v>444</v>
      </c>
    </row>
    <row r="32" spans="1:1" x14ac:dyDescent="0.25">
      <c r="A32" s="362" t="s">
        <v>445</v>
      </c>
    </row>
    <row r="33" spans="1:4" x14ac:dyDescent="0.25">
      <c r="A33" s="362" t="s">
        <v>446</v>
      </c>
    </row>
    <row r="34" spans="1:4" x14ac:dyDescent="0.25">
      <c r="A34" s="362" t="s">
        <v>447</v>
      </c>
    </row>
    <row r="35" spans="1:4" ht="18.75" x14ac:dyDescent="0.3">
      <c r="A35" s="366" t="s">
        <v>448</v>
      </c>
      <c r="B35" s="366"/>
      <c r="C35" s="366"/>
      <c r="D35" s="367"/>
    </row>
    <row r="36" spans="1:4" x14ac:dyDescent="0.25">
      <c r="B36" s="362" t="s">
        <v>449</v>
      </c>
    </row>
    <row r="37" spans="1:4" x14ac:dyDescent="0.25">
      <c r="A37" s="362" t="s">
        <v>450</v>
      </c>
    </row>
    <row r="38" spans="1:4" x14ac:dyDescent="0.25">
      <c r="A38" s="362" t="s">
        <v>451</v>
      </c>
    </row>
    <row r="39" spans="1:4" x14ac:dyDescent="0.25">
      <c r="A39" s="362" t="s">
        <v>452</v>
      </c>
    </row>
    <row r="40" spans="1:4" x14ac:dyDescent="0.25">
      <c r="A40" s="362" t="s">
        <v>453</v>
      </c>
    </row>
    <row r="41" spans="1:4" x14ac:dyDescent="0.25">
      <c r="A41" s="362" t="s">
        <v>454</v>
      </c>
    </row>
    <row r="42" spans="1:4" x14ac:dyDescent="0.25">
      <c r="A42" s="362" t="s">
        <v>455</v>
      </c>
    </row>
    <row r="43" spans="1:4" x14ac:dyDescent="0.25">
      <c r="A43" s="362" t="s">
        <v>456</v>
      </c>
    </row>
    <row r="44" spans="1:4" x14ac:dyDescent="0.25">
      <c r="A44" s="362" t="s">
        <v>457</v>
      </c>
    </row>
    <row r="45" spans="1:4" x14ac:dyDescent="0.25">
      <c r="A45" s="362" t="s">
        <v>458</v>
      </c>
    </row>
    <row r="46" spans="1:4" x14ac:dyDescent="0.25">
      <c r="A46" s="362" t="s">
        <v>459</v>
      </c>
    </row>
    <row r="47" spans="1:4" x14ac:dyDescent="0.25">
      <c r="A47" s="362" t="s">
        <v>460</v>
      </c>
    </row>
    <row r="48" spans="1:4" x14ac:dyDescent="0.25">
      <c r="A48" s="362" t="s">
        <v>461</v>
      </c>
    </row>
    <row r="49" spans="1:1" x14ac:dyDescent="0.25">
      <c r="A49" s="362" t="s">
        <v>462</v>
      </c>
    </row>
    <row r="50" spans="1:1" x14ac:dyDescent="0.25">
      <c r="A50" s="362" t="s">
        <v>463</v>
      </c>
    </row>
    <row r="51" spans="1:1" x14ac:dyDescent="0.25">
      <c r="A51" s="362" t="s">
        <v>464</v>
      </c>
    </row>
    <row r="52" spans="1:1" x14ac:dyDescent="0.25">
      <c r="A52" s="362" t="s">
        <v>465</v>
      </c>
    </row>
    <row r="53" spans="1:1" x14ac:dyDescent="0.25">
      <c r="A53" s="362" t="s">
        <v>466</v>
      </c>
    </row>
    <row r="54" spans="1:1" x14ac:dyDescent="0.25">
      <c r="A54" s="362" t="s">
        <v>467</v>
      </c>
    </row>
    <row r="55" spans="1:1" x14ac:dyDescent="0.25">
      <c r="A55" s="362" t="s">
        <v>468</v>
      </c>
    </row>
    <row r="56" spans="1:1" x14ac:dyDescent="0.25">
      <c r="A56" s="362" t="s">
        <v>469</v>
      </c>
    </row>
    <row r="57" spans="1:1" x14ac:dyDescent="0.25">
      <c r="A57" s="362" t="s">
        <v>470</v>
      </c>
    </row>
    <row r="58" spans="1:1" x14ac:dyDescent="0.25">
      <c r="A58" s="362" t="s">
        <v>471</v>
      </c>
    </row>
    <row r="59" spans="1:1" x14ac:dyDescent="0.25">
      <c r="A59" s="362" t="s">
        <v>472</v>
      </c>
    </row>
    <row r="60" spans="1:1" x14ac:dyDescent="0.25">
      <c r="A60" s="362" t="s">
        <v>473</v>
      </c>
    </row>
    <row r="61" spans="1:1" x14ac:dyDescent="0.25">
      <c r="A61" s="362" t="s">
        <v>474</v>
      </c>
    </row>
    <row r="62" spans="1:1" x14ac:dyDescent="0.25">
      <c r="A62" s="362" t="s">
        <v>475</v>
      </c>
    </row>
    <row r="63" spans="1:1" x14ac:dyDescent="0.25">
      <c r="A63" s="362" t="s">
        <v>476</v>
      </c>
    </row>
    <row r="64" spans="1:1" x14ac:dyDescent="0.25">
      <c r="A64" s="362" t="s">
        <v>477</v>
      </c>
    </row>
    <row r="65" spans="1:9" x14ac:dyDescent="0.25">
      <c r="A65" s="362" t="s">
        <v>478</v>
      </c>
    </row>
    <row r="66" spans="1:9" x14ac:dyDescent="0.25">
      <c r="B66" s="362" t="s">
        <v>479</v>
      </c>
    </row>
    <row r="67" spans="1:9" x14ac:dyDescent="0.25">
      <c r="A67" s="362" t="s">
        <v>480</v>
      </c>
    </row>
    <row r="68" spans="1:9" x14ac:dyDescent="0.25">
      <c r="A68" s="362" t="s">
        <v>481</v>
      </c>
    </row>
    <row r="70" spans="1:9" ht="18.75" x14ac:dyDescent="0.3">
      <c r="A70" s="368" t="s">
        <v>482</v>
      </c>
      <c r="B70" s="360"/>
      <c r="C70" s="360"/>
      <c r="D70" s="360"/>
      <c r="E70" s="360"/>
      <c r="F70" s="360"/>
      <c r="G70" s="360"/>
      <c r="H70" s="360"/>
      <c r="I70" s="369"/>
    </row>
    <row r="71" spans="1:9" x14ac:dyDescent="0.25">
      <c r="A71" s="362" t="s">
        <v>483</v>
      </c>
    </row>
    <row r="72" spans="1:9" x14ac:dyDescent="0.25">
      <c r="A72" s="362" t="s">
        <v>484</v>
      </c>
    </row>
    <row r="73" spans="1:9" x14ac:dyDescent="0.25">
      <c r="A73" s="362" t="s">
        <v>485</v>
      </c>
    </row>
    <row r="74" spans="1:9" x14ac:dyDescent="0.25">
      <c r="A74" s="362" t="s">
        <v>486</v>
      </c>
    </row>
    <row r="75" spans="1:9" x14ac:dyDescent="0.25">
      <c r="A75" s="362" t="s">
        <v>487</v>
      </c>
    </row>
    <row r="76" spans="1:9" x14ac:dyDescent="0.25">
      <c r="A76" s="362" t="s">
        <v>488</v>
      </c>
    </row>
    <row r="77" spans="1:9" x14ac:dyDescent="0.25">
      <c r="A77" s="362" t="s">
        <v>489</v>
      </c>
    </row>
    <row r="78" spans="1:9" x14ac:dyDescent="0.25">
      <c r="A78" s="362" t="s">
        <v>490</v>
      </c>
    </row>
    <row r="79" spans="1:9" x14ac:dyDescent="0.25">
      <c r="A79" s="362" t="s">
        <v>491</v>
      </c>
    </row>
    <row r="80" spans="1:9" x14ac:dyDescent="0.25">
      <c r="A80" s="362" t="s">
        <v>492</v>
      </c>
    </row>
    <row r="81" spans="1:1" x14ac:dyDescent="0.25">
      <c r="A81" s="362" t="s">
        <v>493</v>
      </c>
    </row>
    <row r="82" spans="1:1" x14ac:dyDescent="0.25">
      <c r="A82" s="362" t="s">
        <v>494</v>
      </c>
    </row>
    <row r="83" spans="1:1" x14ac:dyDescent="0.25">
      <c r="A83" s="362" t="s">
        <v>495</v>
      </c>
    </row>
    <row r="84" spans="1:1" x14ac:dyDescent="0.25">
      <c r="A84" s="362" t="s">
        <v>496</v>
      </c>
    </row>
    <row r="85" spans="1:1" x14ac:dyDescent="0.25">
      <c r="A85" s="362" t="s">
        <v>497</v>
      </c>
    </row>
    <row r="86" spans="1:1" x14ac:dyDescent="0.25">
      <c r="A86" s="362" t="s">
        <v>498</v>
      </c>
    </row>
    <row r="87" spans="1:1" x14ac:dyDescent="0.25">
      <c r="A87" s="362" t="s">
        <v>499</v>
      </c>
    </row>
    <row r="88" spans="1:1" x14ac:dyDescent="0.25">
      <c r="A88" s="362" t="s">
        <v>500</v>
      </c>
    </row>
    <row r="89" spans="1:1" x14ac:dyDescent="0.25">
      <c r="A89" s="362" t="s">
        <v>501</v>
      </c>
    </row>
    <row r="90" spans="1:1" x14ac:dyDescent="0.25">
      <c r="A90" s="362" t="s">
        <v>502</v>
      </c>
    </row>
    <row r="91" spans="1:1" x14ac:dyDescent="0.25">
      <c r="A91" s="362" t="s">
        <v>503</v>
      </c>
    </row>
    <row r="92" spans="1:1" x14ac:dyDescent="0.25">
      <c r="A92" s="362" t="s">
        <v>504</v>
      </c>
    </row>
    <row r="93" spans="1:1" x14ac:dyDescent="0.25">
      <c r="A93" s="362" t="s">
        <v>505</v>
      </c>
    </row>
    <row r="94" spans="1:1" x14ac:dyDescent="0.25">
      <c r="A94" s="362" t="s">
        <v>506</v>
      </c>
    </row>
    <row r="95" spans="1:1" x14ac:dyDescent="0.25">
      <c r="A95" s="362" t="s">
        <v>507</v>
      </c>
    </row>
    <row r="96" spans="1:1" x14ac:dyDescent="0.25">
      <c r="A96" s="362" t="s">
        <v>508</v>
      </c>
    </row>
    <row r="97" spans="1:10" x14ac:dyDescent="0.25">
      <c r="A97" s="362" t="s">
        <v>509</v>
      </c>
    </row>
    <row r="98" spans="1:10" x14ac:dyDescent="0.25">
      <c r="B98" s="362" t="s">
        <v>510</v>
      </c>
    </row>
    <row r="99" spans="1:10" x14ac:dyDescent="0.25">
      <c r="A99" s="362" t="s">
        <v>511</v>
      </c>
    </row>
    <row r="100" spans="1:10" x14ac:dyDescent="0.25">
      <c r="A100" s="362" t="s">
        <v>512</v>
      </c>
    </row>
    <row r="101" spans="1:10" x14ac:dyDescent="0.25">
      <c r="A101" s="362" t="s">
        <v>513</v>
      </c>
    </row>
    <row r="102" spans="1:10" x14ac:dyDescent="0.25">
      <c r="A102" s="362" t="s">
        <v>514</v>
      </c>
    </row>
    <row r="103" spans="1:10" x14ac:dyDescent="0.25">
      <c r="A103" s="362" t="s">
        <v>515</v>
      </c>
    </row>
    <row r="104" spans="1:10" x14ac:dyDescent="0.25">
      <c r="A104" s="362" t="s">
        <v>516</v>
      </c>
    </row>
    <row r="105" spans="1:10" x14ac:dyDescent="0.25">
      <c r="A105" s="362" t="s">
        <v>517</v>
      </c>
    </row>
    <row r="107" spans="1:10" x14ac:dyDescent="0.25">
      <c r="B107" s="367" t="s">
        <v>518</v>
      </c>
      <c r="C107" s="367"/>
      <c r="D107" s="367"/>
      <c r="E107" s="367"/>
      <c r="F107" s="367"/>
      <c r="G107" s="367"/>
      <c r="H107" s="367"/>
      <c r="I107" s="367"/>
      <c r="J107" s="367"/>
    </row>
    <row r="108" spans="1:10" x14ac:dyDescent="0.25">
      <c r="B108" s="362" t="s">
        <v>519</v>
      </c>
      <c r="H108" s="367"/>
      <c r="I108" s="367"/>
      <c r="J108" s="367"/>
    </row>
    <row r="109" spans="1:10" x14ac:dyDescent="0.25">
      <c r="A109" s="362" t="s">
        <v>520</v>
      </c>
    </row>
    <row r="110" spans="1:10" x14ac:dyDescent="0.25">
      <c r="A110" s="362" t="s">
        <v>521</v>
      </c>
    </row>
    <row r="111" spans="1:10" x14ac:dyDescent="0.25">
      <c r="A111" s="362" t="s">
        <v>522</v>
      </c>
    </row>
    <row r="112" spans="1:10" x14ac:dyDescent="0.25">
      <c r="A112" s="362" t="s">
        <v>523</v>
      </c>
    </row>
    <row r="113" spans="1:5" x14ac:dyDescent="0.25">
      <c r="A113" s="362" t="s">
        <v>524</v>
      </c>
    </row>
    <row r="114" spans="1:5" x14ac:dyDescent="0.25">
      <c r="A114" s="362" t="s">
        <v>525</v>
      </c>
    </row>
    <row r="115" spans="1:5" ht="16.5" thickBot="1" x14ac:dyDescent="0.3"/>
    <row r="116" spans="1:5" ht="16.5" thickBot="1" x14ac:dyDescent="0.3">
      <c r="A116" s="370">
        <v>704</v>
      </c>
      <c r="B116" s="371" t="s">
        <v>526</v>
      </c>
      <c r="C116" s="372" t="s">
        <v>527</v>
      </c>
      <c r="D116" s="372"/>
      <c r="E116" s="373">
        <v>1283500</v>
      </c>
    </row>
    <row r="117" spans="1:5" ht="16.5" thickBot="1" x14ac:dyDescent="0.3">
      <c r="A117" s="374">
        <v>705</v>
      </c>
      <c r="B117" s="375" t="s">
        <v>528</v>
      </c>
      <c r="C117" s="376" t="s">
        <v>527</v>
      </c>
      <c r="D117" s="376"/>
      <c r="E117" s="377">
        <v>658135644.21000004</v>
      </c>
    </row>
    <row r="118" spans="1:5" ht="16.5" thickBot="1" x14ac:dyDescent="0.3">
      <c r="A118" s="374">
        <v>70711</v>
      </c>
      <c r="B118" s="375" t="s">
        <v>529</v>
      </c>
      <c r="C118" s="376" t="s">
        <v>527</v>
      </c>
      <c r="D118" s="378"/>
      <c r="E118" s="379">
        <v>430627891</v>
      </c>
    </row>
    <row r="119" spans="1:5" ht="16.5" thickBot="1" x14ac:dyDescent="0.3">
      <c r="A119" s="374">
        <v>722</v>
      </c>
      <c r="B119" s="375" t="s">
        <v>530</v>
      </c>
      <c r="C119" s="376" t="s">
        <v>527</v>
      </c>
      <c r="D119" s="378"/>
      <c r="E119" s="377">
        <v>28712468.539999999</v>
      </c>
    </row>
    <row r="120" spans="1:5" ht="16.5" thickBot="1" x14ac:dyDescent="0.3">
      <c r="A120" s="374">
        <v>771</v>
      </c>
      <c r="B120" s="375" t="s">
        <v>531</v>
      </c>
      <c r="C120" s="376" t="s">
        <v>532</v>
      </c>
      <c r="D120" s="380"/>
      <c r="E120" s="379">
        <v>1692593</v>
      </c>
    </row>
    <row r="121" spans="1:5" ht="16.5" thickBot="1" x14ac:dyDescent="0.3">
      <c r="A121" s="381"/>
      <c r="B121" s="382" t="s">
        <v>533</v>
      </c>
      <c r="C121" s="376"/>
      <c r="D121" s="376"/>
      <c r="E121" s="383">
        <v>1120452096.75</v>
      </c>
    </row>
    <row r="123" spans="1:5" x14ac:dyDescent="0.25">
      <c r="B123" s="362" t="s">
        <v>534</v>
      </c>
    </row>
    <row r="124" spans="1:5" x14ac:dyDescent="0.25">
      <c r="A124" s="362" t="s">
        <v>535</v>
      </c>
    </row>
    <row r="125" spans="1:5" x14ac:dyDescent="0.25">
      <c r="A125" s="362" t="s">
        <v>536</v>
      </c>
    </row>
    <row r="126" spans="1:5" x14ac:dyDescent="0.25">
      <c r="A126" s="362" t="s">
        <v>537</v>
      </c>
    </row>
    <row r="127" spans="1:5" x14ac:dyDescent="0.25">
      <c r="A127" s="362" t="s">
        <v>538</v>
      </c>
    </row>
    <row r="128" spans="1:5" x14ac:dyDescent="0.25">
      <c r="A128" s="362" t="s">
        <v>539</v>
      </c>
    </row>
    <row r="129" spans="1:8" x14ac:dyDescent="0.25">
      <c r="A129" s="362" t="s">
        <v>540</v>
      </c>
    </row>
    <row r="130" spans="1:8" x14ac:dyDescent="0.25">
      <c r="A130" s="362" t="s">
        <v>541</v>
      </c>
    </row>
    <row r="131" spans="1:8" x14ac:dyDescent="0.25">
      <c r="A131" s="362" t="s">
        <v>542</v>
      </c>
    </row>
    <row r="132" spans="1:8" x14ac:dyDescent="0.25">
      <c r="A132" s="362" t="s">
        <v>543</v>
      </c>
    </row>
    <row r="133" spans="1:8" x14ac:dyDescent="0.25">
      <c r="A133" s="362" t="s">
        <v>544</v>
      </c>
    </row>
    <row r="134" spans="1:8" x14ac:dyDescent="0.25">
      <c r="A134" s="362" t="s">
        <v>545</v>
      </c>
    </row>
    <row r="136" spans="1:8" ht="18.75" x14ac:dyDescent="0.3">
      <c r="B136" s="360" t="s">
        <v>546</v>
      </c>
      <c r="C136" s="360"/>
      <c r="D136" s="360"/>
      <c r="E136" s="360"/>
    </row>
    <row r="137" spans="1:8" x14ac:dyDescent="0.25">
      <c r="A137" s="259" t="s">
        <v>547</v>
      </c>
    </row>
    <row r="138" spans="1:8" x14ac:dyDescent="0.25">
      <c r="A138" s="362" t="s">
        <v>548</v>
      </c>
    </row>
    <row r="139" spans="1:8" x14ac:dyDescent="0.25">
      <c r="A139" s="362" t="s">
        <v>549</v>
      </c>
    </row>
    <row r="140" spans="1:8" x14ac:dyDescent="0.25">
      <c r="A140" s="362" t="s">
        <v>550</v>
      </c>
    </row>
    <row r="141" spans="1:8" x14ac:dyDescent="0.25">
      <c r="A141" s="362" t="s">
        <v>551</v>
      </c>
    </row>
    <row r="144" spans="1:8" ht="18.75" x14ac:dyDescent="0.3">
      <c r="A144" s="360" t="s">
        <v>552</v>
      </c>
      <c r="B144" s="360"/>
      <c r="C144" s="360"/>
      <c r="D144" s="360"/>
      <c r="E144" s="360"/>
      <c r="F144" s="360"/>
      <c r="G144" s="360"/>
      <c r="H144" s="360"/>
    </row>
    <row r="145" spans="1:8" ht="18.75" x14ac:dyDescent="0.3">
      <c r="E145" s="360" t="s">
        <v>553</v>
      </c>
    </row>
    <row r="146" spans="1:8" x14ac:dyDescent="0.25">
      <c r="B146" s="259" t="s">
        <v>554</v>
      </c>
      <c r="H146" s="362" t="s">
        <v>555</v>
      </c>
    </row>
    <row r="147" spans="1:8" x14ac:dyDescent="0.25">
      <c r="A147" s="362" t="s">
        <v>556</v>
      </c>
    </row>
    <row r="148" spans="1:8" x14ac:dyDescent="0.25">
      <c r="A148" s="362" t="s">
        <v>557</v>
      </c>
    </row>
    <row r="149" spans="1:8" x14ac:dyDescent="0.25">
      <c r="A149" s="362" t="s">
        <v>558</v>
      </c>
    </row>
    <row r="150" spans="1:8" x14ac:dyDescent="0.25">
      <c r="B150" s="259" t="s">
        <v>559</v>
      </c>
      <c r="C150" s="259" t="s">
        <v>560</v>
      </c>
      <c r="H150" s="362" t="s">
        <v>561</v>
      </c>
    </row>
    <row r="151" spans="1:8" x14ac:dyDescent="0.25">
      <c r="B151" s="259" t="s">
        <v>562</v>
      </c>
      <c r="H151" s="362" t="s">
        <v>563</v>
      </c>
    </row>
    <row r="152" spans="1:8" x14ac:dyDescent="0.25">
      <c r="B152" s="259" t="s">
        <v>564</v>
      </c>
      <c r="H152" s="362" t="s">
        <v>563</v>
      </c>
    </row>
    <row r="153" spans="1:8" x14ac:dyDescent="0.25">
      <c r="B153" s="259" t="s">
        <v>565</v>
      </c>
      <c r="G153" s="362" t="s">
        <v>566</v>
      </c>
    </row>
    <row r="154" spans="1:8" x14ac:dyDescent="0.25">
      <c r="B154" s="259" t="s">
        <v>567</v>
      </c>
      <c r="G154" s="362" t="s">
        <v>568</v>
      </c>
    </row>
    <row r="155" spans="1:8" x14ac:dyDescent="0.25">
      <c r="B155" s="259" t="s">
        <v>569</v>
      </c>
      <c r="H155" s="362" t="s">
        <v>563</v>
      </c>
    </row>
    <row r="156" spans="1:8" x14ac:dyDescent="0.25">
      <c r="B156" s="259" t="s">
        <v>570</v>
      </c>
      <c r="H156" s="362" t="s">
        <v>571</v>
      </c>
    </row>
    <row r="157" spans="1:8" x14ac:dyDescent="0.25">
      <c r="B157" s="259" t="s">
        <v>572</v>
      </c>
      <c r="H157" s="362" t="s">
        <v>561</v>
      </c>
    </row>
    <row r="158" spans="1:8" x14ac:dyDescent="0.25">
      <c r="B158" s="259" t="s">
        <v>573</v>
      </c>
      <c r="H158" s="362" t="s">
        <v>563</v>
      </c>
    </row>
    <row r="159" spans="1:8" x14ac:dyDescent="0.25">
      <c r="B159" s="259" t="s">
        <v>574</v>
      </c>
      <c r="H159" s="362" t="s">
        <v>563</v>
      </c>
    </row>
    <row r="160" spans="1:8" x14ac:dyDescent="0.25">
      <c r="B160" s="259" t="s">
        <v>575</v>
      </c>
      <c r="H160" s="362" t="s">
        <v>563</v>
      </c>
    </row>
    <row r="161" spans="1:8" x14ac:dyDescent="0.25">
      <c r="B161" s="259" t="s">
        <v>576</v>
      </c>
      <c r="H161" s="362" t="s">
        <v>563</v>
      </c>
    </row>
    <row r="162" spans="1:8" x14ac:dyDescent="0.25">
      <c r="B162" s="259" t="s">
        <v>577</v>
      </c>
      <c r="H162" s="362" t="s">
        <v>563</v>
      </c>
    </row>
    <row r="163" spans="1:8" x14ac:dyDescent="0.25">
      <c r="B163" s="259" t="s">
        <v>578</v>
      </c>
      <c r="H163" s="362" t="s">
        <v>563</v>
      </c>
    </row>
    <row r="164" spans="1:8" x14ac:dyDescent="0.25">
      <c r="B164" s="259" t="s">
        <v>579</v>
      </c>
      <c r="H164" s="362" t="s">
        <v>563</v>
      </c>
    </row>
    <row r="165" spans="1:8" x14ac:dyDescent="0.25">
      <c r="B165" s="259" t="s">
        <v>580</v>
      </c>
      <c r="H165" s="362" t="s">
        <v>563</v>
      </c>
    </row>
    <row r="166" spans="1:8" x14ac:dyDescent="0.25">
      <c r="B166" s="259" t="s">
        <v>581</v>
      </c>
      <c r="H166" s="362" t="s">
        <v>582</v>
      </c>
    </row>
    <row r="168" spans="1:8" x14ac:dyDescent="0.25">
      <c r="A168" s="362" t="s">
        <v>583</v>
      </c>
    </row>
    <row r="169" spans="1:8" x14ac:dyDescent="0.25">
      <c r="A169" s="362" t="s">
        <v>584</v>
      </c>
    </row>
    <row r="170" spans="1:8" x14ac:dyDescent="0.25">
      <c r="B170" s="362" t="s">
        <v>175</v>
      </c>
      <c r="F170" s="362" t="s">
        <v>225</v>
      </c>
    </row>
    <row r="171" spans="1:8" x14ac:dyDescent="0.25">
      <c r="B171" s="362" t="s">
        <v>176</v>
      </c>
      <c r="F171" s="362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I33" sqref="I33"/>
    </sheetView>
  </sheetViews>
  <sheetFormatPr defaultRowHeight="15" x14ac:dyDescent="0.25"/>
  <cols>
    <col min="4" max="4" width="10.140625" customWidth="1"/>
    <col min="6" max="6" width="10.5703125" customWidth="1"/>
  </cols>
  <sheetData>
    <row r="2" spans="1:7" ht="15.75" x14ac:dyDescent="0.25">
      <c r="A2" s="258" t="s">
        <v>244</v>
      </c>
      <c r="G2" s="259" t="s">
        <v>245</v>
      </c>
    </row>
    <row r="4" spans="1:7" ht="15.75" x14ac:dyDescent="0.25">
      <c r="A4" s="258" t="s">
        <v>246</v>
      </c>
    </row>
    <row r="6" spans="1:7" ht="15.75" x14ac:dyDescent="0.25">
      <c r="D6" s="258" t="s">
        <v>247</v>
      </c>
    </row>
    <row r="8" spans="1:7" ht="15.75" x14ac:dyDescent="0.25">
      <c r="A8" s="259" t="s">
        <v>248</v>
      </c>
    </row>
    <row r="9" spans="1:7" ht="15.75" x14ac:dyDescent="0.25">
      <c r="A9" s="259" t="s">
        <v>249</v>
      </c>
      <c r="C9" s="259" t="s">
        <v>250</v>
      </c>
    </row>
    <row r="10" spans="1:7" ht="15.75" x14ac:dyDescent="0.25">
      <c r="A10" s="259"/>
      <c r="C10" s="259"/>
    </row>
    <row r="11" spans="1:7" ht="15.75" x14ac:dyDescent="0.25">
      <c r="A11" s="259" t="s">
        <v>251</v>
      </c>
    </row>
    <row r="12" spans="1:7" ht="15.75" x14ac:dyDescent="0.25">
      <c r="A12" s="259"/>
    </row>
    <row r="13" spans="1:7" ht="15.75" x14ac:dyDescent="0.25">
      <c r="A13" s="259" t="s">
        <v>252</v>
      </c>
      <c r="E13" s="259" t="s">
        <v>253</v>
      </c>
      <c r="G13" s="259" t="s">
        <v>254</v>
      </c>
    </row>
    <row r="16" spans="1:7" x14ac:dyDescent="0.25">
      <c r="A16" t="s">
        <v>255</v>
      </c>
    </row>
    <row r="18" spans="1:5" ht="15.75" x14ac:dyDescent="0.25">
      <c r="A18" s="259" t="s">
        <v>256</v>
      </c>
      <c r="C18" s="259" t="s">
        <v>257</v>
      </c>
    </row>
    <row r="20" spans="1:5" ht="15.75" x14ac:dyDescent="0.25">
      <c r="A20" s="259" t="s">
        <v>258</v>
      </c>
      <c r="B20" t="s">
        <v>259</v>
      </c>
    </row>
    <row r="22" spans="1:5" x14ac:dyDescent="0.25">
      <c r="A22" t="s">
        <v>260</v>
      </c>
      <c r="B22" t="s">
        <v>261</v>
      </c>
      <c r="C22" s="260"/>
      <c r="D22" s="260"/>
      <c r="E22" s="26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workbookViewId="0">
      <selection activeCell="J18" sqref="J18"/>
    </sheetView>
  </sheetViews>
  <sheetFormatPr defaultRowHeight="15" x14ac:dyDescent="0.25"/>
  <cols>
    <col min="1" max="1" width="5.5703125" customWidth="1"/>
    <col min="2" max="2" width="20.7109375" customWidth="1"/>
    <col min="3" max="3" width="7.85546875" customWidth="1"/>
    <col min="4" max="4" width="17.42578125" bestFit="1" customWidth="1"/>
    <col min="5" max="5" width="16.7109375" bestFit="1" customWidth="1"/>
    <col min="6" max="6" width="15" customWidth="1"/>
    <col min="7" max="7" width="16.85546875" customWidth="1"/>
    <col min="9" max="9" width="15.140625" customWidth="1"/>
  </cols>
  <sheetData>
    <row r="2" spans="1:10" ht="18" x14ac:dyDescent="0.25">
      <c r="A2" t="s">
        <v>177</v>
      </c>
      <c r="B2" s="208"/>
      <c r="C2" s="208"/>
      <c r="D2" s="208"/>
    </row>
    <row r="3" spans="1:10" ht="18" x14ac:dyDescent="0.25">
      <c r="A3" s="210" t="s">
        <v>178</v>
      </c>
      <c r="B3" s="208"/>
      <c r="C3" s="208"/>
      <c r="D3" s="208"/>
    </row>
    <row r="4" spans="1:10" ht="18" x14ac:dyDescent="0.25">
      <c r="A4" s="210" t="s">
        <v>179</v>
      </c>
      <c r="B4" s="208"/>
      <c r="C4" s="208"/>
      <c r="D4" s="208"/>
    </row>
    <row r="6" spans="1:10" x14ac:dyDescent="0.25">
      <c r="A6" s="551" t="s">
        <v>262</v>
      </c>
      <c r="B6" s="551"/>
      <c r="C6" s="551"/>
      <c r="D6" s="551"/>
      <c r="E6" s="551"/>
      <c r="F6" s="551"/>
      <c r="G6" s="551"/>
    </row>
    <row r="7" spans="1:10" ht="31.5" x14ac:dyDescent="0.25">
      <c r="A7" s="261" t="s">
        <v>263</v>
      </c>
      <c r="B7" s="261" t="s">
        <v>264</v>
      </c>
      <c r="C7" s="261" t="s">
        <v>265</v>
      </c>
      <c r="D7" s="262" t="s">
        <v>266</v>
      </c>
      <c r="E7" s="261" t="s">
        <v>267</v>
      </c>
      <c r="F7" s="261" t="s">
        <v>268</v>
      </c>
      <c r="G7" s="261" t="s">
        <v>269</v>
      </c>
      <c r="H7" s="263"/>
      <c r="I7" s="263"/>
      <c r="J7" s="264"/>
    </row>
    <row r="8" spans="1:10" x14ac:dyDescent="0.25">
      <c r="A8" s="265">
        <v>1</v>
      </c>
      <c r="B8" s="265" t="s">
        <v>66</v>
      </c>
      <c r="C8" s="265" t="s">
        <v>270</v>
      </c>
      <c r="D8" s="266">
        <v>0</v>
      </c>
      <c r="E8" s="266"/>
      <c r="F8" s="265"/>
      <c r="G8" s="267">
        <f>D8+E8-F8</f>
        <v>0</v>
      </c>
    </row>
    <row r="9" spans="1:10" x14ac:dyDescent="0.25">
      <c r="A9" s="265">
        <v>2</v>
      </c>
      <c r="B9" s="265" t="s">
        <v>271</v>
      </c>
      <c r="C9" s="265" t="s">
        <v>272</v>
      </c>
      <c r="D9" s="266">
        <v>20295293</v>
      </c>
      <c r="E9" s="266">
        <v>24014170.460000001</v>
      </c>
      <c r="F9" s="265"/>
      <c r="G9" s="267">
        <f t="shared" ref="G9:G13" si="0">D9+E9-F9</f>
        <v>44309463.460000001</v>
      </c>
    </row>
    <row r="10" spans="1:10" x14ac:dyDescent="0.25">
      <c r="A10" s="265">
        <v>3</v>
      </c>
      <c r="B10" s="265" t="s">
        <v>273</v>
      </c>
      <c r="C10" s="265" t="s">
        <v>272</v>
      </c>
      <c r="D10" s="266">
        <v>36316915</v>
      </c>
      <c r="E10" s="266">
        <v>236800.9</v>
      </c>
      <c r="F10" s="265"/>
      <c r="G10" s="267">
        <f t="shared" si="0"/>
        <v>36553715.899999999</v>
      </c>
      <c r="I10" s="268"/>
    </row>
    <row r="11" spans="1:10" x14ac:dyDescent="0.25">
      <c r="A11" s="265">
        <v>4</v>
      </c>
      <c r="B11" s="265" t="s">
        <v>274</v>
      </c>
      <c r="C11" s="265" t="s">
        <v>272</v>
      </c>
      <c r="D11" s="266">
        <v>29529332</v>
      </c>
      <c r="E11" s="266">
        <v>11817108.08</v>
      </c>
      <c r="F11" s="266"/>
      <c r="G11" s="267">
        <f t="shared" si="0"/>
        <v>41346440.079999998</v>
      </c>
      <c r="I11" s="268"/>
    </row>
    <row r="12" spans="1:10" x14ac:dyDescent="0.25">
      <c r="A12" s="265">
        <v>5</v>
      </c>
      <c r="B12" s="265" t="s">
        <v>275</v>
      </c>
      <c r="C12" s="265" t="s">
        <v>272</v>
      </c>
      <c r="D12" s="266">
        <v>90700</v>
      </c>
      <c r="E12" s="266"/>
      <c r="F12" s="265"/>
      <c r="G12" s="267">
        <f t="shared" si="0"/>
        <v>90700</v>
      </c>
      <c r="I12" s="268"/>
    </row>
    <row r="13" spans="1:10" x14ac:dyDescent="0.25">
      <c r="A13" s="265">
        <v>6</v>
      </c>
      <c r="B13" s="265" t="s">
        <v>276</v>
      </c>
      <c r="C13" s="265" t="s">
        <v>272</v>
      </c>
      <c r="D13" s="266">
        <v>348800</v>
      </c>
      <c r="E13" s="266">
        <v>28250</v>
      </c>
      <c r="F13" s="265"/>
      <c r="G13" s="267">
        <f t="shared" si="0"/>
        <v>377050</v>
      </c>
      <c r="I13" s="268"/>
    </row>
    <row r="14" spans="1:10" x14ac:dyDescent="0.25">
      <c r="A14" s="265"/>
      <c r="B14" s="265"/>
      <c r="C14" s="265"/>
      <c r="D14" s="265"/>
      <c r="E14" s="265"/>
      <c r="F14" s="265"/>
      <c r="G14" s="265"/>
      <c r="I14" s="268"/>
    </row>
    <row r="15" spans="1:10" x14ac:dyDescent="0.25">
      <c r="A15" s="265"/>
      <c r="B15" s="265" t="s">
        <v>234</v>
      </c>
      <c r="C15" s="265" t="s">
        <v>272</v>
      </c>
      <c r="D15" s="267">
        <f>SUM(D8:D14)</f>
        <v>86581040</v>
      </c>
      <c r="E15" s="267">
        <f>SUM(E8:E14)</f>
        <v>36096329.439999998</v>
      </c>
      <c r="F15" s="269">
        <f>SUM(F8:F14)</f>
        <v>0</v>
      </c>
      <c r="G15" s="267">
        <f>SUM(G8:G14)</f>
        <v>122677369.44</v>
      </c>
      <c r="I15" s="270"/>
    </row>
    <row r="17" spans="1:9" x14ac:dyDescent="0.25">
      <c r="A17" s="551" t="s">
        <v>277</v>
      </c>
      <c r="B17" s="551"/>
      <c r="C17" s="551"/>
      <c r="D17" s="551"/>
      <c r="E17" s="551"/>
      <c r="F17" s="551"/>
      <c r="G17" s="551"/>
    </row>
    <row r="18" spans="1:9" ht="30" x14ac:dyDescent="0.25">
      <c r="A18" s="261" t="s">
        <v>263</v>
      </c>
      <c r="B18" s="261" t="s">
        <v>264</v>
      </c>
      <c r="C18" s="261" t="s">
        <v>265</v>
      </c>
      <c r="D18" s="261" t="s">
        <v>278</v>
      </c>
      <c r="E18" s="261" t="s">
        <v>267</v>
      </c>
      <c r="F18" s="261" t="s">
        <v>268</v>
      </c>
      <c r="G18" s="261" t="s">
        <v>269</v>
      </c>
    </row>
    <row r="19" spans="1:9" x14ac:dyDescent="0.25">
      <c r="A19" s="265">
        <v>1</v>
      </c>
      <c r="B19" s="271" t="s">
        <v>66</v>
      </c>
      <c r="C19" s="271" t="s">
        <v>270</v>
      </c>
      <c r="D19" s="272">
        <v>0</v>
      </c>
      <c r="E19" s="272"/>
      <c r="F19" s="271"/>
      <c r="G19" s="273">
        <f>D19+E19-F19</f>
        <v>0</v>
      </c>
    </row>
    <row r="20" spans="1:9" x14ac:dyDescent="0.25">
      <c r="A20" s="265">
        <v>2</v>
      </c>
      <c r="B20" s="271" t="s">
        <v>271</v>
      </c>
      <c r="C20" s="271" t="s">
        <v>272</v>
      </c>
      <c r="D20" s="272">
        <v>0</v>
      </c>
      <c r="E20" s="272"/>
      <c r="F20" s="271"/>
      <c r="G20" s="273">
        <f t="shared" ref="G20:G25" si="1">D20+E20-F20</f>
        <v>0</v>
      </c>
    </row>
    <row r="21" spans="1:9" x14ac:dyDescent="0.25">
      <c r="A21" s="265">
        <v>3</v>
      </c>
      <c r="B21" s="271" t="s">
        <v>273</v>
      </c>
      <c r="C21" s="271" t="s">
        <v>272</v>
      </c>
      <c r="D21" s="272">
        <v>7111671</v>
      </c>
      <c r="E21" s="272">
        <v>1900000</v>
      </c>
      <c r="F21" s="271"/>
      <c r="G21" s="273">
        <f t="shared" si="1"/>
        <v>9011671</v>
      </c>
    </row>
    <row r="22" spans="1:9" x14ac:dyDescent="0.25">
      <c r="A22" s="265">
        <v>4</v>
      </c>
      <c r="B22" s="271" t="s">
        <v>274</v>
      </c>
      <c r="C22" s="271" t="s">
        <v>272</v>
      </c>
      <c r="D22" s="272">
        <v>7256279</v>
      </c>
      <c r="E22" s="272">
        <v>1400000</v>
      </c>
      <c r="F22" s="267"/>
      <c r="G22" s="273">
        <f t="shared" si="1"/>
        <v>8656279</v>
      </c>
    </row>
    <row r="23" spans="1:9" x14ac:dyDescent="0.25">
      <c r="A23" s="265">
        <v>5</v>
      </c>
      <c r="B23" s="271" t="s">
        <v>275</v>
      </c>
      <c r="C23" s="271" t="s">
        <v>272</v>
      </c>
      <c r="D23" s="272">
        <v>0</v>
      </c>
      <c r="E23" s="272"/>
      <c r="F23" s="271"/>
      <c r="G23" s="273">
        <f t="shared" si="1"/>
        <v>0</v>
      </c>
    </row>
    <row r="24" spans="1:9" x14ac:dyDescent="0.25">
      <c r="A24" s="265">
        <v>6</v>
      </c>
      <c r="B24" s="271" t="s">
        <v>279</v>
      </c>
      <c r="C24" s="271" t="s">
        <v>272</v>
      </c>
      <c r="D24" s="272">
        <v>0</v>
      </c>
      <c r="E24" s="272"/>
      <c r="F24" s="271"/>
      <c r="G24" s="273">
        <f t="shared" si="1"/>
        <v>0</v>
      </c>
    </row>
    <row r="25" spans="1:9" x14ac:dyDescent="0.25">
      <c r="A25" s="265"/>
      <c r="B25" s="271"/>
      <c r="C25" s="271"/>
      <c r="D25" s="272">
        <v>0</v>
      </c>
      <c r="E25" s="271"/>
      <c r="F25" s="271"/>
      <c r="G25" s="273">
        <f t="shared" si="1"/>
        <v>0</v>
      </c>
    </row>
    <row r="26" spans="1:9" x14ac:dyDescent="0.25">
      <c r="A26" s="265"/>
      <c r="B26" s="271" t="s">
        <v>234</v>
      </c>
      <c r="C26" s="271" t="s">
        <v>272</v>
      </c>
      <c r="D26" s="274">
        <f>SUM(D19:D25)</f>
        <v>14367950</v>
      </c>
      <c r="E26" s="274">
        <f t="shared" ref="E26:G26" si="2">SUM(E19:E25)</f>
        <v>3300000</v>
      </c>
      <c r="F26" s="274">
        <f t="shared" si="2"/>
        <v>0</v>
      </c>
      <c r="G26" s="274">
        <f t="shared" si="2"/>
        <v>17667950</v>
      </c>
    </row>
    <row r="28" spans="1:9" x14ac:dyDescent="0.25">
      <c r="A28" s="551" t="s">
        <v>280</v>
      </c>
      <c r="B28" s="551"/>
      <c r="C28" s="551"/>
      <c r="D28" s="551"/>
      <c r="E28" s="551"/>
      <c r="F28" s="551"/>
      <c r="G28" s="551"/>
    </row>
    <row r="29" spans="1:9" ht="30" x14ac:dyDescent="0.25">
      <c r="A29" s="261" t="s">
        <v>263</v>
      </c>
      <c r="B29" s="261" t="s">
        <v>264</v>
      </c>
      <c r="C29" s="261" t="s">
        <v>265</v>
      </c>
      <c r="D29" s="261" t="s">
        <v>278</v>
      </c>
      <c r="E29" s="261" t="s">
        <v>267</v>
      </c>
      <c r="F29" s="261" t="s">
        <v>268</v>
      </c>
      <c r="G29" s="261" t="s">
        <v>269</v>
      </c>
    </row>
    <row r="30" spans="1:9" x14ac:dyDescent="0.25">
      <c r="A30" s="265">
        <v>1</v>
      </c>
      <c r="B30" s="265" t="s">
        <v>66</v>
      </c>
      <c r="C30" s="265" t="s">
        <v>270</v>
      </c>
      <c r="D30" s="267">
        <f t="shared" ref="D30:D36" si="3">D8-D19</f>
        <v>0</v>
      </c>
      <c r="E30" s="267">
        <f>G30-D30</f>
        <v>0</v>
      </c>
      <c r="F30" s="265"/>
      <c r="G30" s="267">
        <f t="shared" ref="G30:G35" si="4">G8-G19</f>
        <v>0</v>
      </c>
    </row>
    <row r="31" spans="1:9" x14ac:dyDescent="0.25">
      <c r="A31" s="265">
        <v>2</v>
      </c>
      <c r="B31" s="265" t="s">
        <v>271</v>
      </c>
      <c r="C31" s="265" t="s">
        <v>272</v>
      </c>
      <c r="D31" s="267">
        <f t="shared" si="3"/>
        <v>20295293</v>
      </c>
      <c r="E31" s="267">
        <f t="shared" ref="E31:E36" si="5">G31-D31</f>
        <v>24014170.460000001</v>
      </c>
      <c r="F31" s="265"/>
      <c r="G31" s="267">
        <f t="shared" si="4"/>
        <v>44309463.460000001</v>
      </c>
      <c r="I31" s="270"/>
    </row>
    <row r="32" spans="1:9" x14ac:dyDescent="0.25">
      <c r="A32" s="265">
        <v>3</v>
      </c>
      <c r="B32" s="265" t="s">
        <v>273</v>
      </c>
      <c r="C32" s="265" t="s">
        <v>272</v>
      </c>
      <c r="D32" s="267">
        <f t="shared" si="3"/>
        <v>29205244</v>
      </c>
      <c r="E32" s="267">
        <f t="shared" si="5"/>
        <v>-1663199.1000000015</v>
      </c>
      <c r="F32" s="265"/>
      <c r="G32" s="267">
        <f t="shared" si="4"/>
        <v>27542044.899999999</v>
      </c>
      <c r="I32" s="270"/>
    </row>
    <row r="33" spans="1:9" x14ac:dyDescent="0.25">
      <c r="A33" s="265">
        <v>4</v>
      </c>
      <c r="B33" s="265" t="s">
        <v>274</v>
      </c>
      <c r="C33" s="265" t="s">
        <v>272</v>
      </c>
      <c r="D33" s="267">
        <f t="shared" si="3"/>
        <v>22273053</v>
      </c>
      <c r="E33" s="267">
        <f t="shared" si="5"/>
        <v>10417108.079999998</v>
      </c>
      <c r="F33" s="265"/>
      <c r="G33" s="267">
        <f t="shared" si="4"/>
        <v>32690161.079999998</v>
      </c>
      <c r="I33" s="270"/>
    </row>
    <row r="34" spans="1:9" x14ac:dyDescent="0.25">
      <c r="A34" s="265">
        <v>5</v>
      </c>
      <c r="B34" s="265" t="s">
        <v>275</v>
      </c>
      <c r="C34" s="265" t="s">
        <v>272</v>
      </c>
      <c r="D34" s="267">
        <f t="shared" si="3"/>
        <v>90700</v>
      </c>
      <c r="E34" s="267">
        <f t="shared" si="5"/>
        <v>0</v>
      </c>
      <c r="F34" s="265"/>
      <c r="G34" s="267">
        <f t="shared" si="4"/>
        <v>90700</v>
      </c>
      <c r="I34" s="270"/>
    </row>
    <row r="35" spans="1:9" x14ac:dyDescent="0.25">
      <c r="A35" s="265">
        <v>6</v>
      </c>
      <c r="B35" s="265" t="s">
        <v>279</v>
      </c>
      <c r="C35" s="265" t="s">
        <v>272</v>
      </c>
      <c r="D35" s="267">
        <f t="shared" si="3"/>
        <v>348800</v>
      </c>
      <c r="E35" s="267">
        <f t="shared" si="5"/>
        <v>28250</v>
      </c>
      <c r="F35" s="265"/>
      <c r="G35" s="267">
        <f t="shared" si="4"/>
        <v>377050</v>
      </c>
    </row>
    <row r="36" spans="1:9" x14ac:dyDescent="0.25">
      <c r="A36" s="265"/>
      <c r="B36" s="265"/>
      <c r="C36" s="265"/>
      <c r="D36" s="267">
        <f t="shared" si="3"/>
        <v>0</v>
      </c>
      <c r="E36" s="267">
        <f t="shared" si="5"/>
        <v>0</v>
      </c>
      <c r="F36" s="265"/>
      <c r="G36" s="265"/>
    </row>
    <row r="37" spans="1:9" x14ac:dyDescent="0.25">
      <c r="A37" s="265"/>
      <c r="B37" s="265" t="s">
        <v>234</v>
      </c>
      <c r="C37" s="265" t="s">
        <v>272</v>
      </c>
      <c r="D37" s="269">
        <f>SUM(D30:D36)</f>
        <v>72213090</v>
      </c>
      <c r="E37" s="267">
        <f>SUM(E30:E36)</f>
        <v>32796329.439999998</v>
      </c>
      <c r="F37" s="265"/>
      <c r="G37" s="267">
        <f>G15-G26</f>
        <v>105009419.44</v>
      </c>
    </row>
    <row r="39" spans="1:9" x14ac:dyDescent="0.25">
      <c r="B39" t="s">
        <v>175</v>
      </c>
      <c r="D39" t="s">
        <v>225</v>
      </c>
    </row>
    <row r="40" spans="1:9" x14ac:dyDescent="0.25">
      <c r="B40" t="s">
        <v>243</v>
      </c>
      <c r="D40" t="s">
        <v>226</v>
      </c>
    </row>
  </sheetData>
  <mergeCells count="3">
    <mergeCell ref="A6:G6"/>
    <mergeCell ref="A17:G17"/>
    <mergeCell ref="A28:G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5" workbookViewId="0">
      <selection activeCell="K53" sqref="K53"/>
    </sheetView>
  </sheetViews>
  <sheetFormatPr defaultRowHeight="15" x14ac:dyDescent="0.25"/>
  <cols>
    <col min="3" max="3" width="9.7109375" customWidth="1"/>
    <col min="4" max="4" width="16.140625" customWidth="1"/>
    <col min="5" max="5" width="10" customWidth="1"/>
    <col min="6" max="6" width="21.7109375" customWidth="1"/>
    <col min="7" max="7" width="0.140625" hidden="1" customWidth="1"/>
    <col min="8" max="8" width="17.42578125" bestFit="1" customWidth="1"/>
    <col min="9" max="9" width="2.28515625" customWidth="1"/>
    <col min="12" max="12" width="12.85546875" customWidth="1"/>
    <col min="259" max="259" width="9.7109375" customWidth="1"/>
    <col min="260" max="260" width="16.140625" customWidth="1"/>
    <col min="261" max="261" width="10" customWidth="1"/>
    <col min="262" max="262" width="21.7109375" customWidth="1"/>
    <col min="263" max="263" width="0" hidden="1" customWidth="1"/>
    <col min="264" max="264" width="16.28515625" customWidth="1"/>
    <col min="265" max="265" width="2.28515625" customWidth="1"/>
    <col min="268" max="268" width="12.85546875" customWidth="1"/>
    <col min="515" max="515" width="9.7109375" customWidth="1"/>
    <col min="516" max="516" width="16.140625" customWidth="1"/>
    <col min="517" max="517" width="10" customWidth="1"/>
    <col min="518" max="518" width="21.7109375" customWidth="1"/>
    <col min="519" max="519" width="0" hidden="1" customWidth="1"/>
    <col min="520" max="520" width="16.28515625" customWidth="1"/>
    <col min="521" max="521" width="2.28515625" customWidth="1"/>
    <col min="524" max="524" width="12.85546875" customWidth="1"/>
    <col min="771" max="771" width="9.7109375" customWidth="1"/>
    <col min="772" max="772" width="16.140625" customWidth="1"/>
    <col min="773" max="773" width="10" customWidth="1"/>
    <col min="774" max="774" width="21.7109375" customWidth="1"/>
    <col min="775" max="775" width="0" hidden="1" customWidth="1"/>
    <col min="776" max="776" width="16.28515625" customWidth="1"/>
    <col min="777" max="777" width="2.28515625" customWidth="1"/>
    <col min="780" max="780" width="12.85546875" customWidth="1"/>
    <col min="1027" max="1027" width="9.7109375" customWidth="1"/>
    <col min="1028" max="1028" width="16.140625" customWidth="1"/>
    <col min="1029" max="1029" width="10" customWidth="1"/>
    <col min="1030" max="1030" width="21.7109375" customWidth="1"/>
    <col min="1031" max="1031" width="0" hidden="1" customWidth="1"/>
    <col min="1032" max="1032" width="16.28515625" customWidth="1"/>
    <col min="1033" max="1033" width="2.28515625" customWidth="1"/>
    <col min="1036" max="1036" width="12.85546875" customWidth="1"/>
    <col min="1283" max="1283" width="9.7109375" customWidth="1"/>
    <col min="1284" max="1284" width="16.140625" customWidth="1"/>
    <col min="1285" max="1285" width="10" customWidth="1"/>
    <col min="1286" max="1286" width="21.7109375" customWidth="1"/>
    <col min="1287" max="1287" width="0" hidden="1" customWidth="1"/>
    <col min="1288" max="1288" width="16.28515625" customWidth="1"/>
    <col min="1289" max="1289" width="2.28515625" customWidth="1"/>
    <col min="1292" max="1292" width="12.85546875" customWidth="1"/>
    <col min="1539" max="1539" width="9.7109375" customWidth="1"/>
    <col min="1540" max="1540" width="16.140625" customWidth="1"/>
    <col min="1541" max="1541" width="10" customWidth="1"/>
    <col min="1542" max="1542" width="21.7109375" customWidth="1"/>
    <col min="1543" max="1543" width="0" hidden="1" customWidth="1"/>
    <col min="1544" max="1544" width="16.28515625" customWidth="1"/>
    <col min="1545" max="1545" width="2.28515625" customWidth="1"/>
    <col min="1548" max="1548" width="12.85546875" customWidth="1"/>
    <col min="1795" max="1795" width="9.7109375" customWidth="1"/>
    <col min="1796" max="1796" width="16.140625" customWidth="1"/>
    <col min="1797" max="1797" width="10" customWidth="1"/>
    <col min="1798" max="1798" width="21.7109375" customWidth="1"/>
    <col min="1799" max="1799" width="0" hidden="1" customWidth="1"/>
    <col min="1800" max="1800" width="16.28515625" customWidth="1"/>
    <col min="1801" max="1801" width="2.28515625" customWidth="1"/>
    <col min="1804" max="1804" width="12.85546875" customWidth="1"/>
    <col min="2051" max="2051" width="9.7109375" customWidth="1"/>
    <col min="2052" max="2052" width="16.140625" customWidth="1"/>
    <col min="2053" max="2053" width="10" customWidth="1"/>
    <col min="2054" max="2054" width="21.7109375" customWidth="1"/>
    <col min="2055" max="2055" width="0" hidden="1" customWidth="1"/>
    <col min="2056" max="2056" width="16.28515625" customWidth="1"/>
    <col min="2057" max="2057" width="2.28515625" customWidth="1"/>
    <col min="2060" max="2060" width="12.85546875" customWidth="1"/>
    <col min="2307" max="2307" width="9.7109375" customWidth="1"/>
    <col min="2308" max="2308" width="16.140625" customWidth="1"/>
    <col min="2309" max="2309" width="10" customWidth="1"/>
    <col min="2310" max="2310" width="21.7109375" customWidth="1"/>
    <col min="2311" max="2311" width="0" hidden="1" customWidth="1"/>
    <col min="2312" max="2312" width="16.28515625" customWidth="1"/>
    <col min="2313" max="2313" width="2.28515625" customWidth="1"/>
    <col min="2316" max="2316" width="12.85546875" customWidth="1"/>
    <col min="2563" max="2563" width="9.7109375" customWidth="1"/>
    <col min="2564" max="2564" width="16.140625" customWidth="1"/>
    <col min="2565" max="2565" width="10" customWidth="1"/>
    <col min="2566" max="2566" width="21.7109375" customWidth="1"/>
    <col min="2567" max="2567" width="0" hidden="1" customWidth="1"/>
    <col min="2568" max="2568" width="16.28515625" customWidth="1"/>
    <col min="2569" max="2569" width="2.28515625" customWidth="1"/>
    <col min="2572" max="2572" width="12.85546875" customWidth="1"/>
    <col min="2819" max="2819" width="9.7109375" customWidth="1"/>
    <col min="2820" max="2820" width="16.140625" customWidth="1"/>
    <col min="2821" max="2821" width="10" customWidth="1"/>
    <col min="2822" max="2822" width="21.7109375" customWidth="1"/>
    <col min="2823" max="2823" width="0" hidden="1" customWidth="1"/>
    <col min="2824" max="2824" width="16.28515625" customWidth="1"/>
    <col min="2825" max="2825" width="2.28515625" customWidth="1"/>
    <col min="2828" max="2828" width="12.85546875" customWidth="1"/>
    <col min="3075" max="3075" width="9.7109375" customWidth="1"/>
    <col min="3076" max="3076" width="16.140625" customWidth="1"/>
    <col min="3077" max="3077" width="10" customWidth="1"/>
    <col min="3078" max="3078" width="21.7109375" customWidth="1"/>
    <col min="3079" max="3079" width="0" hidden="1" customWidth="1"/>
    <col min="3080" max="3080" width="16.28515625" customWidth="1"/>
    <col min="3081" max="3081" width="2.28515625" customWidth="1"/>
    <col min="3084" max="3084" width="12.85546875" customWidth="1"/>
    <col min="3331" max="3331" width="9.7109375" customWidth="1"/>
    <col min="3332" max="3332" width="16.140625" customWidth="1"/>
    <col min="3333" max="3333" width="10" customWidth="1"/>
    <col min="3334" max="3334" width="21.7109375" customWidth="1"/>
    <col min="3335" max="3335" width="0" hidden="1" customWidth="1"/>
    <col min="3336" max="3336" width="16.28515625" customWidth="1"/>
    <col min="3337" max="3337" width="2.28515625" customWidth="1"/>
    <col min="3340" max="3340" width="12.85546875" customWidth="1"/>
    <col min="3587" max="3587" width="9.7109375" customWidth="1"/>
    <col min="3588" max="3588" width="16.140625" customWidth="1"/>
    <col min="3589" max="3589" width="10" customWidth="1"/>
    <col min="3590" max="3590" width="21.7109375" customWidth="1"/>
    <col min="3591" max="3591" width="0" hidden="1" customWidth="1"/>
    <col min="3592" max="3592" width="16.28515625" customWidth="1"/>
    <col min="3593" max="3593" width="2.28515625" customWidth="1"/>
    <col min="3596" max="3596" width="12.85546875" customWidth="1"/>
    <col min="3843" max="3843" width="9.7109375" customWidth="1"/>
    <col min="3844" max="3844" width="16.140625" customWidth="1"/>
    <col min="3845" max="3845" width="10" customWidth="1"/>
    <col min="3846" max="3846" width="21.7109375" customWidth="1"/>
    <col min="3847" max="3847" width="0" hidden="1" customWidth="1"/>
    <col min="3848" max="3848" width="16.28515625" customWidth="1"/>
    <col min="3849" max="3849" width="2.28515625" customWidth="1"/>
    <col min="3852" max="3852" width="12.85546875" customWidth="1"/>
    <col min="4099" max="4099" width="9.7109375" customWidth="1"/>
    <col min="4100" max="4100" width="16.140625" customWidth="1"/>
    <col min="4101" max="4101" width="10" customWidth="1"/>
    <col min="4102" max="4102" width="21.7109375" customWidth="1"/>
    <col min="4103" max="4103" width="0" hidden="1" customWidth="1"/>
    <col min="4104" max="4104" width="16.28515625" customWidth="1"/>
    <col min="4105" max="4105" width="2.28515625" customWidth="1"/>
    <col min="4108" max="4108" width="12.85546875" customWidth="1"/>
    <col min="4355" max="4355" width="9.7109375" customWidth="1"/>
    <col min="4356" max="4356" width="16.140625" customWidth="1"/>
    <col min="4357" max="4357" width="10" customWidth="1"/>
    <col min="4358" max="4358" width="21.7109375" customWidth="1"/>
    <col min="4359" max="4359" width="0" hidden="1" customWidth="1"/>
    <col min="4360" max="4360" width="16.28515625" customWidth="1"/>
    <col min="4361" max="4361" width="2.28515625" customWidth="1"/>
    <col min="4364" max="4364" width="12.85546875" customWidth="1"/>
    <col min="4611" max="4611" width="9.7109375" customWidth="1"/>
    <col min="4612" max="4612" width="16.140625" customWidth="1"/>
    <col min="4613" max="4613" width="10" customWidth="1"/>
    <col min="4614" max="4614" width="21.7109375" customWidth="1"/>
    <col min="4615" max="4615" width="0" hidden="1" customWidth="1"/>
    <col min="4616" max="4616" width="16.28515625" customWidth="1"/>
    <col min="4617" max="4617" width="2.28515625" customWidth="1"/>
    <col min="4620" max="4620" width="12.85546875" customWidth="1"/>
    <col min="4867" max="4867" width="9.7109375" customWidth="1"/>
    <col min="4868" max="4868" width="16.140625" customWidth="1"/>
    <col min="4869" max="4869" width="10" customWidth="1"/>
    <col min="4870" max="4870" width="21.7109375" customWidth="1"/>
    <col min="4871" max="4871" width="0" hidden="1" customWidth="1"/>
    <col min="4872" max="4872" width="16.28515625" customWidth="1"/>
    <col min="4873" max="4873" width="2.28515625" customWidth="1"/>
    <col min="4876" max="4876" width="12.85546875" customWidth="1"/>
    <col min="5123" max="5123" width="9.7109375" customWidth="1"/>
    <col min="5124" max="5124" width="16.140625" customWidth="1"/>
    <col min="5125" max="5125" width="10" customWidth="1"/>
    <col min="5126" max="5126" width="21.7109375" customWidth="1"/>
    <col min="5127" max="5127" width="0" hidden="1" customWidth="1"/>
    <col min="5128" max="5128" width="16.28515625" customWidth="1"/>
    <col min="5129" max="5129" width="2.28515625" customWidth="1"/>
    <col min="5132" max="5132" width="12.85546875" customWidth="1"/>
    <col min="5379" max="5379" width="9.7109375" customWidth="1"/>
    <col min="5380" max="5380" width="16.140625" customWidth="1"/>
    <col min="5381" max="5381" width="10" customWidth="1"/>
    <col min="5382" max="5382" width="21.7109375" customWidth="1"/>
    <col min="5383" max="5383" width="0" hidden="1" customWidth="1"/>
    <col min="5384" max="5384" width="16.28515625" customWidth="1"/>
    <col min="5385" max="5385" width="2.28515625" customWidth="1"/>
    <col min="5388" max="5388" width="12.85546875" customWidth="1"/>
    <col min="5635" max="5635" width="9.7109375" customWidth="1"/>
    <col min="5636" max="5636" width="16.140625" customWidth="1"/>
    <col min="5637" max="5637" width="10" customWidth="1"/>
    <col min="5638" max="5638" width="21.7109375" customWidth="1"/>
    <col min="5639" max="5639" width="0" hidden="1" customWidth="1"/>
    <col min="5640" max="5640" width="16.28515625" customWidth="1"/>
    <col min="5641" max="5641" width="2.28515625" customWidth="1"/>
    <col min="5644" max="5644" width="12.85546875" customWidth="1"/>
    <col min="5891" max="5891" width="9.7109375" customWidth="1"/>
    <col min="5892" max="5892" width="16.140625" customWidth="1"/>
    <col min="5893" max="5893" width="10" customWidth="1"/>
    <col min="5894" max="5894" width="21.7109375" customWidth="1"/>
    <col min="5895" max="5895" width="0" hidden="1" customWidth="1"/>
    <col min="5896" max="5896" width="16.28515625" customWidth="1"/>
    <col min="5897" max="5897" width="2.28515625" customWidth="1"/>
    <col min="5900" max="5900" width="12.85546875" customWidth="1"/>
    <col min="6147" max="6147" width="9.7109375" customWidth="1"/>
    <col min="6148" max="6148" width="16.140625" customWidth="1"/>
    <col min="6149" max="6149" width="10" customWidth="1"/>
    <col min="6150" max="6150" width="21.7109375" customWidth="1"/>
    <col min="6151" max="6151" width="0" hidden="1" customWidth="1"/>
    <col min="6152" max="6152" width="16.28515625" customWidth="1"/>
    <col min="6153" max="6153" width="2.28515625" customWidth="1"/>
    <col min="6156" max="6156" width="12.85546875" customWidth="1"/>
    <col min="6403" max="6403" width="9.7109375" customWidth="1"/>
    <col min="6404" max="6404" width="16.140625" customWidth="1"/>
    <col min="6405" max="6405" width="10" customWidth="1"/>
    <col min="6406" max="6406" width="21.7109375" customWidth="1"/>
    <col min="6407" max="6407" width="0" hidden="1" customWidth="1"/>
    <col min="6408" max="6408" width="16.28515625" customWidth="1"/>
    <col min="6409" max="6409" width="2.28515625" customWidth="1"/>
    <col min="6412" max="6412" width="12.85546875" customWidth="1"/>
    <col min="6659" max="6659" width="9.7109375" customWidth="1"/>
    <col min="6660" max="6660" width="16.140625" customWidth="1"/>
    <col min="6661" max="6661" width="10" customWidth="1"/>
    <col min="6662" max="6662" width="21.7109375" customWidth="1"/>
    <col min="6663" max="6663" width="0" hidden="1" customWidth="1"/>
    <col min="6664" max="6664" width="16.28515625" customWidth="1"/>
    <col min="6665" max="6665" width="2.28515625" customWidth="1"/>
    <col min="6668" max="6668" width="12.85546875" customWidth="1"/>
    <col min="6915" max="6915" width="9.7109375" customWidth="1"/>
    <col min="6916" max="6916" width="16.140625" customWidth="1"/>
    <col min="6917" max="6917" width="10" customWidth="1"/>
    <col min="6918" max="6918" width="21.7109375" customWidth="1"/>
    <col min="6919" max="6919" width="0" hidden="1" customWidth="1"/>
    <col min="6920" max="6920" width="16.28515625" customWidth="1"/>
    <col min="6921" max="6921" width="2.28515625" customWidth="1"/>
    <col min="6924" max="6924" width="12.85546875" customWidth="1"/>
    <col min="7171" max="7171" width="9.7109375" customWidth="1"/>
    <col min="7172" max="7172" width="16.140625" customWidth="1"/>
    <col min="7173" max="7173" width="10" customWidth="1"/>
    <col min="7174" max="7174" width="21.7109375" customWidth="1"/>
    <col min="7175" max="7175" width="0" hidden="1" customWidth="1"/>
    <col min="7176" max="7176" width="16.28515625" customWidth="1"/>
    <col min="7177" max="7177" width="2.28515625" customWidth="1"/>
    <col min="7180" max="7180" width="12.85546875" customWidth="1"/>
    <col min="7427" max="7427" width="9.7109375" customWidth="1"/>
    <col min="7428" max="7428" width="16.140625" customWidth="1"/>
    <col min="7429" max="7429" width="10" customWidth="1"/>
    <col min="7430" max="7430" width="21.7109375" customWidth="1"/>
    <col min="7431" max="7431" width="0" hidden="1" customWidth="1"/>
    <col min="7432" max="7432" width="16.28515625" customWidth="1"/>
    <col min="7433" max="7433" width="2.28515625" customWidth="1"/>
    <col min="7436" max="7436" width="12.85546875" customWidth="1"/>
    <col min="7683" max="7683" width="9.7109375" customWidth="1"/>
    <col min="7684" max="7684" width="16.140625" customWidth="1"/>
    <col min="7685" max="7685" width="10" customWidth="1"/>
    <col min="7686" max="7686" width="21.7109375" customWidth="1"/>
    <col min="7687" max="7687" width="0" hidden="1" customWidth="1"/>
    <col min="7688" max="7688" width="16.28515625" customWidth="1"/>
    <col min="7689" max="7689" width="2.28515625" customWidth="1"/>
    <col min="7692" max="7692" width="12.85546875" customWidth="1"/>
    <col min="7939" max="7939" width="9.7109375" customWidth="1"/>
    <col min="7940" max="7940" width="16.140625" customWidth="1"/>
    <col min="7941" max="7941" width="10" customWidth="1"/>
    <col min="7942" max="7942" width="21.7109375" customWidth="1"/>
    <col min="7943" max="7943" width="0" hidden="1" customWidth="1"/>
    <col min="7944" max="7944" width="16.28515625" customWidth="1"/>
    <col min="7945" max="7945" width="2.28515625" customWidth="1"/>
    <col min="7948" max="7948" width="12.85546875" customWidth="1"/>
    <col min="8195" max="8195" width="9.7109375" customWidth="1"/>
    <col min="8196" max="8196" width="16.140625" customWidth="1"/>
    <col min="8197" max="8197" width="10" customWidth="1"/>
    <col min="8198" max="8198" width="21.7109375" customWidth="1"/>
    <col min="8199" max="8199" width="0" hidden="1" customWidth="1"/>
    <col min="8200" max="8200" width="16.28515625" customWidth="1"/>
    <col min="8201" max="8201" width="2.28515625" customWidth="1"/>
    <col min="8204" max="8204" width="12.85546875" customWidth="1"/>
    <col min="8451" max="8451" width="9.7109375" customWidth="1"/>
    <col min="8452" max="8452" width="16.140625" customWidth="1"/>
    <col min="8453" max="8453" width="10" customWidth="1"/>
    <col min="8454" max="8454" width="21.7109375" customWidth="1"/>
    <col min="8455" max="8455" width="0" hidden="1" customWidth="1"/>
    <col min="8456" max="8456" width="16.28515625" customWidth="1"/>
    <col min="8457" max="8457" width="2.28515625" customWidth="1"/>
    <col min="8460" max="8460" width="12.85546875" customWidth="1"/>
    <col min="8707" max="8707" width="9.7109375" customWidth="1"/>
    <col min="8708" max="8708" width="16.140625" customWidth="1"/>
    <col min="8709" max="8709" width="10" customWidth="1"/>
    <col min="8710" max="8710" width="21.7109375" customWidth="1"/>
    <col min="8711" max="8711" width="0" hidden="1" customWidth="1"/>
    <col min="8712" max="8712" width="16.28515625" customWidth="1"/>
    <col min="8713" max="8713" width="2.28515625" customWidth="1"/>
    <col min="8716" max="8716" width="12.85546875" customWidth="1"/>
    <col min="8963" max="8963" width="9.7109375" customWidth="1"/>
    <col min="8964" max="8964" width="16.140625" customWidth="1"/>
    <col min="8965" max="8965" width="10" customWidth="1"/>
    <col min="8966" max="8966" width="21.7109375" customWidth="1"/>
    <col min="8967" max="8967" width="0" hidden="1" customWidth="1"/>
    <col min="8968" max="8968" width="16.28515625" customWidth="1"/>
    <col min="8969" max="8969" width="2.28515625" customWidth="1"/>
    <col min="8972" max="8972" width="12.85546875" customWidth="1"/>
    <col min="9219" max="9219" width="9.7109375" customWidth="1"/>
    <col min="9220" max="9220" width="16.140625" customWidth="1"/>
    <col min="9221" max="9221" width="10" customWidth="1"/>
    <col min="9222" max="9222" width="21.7109375" customWidth="1"/>
    <col min="9223" max="9223" width="0" hidden="1" customWidth="1"/>
    <col min="9224" max="9224" width="16.28515625" customWidth="1"/>
    <col min="9225" max="9225" width="2.28515625" customWidth="1"/>
    <col min="9228" max="9228" width="12.85546875" customWidth="1"/>
    <col min="9475" max="9475" width="9.7109375" customWidth="1"/>
    <col min="9476" max="9476" width="16.140625" customWidth="1"/>
    <col min="9477" max="9477" width="10" customWidth="1"/>
    <col min="9478" max="9478" width="21.7109375" customWidth="1"/>
    <col min="9479" max="9479" width="0" hidden="1" customWidth="1"/>
    <col min="9480" max="9480" width="16.28515625" customWidth="1"/>
    <col min="9481" max="9481" width="2.28515625" customWidth="1"/>
    <col min="9484" max="9484" width="12.85546875" customWidth="1"/>
    <col min="9731" max="9731" width="9.7109375" customWidth="1"/>
    <col min="9732" max="9732" width="16.140625" customWidth="1"/>
    <col min="9733" max="9733" width="10" customWidth="1"/>
    <col min="9734" max="9734" width="21.7109375" customWidth="1"/>
    <col min="9735" max="9735" width="0" hidden="1" customWidth="1"/>
    <col min="9736" max="9736" width="16.28515625" customWidth="1"/>
    <col min="9737" max="9737" width="2.28515625" customWidth="1"/>
    <col min="9740" max="9740" width="12.85546875" customWidth="1"/>
    <col min="9987" max="9987" width="9.7109375" customWidth="1"/>
    <col min="9988" max="9988" width="16.140625" customWidth="1"/>
    <col min="9989" max="9989" width="10" customWidth="1"/>
    <col min="9990" max="9990" width="21.7109375" customWidth="1"/>
    <col min="9991" max="9991" width="0" hidden="1" customWidth="1"/>
    <col min="9992" max="9992" width="16.28515625" customWidth="1"/>
    <col min="9993" max="9993" width="2.28515625" customWidth="1"/>
    <col min="9996" max="9996" width="12.85546875" customWidth="1"/>
    <col min="10243" max="10243" width="9.7109375" customWidth="1"/>
    <col min="10244" max="10244" width="16.140625" customWidth="1"/>
    <col min="10245" max="10245" width="10" customWidth="1"/>
    <col min="10246" max="10246" width="21.7109375" customWidth="1"/>
    <col min="10247" max="10247" width="0" hidden="1" customWidth="1"/>
    <col min="10248" max="10248" width="16.28515625" customWidth="1"/>
    <col min="10249" max="10249" width="2.28515625" customWidth="1"/>
    <col min="10252" max="10252" width="12.85546875" customWidth="1"/>
    <col min="10499" max="10499" width="9.7109375" customWidth="1"/>
    <col min="10500" max="10500" width="16.140625" customWidth="1"/>
    <col min="10501" max="10501" width="10" customWidth="1"/>
    <col min="10502" max="10502" width="21.7109375" customWidth="1"/>
    <col min="10503" max="10503" width="0" hidden="1" customWidth="1"/>
    <col min="10504" max="10504" width="16.28515625" customWidth="1"/>
    <col min="10505" max="10505" width="2.28515625" customWidth="1"/>
    <col min="10508" max="10508" width="12.85546875" customWidth="1"/>
    <col min="10755" max="10755" width="9.7109375" customWidth="1"/>
    <col min="10756" max="10756" width="16.140625" customWidth="1"/>
    <col min="10757" max="10757" width="10" customWidth="1"/>
    <col min="10758" max="10758" width="21.7109375" customWidth="1"/>
    <col min="10759" max="10759" width="0" hidden="1" customWidth="1"/>
    <col min="10760" max="10760" width="16.28515625" customWidth="1"/>
    <col min="10761" max="10761" width="2.28515625" customWidth="1"/>
    <col min="10764" max="10764" width="12.85546875" customWidth="1"/>
    <col min="11011" max="11011" width="9.7109375" customWidth="1"/>
    <col min="11012" max="11012" width="16.140625" customWidth="1"/>
    <col min="11013" max="11013" width="10" customWidth="1"/>
    <col min="11014" max="11014" width="21.7109375" customWidth="1"/>
    <col min="11015" max="11015" width="0" hidden="1" customWidth="1"/>
    <col min="11016" max="11016" width="16.28515625" customWidth="1"/>
    <col min="11017" max="11017" width="2.28515625" customWidth="1"/>
    <col min="11020" max="11020" width="12.85546875" customWidth="1"/>
    <col min="11267" max="11267" width="9.7109375" customWidth="1"/>
    <col min="11268" max="11268" width="16.140625" customWidth="1"/>
    <col min="11269" max="11269" width="10" customWidth="1"/>
    <col min="11270" max="11270" width="21.7109375" customWidth="1"/>
    <col min="11271" max="11271" width="0" hidden="1" customWidth="1"/>
    <col min="11272" max="11272" width="16.28515625" customWidth="1"/>
    <col min="11273" max="11273" width="2.28515625" customWidth="1"/>
    <col min="11276" max="11276" width="12.85546875" customWidth="1"/>
    <col min="11523" max="11523" width="9.7109375" customWidth="1"/>
    <col min="11524" max="11524" width="16.140625" customWidth="1"/>
    <col min="11525" max="11525" width="10" customWidth="1"/>
    <col min="11526" max="11526" width="21.7109375" customWidth="1"/>
    <col min="11527" max="11527" width="0" hidden="1" customWidth="1"/>
    <col min="11528" max="11528" width="16.28515625" customWidth="1"/>
    <col min="11529" max="11529" width="2.28515625" customWidth="1"/>
    <col min="11532" max="11532" width="12.85546875" customWidth="1"/>
    <col min="11779" max="11779" width="9.7109375" customWidth="1"/>
    <col min="11780" max="11780" width="16.140625" customWidth="1"/>
    <col min="11781" max="11781" width="10" customWidth="1"/>
    <col min="11782" max="11782" width="21.7109375" customWidth="1"/>
    <col min="11783" max="11783" width="0" hidden="1" customWidth="1"/>
    <col min="11784" max="11784" width="16.28515625" customWidth="1"/>
    <col min="11785" max="11785" width="2.28515625" customWidth="1"/>
    <col min="11788" max="11788" width="12.85546875" customWidth="1"/>
    <col min="12035" max="12035" width="9.7109375" customWidth="1"/>
    <col min="12036" max="12036" width="16.140625" customWidth="1"/>
    <col min="12037" max="12037" width="10" customWidth="1"/>
    <col min="12038" max="12038" width="21.7109375" customWidth="1"/>
    <col min="12039" max="12039" width="0" hidden="1" customWidth="1"/>
    <col min="12040" max="12040" width="16.28515625" customWidth="1"/>
    <col min="12041" max="12041" width="2.28515625" customWidth="1"/>
    <col min="12044" max="12044" width="12.85546875" customWidth="1"/>
    <col min="12291" max="12291" width="9.7109375" customWidth="1"/>
    <col min="12292" max="12292" width="16.140625" customWidth="1"/>
    <col min="12293" max="12293" width="10" customWidth="1"/>
    <col min="12294" max="12294" width="21.7109375" customWidth="1"/>
    <col min="12295" max="12295" width="0" hidden="1" customWidth="1"/>
    <col min="12296" max="12296" width="16.28515625" customWidth="1"/>
    <col min="12297" max="12297" width="2.28515625" customWidth="1"/>
    <col min="12300" max="12300" width="12.85546875" customWidth="1"/>
    <col min="12547" max="12547" width="9.7109375" customWidth="1"/>
    <col min="12548" max="12548" width="16.140625" customWidth="1"/>
    <col min="12549" max="12549" width="10" customWidth="1"/>
    <col min="12550" max="12550" width="21.7109375" customWidth="1"/>
    <col min="12551" max="12551" width="0" hidden="1" customWidth="1"/>
    <col min="12552" max="12552" width="16.28515625" customWidth="1"/>
    <col min="12553" max="12553" width="2.28515625" customWidth="1"/>
    <col min="12556" max="12556" width="12.85546875" customWidth="1"/>
    <col min="12803" max="12803" width="9.7109375" customWidth="1"/>
    <col min="12804" max="12804" width="16.140625" customWidth="1"/>
    <col min="12805" max="12805" width="10" customWidth="1"/>
    <col min="12806" max="12806" width="21.7109375" customWidth="1"/>
    <col min="12807" max="12807" width="0" hidden="1" customWidth="1"/>
    <col min="12808" max="12808" width="16.28515625" customWidth="1"/>
    <col min="12809" max="12809" width="2.28515625" customWidth="1"/>
    <col min="12812" max="12812" width="12.85546875" customWidth="1"/>
    <col min="13059" max="13059" width="9.7109375" customWidth="1"/>
    <col min="13060" max="13060" width="16.140625" customWidth="1"/>
    <col min="13061" max="13061" width="10" customWidth="1"/>
    <col min="13062" max="13062" width="21.7109375" customWidth="1"/>
    <col min="13063" max="13063" width="0" hidden="1" customWidth="1"/>
    <col min="13064" max="13064" width="16.28515625" customWidth="1"/>
    <col min="13065" max="13065" width="2.28515625" customWidth="1"/>
    <col min="13068" max="13068" width="12.85546875" customWidth="1"/>
    <col min="13315" max="13315" width="9.7109375" customWidth="1"/>
    <col min="13316" max="13316" width="16.140625" customWidth="1"/>
    <col min="13317" max="13317" width="10" customWidth="1"/>
    <col min="13318" max="13318" width="21.7109375" customWidth="1"/>
    <col min="13319" max="13319" width="0" hidden="1" customWidth="1"/>
    <col min="13320" max="13320" width="16.28515625" customWidth="1"/>
    <col min="13321" max="13321" width="2.28515625" customWidth="1"/>
    <col min="13324" max="13324" width="12.85546875" customWidth="1"/>
    <col min="13571" max="13571" width="9.7109375" customWidth="1"/>
    <col min="13572" max="13572" width="16.140625" customWidth="1"/>
    <col min="13573" max="13573" width="10" customWidth="1"/>
    <col min="13574" max="13574" width="21.7109375" customWidth="1"/>
    <col min="13575" max="13575" width="0" hidden="1" customWidth="1"/>
    <col min="13576" max="13576" width="16.28515625" customWidth="1"/>
    <col min="13577" max="13577" width="2.28515625" customWidth="1"/>
    <col min="13580" max="13580" width="12.85546875" customWidth="1"/>
    <col min="13827" max="13827" width="9.7109375" customWidth="1"/>
    <col min="13828" max="13828" width="16.140625" customWidth="1"/>
    <col min="13829" max="13829" width="10" customWidth="1"/>
    <col min="13830" max="13830" width="21.7109375" customWidth="1"/>
    <col min="13831" max="13831" width="0" hidden="1" customWidth="1"/>
    <col min="13832" max="13832" width="16.28515625" customWidth="1"/>
    <col min="13833" max="13833" width="2.28515625" customWidth="1"/>
    <col min="13836" max="13836" width="12.85546875" customWidth="1"/>
    <col min="14083" max="14083" width="9.7109375" customWidth="1"/>
    <col min="14084" max="14084" width="16.140625" customWidth="1"/>
    <col min="14085" max="14085" width="10" customWidth="1"/>
    <col min="14086" max="14086" width="21.7109375" customWidth="1"/>
    <col min="14087" max="14087" width="0" hidden="1" customWidth="1"/>
    <col min="14088" max="14088" width="16.28515625" customWidth="1"/>
    <col min="14089" max="14089" width="2.28515625" customWidth="1"/>
    <col min="14092" max="14092" width="12.85546875" customWidth="1"/>
    <col min="14339" max="14339" width="9.7109375" customWidth="1"/>
    <col min="14340" max="14340" width="16.140625" customWidth="1"/>
    <col min="14341" max="14341" width="10" customWidth="1"/>
    <col min="14342" max="14342" width="21.7109375" customWidth="1"/>
    <col min="14343" max="14343" width="0" hidden="1" customWidth="1"/>
    <col min="14344" max="14344" width="16.28515625" customWidth="1"/>
    <col min="14345" max="14345" width="2.28515625" customWidth="1"/>
    <col min="14348" max="14348" width="12.85546875" customWidth="1"/>
    <col min="14595" max="14595" width="9.7109375" customWidth="1"/>
    <col min="14596" max="14596" width="16.140625" customWidth="1"/>
    <col min="14597" max="14597" width="10" customWidth="1"/>
    <col min="14598" max="14598" width="21.7109375" customWidth="1"/>
    <col min="14599" max="14599" width="0" hidden="1" customWidth="1"/>
    <col min="14600" max="14600" width="16.28515625" customWidth="1"/>
    <col min="14601" max="14601" width="2.28515625" customWidth="1"/>
    <col min="14604" max="14604" width="12.85546875" customWidth="1"/>
    <col min="14851" max="14851" width="9.7109375" customWidth="1"/>
    <col min="14852" max="14852" width="16.140625" customWidth="1"/>
    <col min="14853" max="14853" width="10" customWidth="1"/>
    <col min="14854" max="14854" width="21.7109375" customWidth="1"/>
    <col min="14855" max="14855" width="0" hidden="1" customWidth="1"/>
    <col min="14856" max="14856" width="16.28515625" customWidth="1"/>
    <col min="14857" max="14857" width="2.28515625" customWidth="1"/>
    <col min="14860" max="14860" width="12.85546875" customWidth="1"/>
    <col min="15107" max="15107" width="9.7109375" customWidth="1"/>
    <col min="15108" max="15108" width="16.140625" customWidth="1"/>
    <col min="15109" max="15109" width="10" customWidth="1"/>
    <col min="15110" max="15110" width="21.7109375" customWidth="1"/>
    <col min="15111" max="15111" width="0" hidden="1" customWidth="1"/>
    <col min="15112" max="15112" width="16.28515625" customWidth="1"/>
    <col min="15113" max="15113" width="2.28515625" customWidth="1"/>
    <col min="15116" max="15116" width="12.85546875" customWidth="1"/>
    <col min="15363" max="15363" width="9.7109375" customWidth="1"/>
    <col min="15364" max="15364" width="16.140625" customWidth="1"/>
    <col min="15365" max="15365" width="10" customWidth="1"/>
    <col min="15366" max="15366" width="21.7109375" customWidth="1"/>
    <col min="15367" max="15367" width="0" hidden="1" customWidth="1"/>
    <col min="15368" max="15368" width="16.28515625" customWidth="1"/>
    <col min="15369" max="15369" width="2.28515625" customWidth="1"/>
    <col min="15372" max="15372" width="12.85546875" customWidth="1"/>
    <col min="15619" max="15619" width="9.7109375" customWidth="1"/>
    <col min="15620" max="15620" width="16.140625" customWidth="1"/>
    <col min="15621" max="15621" width="10" customWidth="1"/>
    <col min="15622" max="15622" width="21.7109375" customWidth="1"/>
    <col min="15623" max="15623" width="0" hidden="1" customWidth="1"/>
    <col min="15624" max="15624" width="16.28515625" customWidth="1"/>
    <col min="15625" max="15625" width="2.28515625" customWidth="1"/>
    <col min="15628" max="15628" width="12.85546875" customWidth="1"/>
    <col min="15875" max="15875" width="9.7109375" customWidth="1"/>
    <col min="15876" max="15876" width="16.140625" customWidth="1"/>
    <col min="15877" max="15877" width="10" customWidth="1"/>
    <col min="15878" max="15878" width="21.7109375" customWidth="1"/>
    <col min="15879" max="15879" width="0" hidden="1" customWidth="1"/>
    <col min="15880" max="15880" width="16.28515625" customWidth="1"/>
    <col min="15881" max="15881" width="2.28515625" customWidth="1"/>
    <col min="15884" max="15884" width="12.85546875" customWidth="1"/>
    <col min="16131" max="16131" width="9.7109375" customWidth="1"/>
    <col min="16132" max="16132" width="16.140625" customWidth="1"/>
    <col min="16133" max="16133" width="10" customWidth="1"/>
    <col min="16134" max="16134" width="21.7109375" customWidth="1"/>
    <col min="16135" max="16135" width="0" hidden="1" customWidth="1"/>
    <col min="16136" max="16136" width="16.28515625" customWidth="1"/>
    <col min="16137" max="16137" width="2.28515625" customWidth="1"/>
    <col min="16140" max="16140" width="12.85546875" customWidth="1"/>
  </cols>
  <sheetData>
    <row r="1" spans="1:9" x14ac:dyDescent="0.25">
      <c r="A1" t="s">
        <v>281</v>
      </c>
      <c r="F1" s="275" t="s">
        <v>282</v>
      </c>
      <c r="G1" s="276"/>
      <c r="H1" s="276"/>
      <c r="I1" s="277"/>
    </row>
    <row r="2" spans="1:9" x14ac:dyDescent="0.25">
      <c r="A2" t="s">
        <v>283</v>
      </c>
      <c r="F2" s="278"/>
      <c r="G2" s="279" t="s">
        <v>284</v>
      </c>
      <c r="H2" s="6"/>
      <c r="I2" s="280"/>
    </row>
    <row r="4" spans="1:9" x14ac:dyDescent="0.25">
      <c r="A4" s="275" t="s">
        <v>285</v>
      </c>
      <c r="B4" s="276"/>
      <c r="C4" s="281" t="s">
        <v>286</v>
      </c>
      <c r="D4" s="277"/>
      <c r="E4" s="19"/>
      <c r="F4" s="559" t="s">
        <v>287</v>
      </c>
      <c r="G4" s="560"/>
    </row>
    <row r="5" spans="1:9" ht="15.75" customHeight="1" x14ac:dyDescent="0.25">
      <c r="A5" s="282" t="s">
        <v>288</v>
      </c>
      <c r="B5" s="19"/>
      <c r="C5" s="283" t="s">
        <v>289</v>
      </c>
      <c r="D5" s="284"/>
      <c r="E5" s="19"/>
      <c r="F5" s="561" t="s">
        <v>290</v>
      </c>
      <c r="G5" s="560"/>
    </row>
    <row r="6" spans="1:9" ht="12" customHeight="1" x14ac:dyDescent="0.25">
      <c r="A6" s="282" t="s">
        <v>291</v>
      </c>
      <c r="B6" s="283" t="s">
        <v>292</v>
      </c>
      <c r="C6" s="19"/>
      <c r="D6" s="284"/>
      <c r="E6" s="19"/>
      <c r="F6" s="19"/>
      <c r="G6" s="19"/>
    </row>
    <row r="7" spans="1:9" ht="9.75" customHeight="1" x14ac:dyDescent="0.25">
      <c r="A7" s="278"/>
      <c r="B7" s="6"/>
      <c r="C7" s="6"/>
      <c r="D7" s="280"/>
      <c r="F7" s="6"/>
      <c r="G7" s="6"/>
      <c r="H7" s="6"/>
      <c r="I7" s="6"/>
    </row>
    <row r="8" spans="1:9" x14ac:dyDescent="0.25">
      <c r="A8" s="556" t="s">
        <v>293</v>
      </c>
      <c r="B8" s="556"/>
      <c r="C8" s="556"/>
      <c r="D8" s="556"/>
      <c r="E8" s="556"/>
      <c r="F8" s="557" t="s">
        <v>294</v>
      </c>
      <c r="G8" s="557"/>
      <c r="H8" s="557" t="s">
        <v>295</v>
      </c>
      <c r="I8" s="557"/>
    </row>
    <row r="9" spans="1:9" ht="15.75" x14ac:dyDescent="0.25">
      <c r="A9" s="285" t="s">
        <v>296</v>
      </c>
      <c r="B9" s="5"/>
      <c r="C9" s="5"/>
      <c r="D9" s="5"/>
      <c r="E9" s="5"/>
      <c r="F9" s="286">
        <v>1120452097</v>
      </c>
      <c r="G9" s="287"/>
      <c r="H9" s="286">
        <v>1120452097</v>
      </c>
      <c r="I9" s="287"/>
    </row>
    <row r="10" spans="1:9" ht="15.75" x14ac:dyDescent="0.25">
      <c r="A10" s="285" t="s">
        <v>297</v>
      </c>
      <c r="B10" s="5"/>
      <c r="C10" s="5"/>
      <c r="D10" s="5"/>
      <c r="E10" s="5"/>
      <c r="F10" s="286">
        <v>1093215618</v>
      </c>
      <c r="G10" s="286"/>
      <c r="H10" s="288">
        <v>1093215618</v>
      </c>
      <c r="I10" s="289"/>
    </row>
    <row r="11" spans="1:9" x14ac:dyDescent="0.25">
      <c r="A11" s="285" t="s">
        <v>298</v>
      </c>
      <c r="F11" s="553"/>
      <c r="G11" s="558"/>
      <c r="H11" s="290">
        <v>699101</v>
      </c>
      <c r="I11" s="291"/>
    </row>
    <row r="12" spans="1:9" x14ac:dyDescent="0.25">
      <c r="A12" s="292" t="s">
        <v>299</v>
      </c>
      <c r="F12" s="553"/>
      <c r="G12" s="553"/>
      <c r="H12" s="290">
        <v>0</v>
      </c>
      <c r="I12" s="291"/>
    </row>
    <row r="13" spans="1:9" x14ac:dyDescent="0.25">
      <c r="A13" s="292" t="s">
        <v>300</v>
      </c>
      <c r="F13" s="553"/>
      <c r="G13" s="553"/>
      <c r="H13" s="290">
        <v>0</v>
      </c>
      <c r="I13" s="291"/>
    </row>
    <row r="14" spans="1:9" x14ac:dyDescent="0.25">
      <c r="A14" s="293" t="s">
        <v>301</v>
      </c>
      <c r="F14" s="553"/>
      <c r="G14" s="553"/>
      <c r="H14" s="290">
        <v>0</v>
      </c>
      <c r="I14" s="291"/>
    </row>
    <row r="15" spans="1:9" x14ac:dyDescent="0.25">
      <c r="A15" t="s">
        <v>302</v>
      </c>
      <c r="F15" s="553"/>
      <c r="G15" s="553"/>
      <c r="H15" s="290">
        <v>0</v>
      </c>
      <c r="I15" s="291"/>
    </row>
    <row r="16" spans="1:9" x14ac:dyDescent="0.25">
      <c r="A16" t="s">
        <v>303</v>
      </c>
      <c r="F16" s="553"/>
      <c r="G16" s="553"/>
      <c r="H16" s="290">
        <v>0</v>
      </c>
      <c r="I16" s="291"/>
    </row>
    <row r="17" spans="1:9" x14ac:dyDescent="0.25">
      <c r="A17" t="s">
        <v>304</v>
      </c>
      <c r="F17" s="553"/>
      <c r="G17" s="553"/>
      <c r="H17" s="290">
        <v>0</v>
      </c>
      <c r="I17" s="291"/>
    </row>
    <row r="18" spans="1:9" x14ac:dyDescent="0.25">
      <c r="A18" s="294" t="s">
        <v>305</v>
      </c>
      <c r="F18" s="553"/>
      <c r="G18" s="553"/>
      <c r="H18" s="290">
        <v>0</v>
      </c>
      <c r="I18" s="291"/>
    </row>
    <row r="19" spans="1:9" x14ac:dyDescent="0.25">
      <c r="A19" t="s">
        <v>306</v>
      </c>
      <c r="F19" s="553"/>
      <c r="G19" s="553"/>
      <c r="H19" s="290">
        <v>699101</v>
      </c>
      <c r="I19" s="291"/>
    </row>
    <row r="20" spans="1:9" x14ac:dyDescent="0.25">
      <c r="A20" t="s">
        <v>307</v>
      </c>
      <c r="F20" s="553"/>
      <c r="G20" s="553"/>
      <c r="H20" s="290">
        <v>0</v>
      </c>
      <c r="I20" s="291"/>
    </row>
    <row r="21" spans="1:9" x14ac:dyDescent="0.25">
      <c r="A21" s="295" t="s">
        <v>308</v>
      </c>
      <c r="F21" s="296"/>
      <c r="G21" s="296"/>
      <c r="H21" s="290">
        <v>0</v>
      </c>
      <c r="I21" s="291"/>
    </row>
    <row r="22" spans="1:9" x14ac:dyDescent="0.25">
      <c r="A22" t="s">
        <v>309</v>
      </c>
      <c r="F22" s="296"/>
      <c r="G22" s="296"/>
      <c r="H22" s="290">
        <v>0</v>
      </c>
      <c r="I22" s="291"/>
    </row>
    <row r="23" spans="1:9" x14ac:dyDescent="0.25">
      <c r="A23" t="s">
        <v>310</v>
      </c>
      <c r="F23" s="553"/>
      <c r="G23" s="553"/>
      <c r="H23" s="290">
        <v>0</v>
      </c>
      <c r="I23" s="291"/>
    </row>
    <row r="24" spans="1:9" x14ac:dyDescent="0.25">
      <c r="A24" t="s">
        <v>311</v>
      </c>
      <c r="F24" s="553"/>
      <c r="G24" s="553"/>
      <c r="H24" s="290">
        <v>0</v>
      </c>
      <c r="I24" s="291"/>
    </row>
    <row r="25" spans="1:9" x14ac:dyDescent="0.25">
      <c r="A25" t="s">
        <v>312</v>
      </c>
      <c r="F25" s="553"/>
      <c r="G25" s="553"/>
      <c r="H25" s="290">
        <v>0</v>
      </c>
      <c r="I25" s="291"/>
    </row>
    <row r="26" spans="1:9" x14ac:dyDescent="0.25">
      <c r="A26" t="s">
        <v>313</v>
      </c>
      <c r="F26" s="553"/>
      <c r="G26" s="553"/>
      <c r="H26" s="290">
        <v>0</v>
      </c>
      <c r="I26" s="291"/>
    </row>
    <row r="27" spans="1:9" x14ac:dyDescent="0.25">
      <c r="A27" s="294" t="s">
        <v>314</v>
      </c>
      <c r="F27" s="297"/>
      <c r="G27" s="297"/>
      <c r="H27" s="290">
        <v>0</v>
      </c>
      <c r="I27" s="291"/>
    </row>
    <row r="28" spans="1:9" x14ac:dyDescent="0.25">
      <c r="A28" t="s">
        <v>315</v>
      </c>
      <c r="F28" s="297"/>
      <c r="G28" s="297"/>
      <c r="H28" s="290">
        <v>0</v>
      </c>
      <c r="I28" s="291"/>
    </row>
    <row r="29" spans="1:9" x14ac:dyDescent="0.25">
      <c r="A29" s="295" t="s">
        <v>316</v>
      </c>
      <c r="F29" s="297"/>
      <c r="G29" s="297"/>
      <c r="H29" s="290">
        <v>0</v>
      </c>
      <c r="I29" s="291"/>
    </row>
    <row r="30" spans="1:9" x14ac:dyDescent="0.25">
      <c r="A30" t="s">
        <v>317</v>
      </c>
      <c r="F30" s="297"/>
      <c r="G30" s="297"/>
      <c r="H30" s="290">
        <v>0</v>
      </c>
      <c r="I30" s="291"/>
    </row>
    <row r="31" spans="1:9" x14ac:dyDescent="0.25">
      <c r="D31" s="298" t="s">
        <v>318</v>
      </c>
      <c r="H31" s="299"/>
      <c r="I31" s="299"/>
    </row>
    <row r="32" spans="1:9" x14ac:dyDescent="0.25">
      <c r="A32" s="300" t="s">
        <v>319</v>
      </c>
      <c r="F32" s="290">
        <v>0</v>
      </c>
      <c r="G32" s="291"/>
      <c r="H32" s="290">
        <v>0</v>
      </c>
      <c r="I32" s="291"/>
    </row>
    <row r="33" spans="1:12" x14ac:dyDescent="0.25">
      <c r="A33" s="300" t="s">
        <v>320</v>
      </c>
      <c r="F33" s="301">
        <f>F9-F10</f>
        <v>27236479</v>
      </c>
      <c r="G33" s="301">
        <f>G9-G10</f>
        <v>0</v>
      </c>
      <c r="H33" s="301">
        <f>H9-H10+H11</f>
        <v>27935580</v>
      </c>
      <c r="I33" s="302"/>
    </row>
    <row r="34" spans="1:12" x14ac:dyDescent="0.25">
      <c r="A34" s="303" t="s">
        <v>321</v>
      </c>
      <c r="F34" s="304"/>
      <c r="G34" s="304"/>
      <c r="H34" s="290">
        <v>0</v>
      </c>
      <c r="I34" s="291"/>
    </row>
    <row r="35" spans="1:12" x14ac:dyDescent="0.25">
      <c r="A35" s="303" t="s">
        <v>322</v>
      </c>
      <c r="F35" s="305"/>
      <c r="G35" s="304"/>
      <c r="H35" s="290">
        <v>0</v>
      </c>
      <c r="I35" s="291"/>
    </row>
    <row r="36" spans="1:12" x14ac:dyDescent="0.25">
      <c r="A36" s="303" t="s">
        <v>323</v>
      </c>
      <c r="F36" s="304"/>
      <c r="G36" s="304"/>
      <c r="H36" s="290">
        <v>0</v>
      </c>
      <c r="I36" s="291"/>
    </row>
    <row r="37" spans="1:12" x14ac:dyDescent="0.25">
      <c r="A37" s="298" t="s">
        <v>324</v>
      </c>
      <c r="F37" s="290">
        <v>0</v>
      </c>
      <c r="G37" s="291"/>
      <c r="H37" s="290">
        <v>0</v>
      </c>
      <c r="I37" s="291"/>
    </row>
    <row r="38" spans="1:12" x14ac:dyDescent="0.25">
      <c r="A38" s="306" t="s">
        <v>325</v>
      </c>
      <c r="F38" s="307"/>
      <c r="G38" s="308"/>
      <c r="H38" s="290">
        <v>0</v>
      </c>
      <c r="I38" s="291"/>
    </row>
    <row r="39" spans="1:12" x14ac:dyDescent="0.25">
      <c r="A39" s="303" t="s">
        <v>326</v>
      </c>
      <c r="F39" s="304"/>
      <c r="G39" s="304"/>
      <c r="H39" s="290">
        <f>H33</f>
        <v>27935580</v>
      </c>
      <c r="I39" s="291"/>
    </row>
    <row r="40" spans="1:12" x14ac:dyDescent="0.25">
      <c r="A40" s="303" t="s">
        <v>327</v>
      </c>
      <c r="F40" s="304"/>
      <c r="G40" s="304"/>
      <c r="H40" s="309">
        <v>2793558</v>
      </c>
      <c r="I40" s="310"/>
    </row>
    <row r="41" spans="1:12" x14ac:dyDescent="0.25">
      <c r="A41" s="303" t="s">
        <v>328</v>
      </c>
      <c r="F41" s="290">
        <v>0</v>
      </c>
      <c r="G41" s="291"/>
      <c r="H41" s="290">
        <v>0</v>
      </c>
      <c r="I41" s="291"/>
    </row>
    <row r="42" spans="1:12" x14ac:dyDescent="0.25">
      <c r="A42" s="303" t="s">
        <v>329</v>
      </c>
      <c r="F42" s="304"/>
      <c r="G42" s="304"/>
      <c r="H42" s="290">
        <f>F33-H40</f>
        <v>24442921</v>
      </c>
      <c r="I42" s="291"/>
    </row>
    <row r="43" spans="1:12" x14ac:dyDescent="0.25">
      <c r="A43" s="303" t="s">
        <v>330</v>
      </c>
      <c r="F43" s="304"/>
      <c r="G43" s="304"/>
      <c r="H43" s="290">
        <v>0</v>
      </c>
      <c r="I43" s="291"/>
    </row>
    <row r="44" spans="1:12" x14ac:dyDescent="0.25">
      <c r="A44" s="303" t="s">
        <v>331</v>
      </c>
      <c r="F44" s="304"/>
      <c r="G44" s="304"/>
      <c r="H44" s="290">
        <v>0</v>
      </c>
      <c r="I44" s="291"/>
    </row>
    <row r="45" spans="1:12" x14ac:dyDescent="0.25">
      <c r="A45" s="303" t="s">
        <v>332</v>
      </c>
      <c r="F45" s="304"/>
      <c r="G45" s="304"/>
      <c r="H45" s="290">
        <v>0</v>
      </c>
      <c r="I45" s="291"/>
    </row>
    <row r="46" spans="1:12" x14ac:dyDescent="0.25">
      <c r="A46" s="303" t="s">
        <v>333</v>
      </c>
      <c r="F46" s="304"/>
      <c r="G46" s="304"/>
      <c r="H46" s="290">
        <v>0</v>
      </c>
      <c r="I46" s="291"/>
    </row>
    <row r="47" spans="1:12" x14ac:dyDescent="0.25">
      <c r="B47" s="5" t="s">
        <v>334</v>
      </c>
      <c r="D47" s="5"/>
      <c r="H47" s="290">
        <v>0</v>
      </c>
      <c r="I47" s="291"/>
      <c r="K47" s="311"/>
      <c r="L47" s="311"/>
    </row>
    <row r="48" spans="1:12" x14ac:dyDescent="0.25">
      <c r="A48" s="298" t="s">
        <v>335</v>
      </c>
      <c r="F48" s="290">
        <f>F49+F50+F51+F52</f>
        <v>3300000</v>
      </c>
      <c r="G48" s="290">
        <f>G49+G50+G51+G52</f>
        <v>0</v>
      </c>
      <c r="H48" s="290">
        <v>3300000</v>
      </c>
      <c r="I48" s="291"/>
      <c r="K48" s="311"/>
      <c r="L48" s="311"/>
    </row>
    <row r="49" spans="1:12" x14ac:dyDescent="0.25">
      <c r="A49" s="303" t="s">
        <v>336</v>
      </c>
      <c r="F49" s="290">
        <v>0</v>
      </c>
      <c r="G49" s="291"/>
      <c r="H49" s="290">
        <v>0</v>
      </c>
      <c r="I49" s="291"/>
      <c r="K49" s="311"/>
      <c r="L49" s="311"/>
    </row>
    <row r="50" spans="1:12" x14ac:dyDescent="0.25">
      <c r="A50" s="303" t="s">
        <v>337</v>
      </c>
      <c r="F50" s="290">
        <v>0</v>
      </c>
      <c r="G50" s="291"/>
      <c r="H50" s="290">
        <v>0</v>
      </c>
      <c r="I50" s="291"/>
      <c r="K50" s="311"/>
      <c r="L50" s="311"/>
    </row>
    <row r="51" spans="1:12" x14ac:dyDescent="0.25">
      <c r="A51" s="303" t="s">
        <v>338</v>
      </c>
      <c r="F51" s="290">
        <v>0</v>
      </c>
      <c r="G51" s="291"/>
      <c r="H51" s="290">
        <v>0</v>
      </c>
      <c r="I51" s="291"/>
      <c r="K51" s="311"/>
      <c r="L51" s="311"/>
    </row>
    <row r="52" spans="1:12" x14ac:dyDescent="0.25">
      <c r="A52" s="303" t="s">
        <v>339</v>
      </c>
      <c r="F52" s="290">
        <v>3300000</v>
      </c>
      <c r="G52" s="291"/>
      <c r="H52" s="290">
        <v>3300000</v>
      </c>
      <c r="I52" s="291"/>
      <c r="K52" s="311"/>
      <c r="L52" s="311"/>
    </row>
    <row r="53" spans="1:12" x14ac:dyDescent="0.25">
      <c r="A53" s="312" t="s">
        <v>340</v>
      </c>
      <c r="F53" s="554"/>
      <c r="G53" s="554"/>
      <c r="H53" s="555">
        <v>0</v>
      </c>
      <c r="I53" s="555"/>
    </row>
    <row r="55" spans="1:12" x14ac:dyDescent="0.25">
      <c r="A55" s="313" t="s">
        <v>341</v>
      </c>
    </row>
    <row r="56" spans="1:12" x14ac:dyDescent="0.25">
      <c r="A56" t="s">
        <v>342</v>
      </c>
      <c r="E56" t="s">
        <v>226</v>
      </c>
    </row>
    <row r="57" spans="1:12" x14ac:dyDescent="0.25">
      <c r="A57" s="6" t="s">
        <v>343</v>
      </c>
      <c r="B57" s="6"/>
      <c r="C57" s="6"/>
      <c r="D57" s="6"/>
      <c r="E57" s="6"/>
      <c r="F57" s="6"/>
      <c r="G57" s="6"/>
      <c r="H57" s="6"/>
      <c r="I57" s="6"/>
    </row>
  </sheetData>
  <mergeCells count="21">
    <mergeCell ref="H8:I8"/>
    <mergeCell ref="F11:G11"/>
    <mergeCell ref="F17:G17"/>
    <mergeCell ref="F4:G4"/>
    <mergeCell ref="F5:G5"/>
    <mergeCell ref="F15:G15"/>
    <mergeCell ref="F16:G16"/>
    <mergeCell ref="A8:E8"/>
    <mergeCell ref="F8:G8"/>
    <mergeCell ref="F12:G12"/>
    <mergeCell ref="F13:G13"/>
    <mergeCell ref="F14:G14"/>
    <mergeCell ref="F26:G26"/>
    <mergeCell ref="F53:G53"/>
    <mergeCell ref="H53:I53"/>
    <mergeCell ref="F18:G18"/>
    <mergeCell ref="F19:G19"/>
    <mergeCell ref="F20:G20"/>
    <mergeCell ref="F23:G23"/>
    <mergeCell ref="F24:G24"/>
    <mergeCell ref="F25:G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kopertina</vt:lpstr>
      <vt:lpstr>bilanci</vt:lpstr>
      <vt:lpstr>pash</vt:lpstr>
      <vt:lpstr>cashflou</vt:lpstr>
      <vt:lpstr>pasqyra e kapitalit</vt:lpstr>
      <vt:lpstr>shenimet shpjeguese</vt:lpstr>
      <vt:lpstr>deklarata</vt:lpstr>
      <vt:lpstr>aktivet afatgjata</vt:lpstr>
      <vt:lpstr>deklarata analitike e tatimit</vt:lpstr>
      <vt:lpstr>deklarata e tatimit mbi fitimin</vt:lpstr>
      <vt:lpstr>magazina e lendes se pare</vt:lpstr>
      <vt:lpstr>magazina e materialeve ndihmese</vt:lpstr>
      <vt:lpstr>magazina e mallrave</vt:lpstr>
      <vt:lpstr>magazina e aktiveve afatgjata</vt:lpstr>
      <vt:lpstr>magazina m5</vt:lpstr>
      <vt:lpstr>inventari i mjeteve te transpor</vt:lpstr>
      <vt:lpstr>inventari i mjeteve te tjera</vt:lpstr>
      <vt:lpstr>gjendja e llogarive te bilancit</vt:lpstr>
      <vt:lpstr>inventari i llogarive bankare</vt:lpstr>
      <vt:lpstr>analiza e tvsh-se</vt:lpstr>
      <vt:lpstr>analiza e sigurimeve</vt:lpstr>
      <vt:lpstr>formular nr.2</vt:lpstr>
      <vt:lpstr>formular nr.3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2001-11-01T09:09:30Z</dcterms:modified>
</cp:coreProperties>
</file>