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5315" windowHeight="4275" tabRatio="749" activeTab="0"/>
  </bookViews>
  <sheets>
    <sheet name="1" sheetId="1" r:id="rId1"/>
    <sheet name="AKTIV" sheetId="2" r:id="rId2"/>
    <sheet name="PASH sipas Natyres" sheetId="3" r:id="rId3"/>
    <sheet name="CF IND" sheetId="4" r:id="rId4"/>
    <sheet name="kapitali" sheetId="5" r:id="rId5"/>
    <sheet name="inventari" sheetId="6" r:id="rId6"/>
    <sheet name="bankat" sheetId="7" r:id="rId7"/>
    <sheet name="mj transp" sheetId="8" r:id="rId8"/>
    <sheet name="AQT" sheetId="9" r:id="rId9"/>
    <sheet name="Stratistike" sheetId="10" r:id="rId10"/>
    <sheet name="Statistike" sheetId="11" r:id="rId11"/>
    <sheet name="TATIM FITIMI" sheetId="12" r:id="rId12"/>
  </sheets>
  <definedNames>
    <definedName name="_xlnm.Print_Area" localSheetId="1">'AKTIV'!$A$1:$N$51</definedName>
    <definedName name="_xlnm.Print_Area" localSheetId="3">'CF IND'!$A$1:$I$35</definedName>
    <definedName name="_xlnm.Print_Area" localSheetId="5">'inventari'!#REF!</definedName>
    <definedName name="_xlnm.Print_Area" localSheetId="10">'Statistike'!$A$1:$K$51</definedName>
  </definedNames>
  <calcPr fullCalcOnLoad="1"/>
</workbook>
</file>

<file path=xl/sharedStrings.xml><?xml version="1.0" encoding="utf-8"?>
<sst xmlns="http://schemas.openxmlformats.org/spreadsheetml/2006/main" count="717" uniqueCount="470">
  <si>
    <t>Kapitali qe i perket aksionareve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</si>
  <si>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</si>
  <si>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</si>
  <si>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</si>
  <si>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</si>
  <si>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</si>
  <si>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</si>
  <si>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</si>
  <si>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</si>
  <si>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</si>
  <si>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PASIVEVE DHE KAPITALIT (I,II,III)</t>
  </si>
  <si>
    <t xml:space="preserve">VITI </t>
  </si>
  <si>
    <t>III</t>
  </si>
  <si>
    <t>I</t>
  </si>
  <si>
    <t>II</t>
  </si>
  <si>
    <t>Shenime</t>
  </si>
  <si>
    <t>AKTIVET</t>
  </si>
  <si>
    <t>AKTIVET AFATSHKURTËRA</t>
  </si>
  <si>
    <t>Aktivet monetare</t>
  </si>
  <si>
    <t>Derivativet</t>
  </si>
  <si>
    <t>Aktive te tjera financiare afatshkurtra</t>
  </si>
  <si>
    <t>Inventari</t>
  </si>
  <si>
    <t>Aktivet biologjike afatshkurtra</t>
  </si>
  <si>
    <t>Aktivet afatshkurtra te mbajtura per shitje</t>
  </si>
  <si>
    <t>Parapagimet she shpenzimet e shtyra</t>
  </si>
  <si>
    <t>TOTALI I AKTIVEVE AFATSHKURTRA (I)</t>
  </si>
  <si>
    <t>AKTIVET AFATGJATA</t>
  </si>
  <si>
    <t>Investimet financiare afatgjata</t>
  </si>
  <si>
    <t>Aktive afatgjata materiale</t>
  </si>
  <si>
    <t>Aktivet afatgjata jomateriale</t>
  </si>
  <si>
    <t>Aktive te tjera afatgjata</t>
  </si>
  <si>
    <t>TOTALI I AKTIVEVE AFATGJATA (II)</t>
  </si>
  <si>
    <t>TOTALI I AKTIVEVE (I+II)</t>
  </si>
  <si>
    <t>1.</t>
  </si>
  <si>
    <t>2.</t>
  </si>
  <si>
    <t>3.</t>
  </si>
  <si>
    <t>4.</t>
  </si>
  <si>
    <t>5.</t>
  </si>
  <si>
    <t>6.</t>
  </si>
  <si>
    <t>7.</t>
  </si>
  <si>
    <t>Aktive Biologjike afatgjata</t>
  </si>
  <si>
    <t xml:space="preserve">               Derivativet</t>
  </si>
  <si>
    <t xml:space="preserve">               Aktivet e mbajtura per tregtim</t>
  </si>
  <si>
    <t xml:space="preserve">               Llogari/Kërkesa të arkëtueshme</t>
  </si>
  <si>
    <t xml:space="preserve">               Llogari/Kërkesa të tjera të arkët.</t>
  </si>
  <si>
    <t xml:space="preserve">               Instrumente të tjera borxhi</t>
  </si>
  <si>
    <t xml:space="preserve">               Investime të tjera financiare</t>
  </si>
  <si>
    <t xml:space="preserve">               Lëndët e para</t>
  </si>
  <si>
    <t xml:space="preserve">               Prodhim në proçes</t>
  </si>
  <si>
    <t xml:space="preserve">               Produkte te gatshme</t>
  </si>
  <si>
    <t xml:space="preserve">               Mallra per rishitje</t>
  </si>
  <si>
    <t xml:space="preserve">               Parapagesat per furnizime</t>
  </si>
  <si>
    <t xml:space="preserve">               Aksione dhe investime te tjera ne pjesemarrje</t>
  </si>
  <si>
    <t xml:space="preserve">               Aksione dhe letra te tjera me vlere</t>
  </si>
  <si>
    <t xml:space="preserve">               Llogari/Kerkesa te arketueshme afatgjata</t>
  </si>
  <si>
    <t xml:space="preserve">   Aksione dhe pjesemarrje te tjera ne njesi te kontrolluara (vetem ne PFte pakonsoliduara)</t>
  </si>
  <si>
    <t xml:space="preserve">               Toka</t>
  </si>
  <si>
    <t xml:space="preserve">               Ndertesa</t>
  </si>
  <si>
    <t xml:space="preserve">               Makineri dhe pajisje</t>
  </si>
  <si>
    <t xml:space="preserve">               Emri i mire</t>
  </si>
  <si>
    <t xml:space="preserve">               Shpenzimet e zhvillimit</t>
  </si>
  <si>
    <t xml:space="preserve">               Aktive te tjera afatgjata jomateriale</t>
  </si>
  <si>
    <t>Kapital aksionar i papaguar</t>
  </si>
  <si>
    <t>PASIVET DHE KAPITALI</t>
  </si>
  <si>
    <t>PASIVET AFATSHKURTERA</t>
  </si>
  <si>
    <t>Huamarrjet</t>
  </si>
  <si>
    <t xml:space="preserve">               Huat dhe obligacionet afatshkurtra</t>
  </si>
  <si>
    <t xml:space="preserve">               Kthimet / ripagesat e huave afatgjata</t>
  </si>
  <si>
    <t xml:space="preserve">               Bono te konvertueshme</t>
  </si>
  <si>
    <t>Huate dhe parapagimet</t>
  </si>
  <si>
    <t xml:space="preserve">               Te pagueshme ndaj furnitoreve</t>
  </si>
  <si>
    <t xml:space="preserve">               Te pagueshme ndaj punonjesve</t>
  </si>
  <si>
    <t xml:space="preserve">               Detyrime tatimore</t>
  </si>
  <si>
    <t xml:space="preserve">               Parapagimet e arketuara</t>
  </si>
  <si>
    <t>Grantet dhe te ardhurat e shtyra</t>
  </si>
  <si>
    <t>Provizionet afatshkurtra</t>
  </si>
  <si>
    <t>TOTALI I DETYR. AFATSHKURTRA (I)</t>
  </si>
  <si>
    <t>PASIVET AFATGJATA</t>
  </si>
  <si>
    <t>Huat afatgjata</t>
  </si>
  <si>
    <t xml:space="preserve">               Hua, bono dhe detyrime nga qiraja financiare</t>
  </si>
  <si>
    <t xml:space="preserve">               Bonot e konvertueshme</t>
  </si>
  <si>
    <t>Huamarrje te tjera afatgjata</t>
  </si>
  <si>
    <t>Provizionet afatgjata</t>
  </si>
  <si>
    <t>TOTALI I PASIVEVE AFATGJATA (II)</t>
  </si>
  <si>
    <t>TOTALI I PASIVEVE (I+II)</t>
  </si>
  <si>
    <t>KAPITALI</t>
  </si>
  <si>
    <t>Aksionet e pakices (perdoret vetem ne pasqyrat financiare te konsoliduara)</t>
  </si>
  <si>
    <t>Shitjet neto</t>
  </si>
  <si>
    <t>Te ardhurat dhe shpenzimet financiare nga njesite e kontrolluara</t>
  </si>
  <si>
    <t>Te ardhurat dhe shpenzimet financiare nga pjesemarrjet</t>
  </si>
  <si>
    <t>Fitimi (humbja) neto e vitit financiar</t>
  </si>
  <si>
    <t>Interesi i paguar</t>
  </si>
  <si>
    <t>Fluksi i parave nga veprimtarite e shfrytezimit</t>
  </si>
  <si>
    <t>Fluksi i parave nga veprimtarite investuese</t>
  </si>
  <si>
    <t>Blerja e aktiveve afatgjata materiale</t>
  </si>
  <si>
    <t>Interesi i arketuar</t>
  </si>
  <si>
    <t>Dividentet e arketuar</t>
  </si>
  <si>
    <t>Te ardhura nga emetimi i kapitalit aksionar</t>
  </si>
  <si>
    <t>Te ardhura nga huamarrje afatgjata</t>
  </si>
  <si>
    <t>Pagesat e detyrimeve te qirase financiare</t>
  </si>
  <si>
    <t>Rritja / renia neto e mjeteve monetare</t>
  </si>
  <si>
    <t>Mjetet monetare ne fillim te periudhes kontabel</t>
  </si>
  <si>
    <t>Mjetet monetare ne fund te periudhes kontabel</t>
  </si>
  <si>
    <t>Dividentet e paguar</t>
  </si>
  <si>
    <t>Totali</t>
  </si>
  <si>
    <t>Pozicioni i rregulluar</t>
  </si>
  <si>
    <t>Fitimi neto i vitit financiar</t>
  </si>
  <si>
    <t>Emetim i kapitalit aksionar</t>
  </si>
  <si>
    <t>Fitimi neto per periudhen kontabel</t>
  </si>
  <si>
    <t>Nr</t>
  </si>
  <si>
    <t>PASQYRA E NDRYSHIMEVE NE KAPITAL</t>
  </si>
  <si>
    <t>Kapitali 
aksionar</t>
  </si>
  <si>
    <t>Primi i 
aksionit</t>
  </si>
  <si>
    <t>Aksionet e 
thesarit</t>
  </si>
  <si>
    <t>Fitimi i 
pashperndare</t>
  </si>
  <si>
    <t>Efekti i ndryshimeve ne politikat 
kontabel</t>
  </si>
  <si>
    <t>Rritje e rezerves se kapitalit</t>
  </si>
  <si>
    <t>8.</t>
  </si>
  <si>
    <t>9.</t>
  </si>
  <si>
    <t>10.</t>
  </si>
  <si>
    <t>TE ARDHURAT E SHPENZIMET (formati 1)</t>
  </si>
  <si>
    <t>Emertimi</t>
  </si>
  <si>
    <t>Diferenca</t>
  </si>
  <si>
    <t>1</t>
  </si>
  <si>
    <t>2</t>
  </si>
  <si>
    <t>Te ardhura te tjera nga veprimtarite e shfrytezimit</t>
  </si>
  <si>
    <t>3</t>
  </si>
  <si>
    <t>Ndryshime ne inventarin e produkteve te gatshem e ne proces</t>
  </si>
  <si>
    <t>4</t>
  </si>
  <si>
    <t>Puna e kryer nga njesia ekonomike raportuese 
per qellimet e veta dhe e kapitalizuar</t>
  </si>
  <si>
    <t>5</t>
  </si>
  <si>
    <t>Materialet e konsumuara</t>
  </si>
  <si>
    <t>6</t>
  </si>
  <si>
    <t>Kosto e punes</t>
  </si>
  <si>
    <t xml:space="preserve">       a</t>
  </si>
  <si>
    <t>Paga e personelit</t>
  </si>
  <si>
    <t xml:space="preserve">       b</t>
  </si>
  <si>
    <t>Sigurimet shoqerore e shendetesore</t>
  </si>
  <si>
    <t>Shuma (a,b)</t>
  </si>
  <si>
    <t>Amortizimi dhe zhvleresimet</t>
  </si>
  <si>
    <t>Shpenzime te tjera</t>
  </si>
  <si>
    <t>Totali i shpenzimeve</t>
  </si>
  <si>
    <t>Fitimi apo humbja nga veprimtaria kryesore</t>
  </si>
  <si>
    <t>Te ardhurat dhe shpenzimet financiare nga:</t>
  </si>
  <si>
    <t>interesa</t>
  </si>
  <si>
    <t xml:space="preserve">       c</t>
  </si>
  <si>
    <t>fitimet (humbjet) nga kursi i kembimit</t>
  </si>
  <si>
    <t xml:space="preserve">       d</t>
  </si>
  <si>
    <t>te tjera financiare</t>
  </si>
  <si>
    <t>Totali (a÷d)</t>
  </si>
  <si>
    <t>Totali i te ardhurave dhe shpenzimeve financiare</t>
  </si>
  <si>
    <t>Fitimi (Humbja) para tatimit</t>
  </si>
  <si>
    <t>Shpenzimet e tatimit mbi fitimin</t>
  </si>
  <si>
    <t>Elemente te pasqyrave te konsoliduara</t>
  </si>
  <si>
    <t>Fitimi para tatimit</t>
  </si>
  <si>
    <t>Rregullime per:</t>
  </si>
  <si>
    <t xml:space="preserve">          Amortizimin</t>
  </si>
  <si>
    <t xml:space="preserve">          Fitime / Humbje nga kembimet valutore</t>
  </si>
  <si>
    <t xml:space="preserve">          Te ardhura nga investimet</t>
  </si>
  <si>
    <t xml:space="preserve">          Shpenzime per interesa</t>
  </si>
  <si>
    <t>Rritje / renie ne tepricen e kerkesave te arketueshme nga aktiviteti, si dhe kerkesave te arketueshme te tjera</t>
  </si>
  <si>
    <t>Rritje / renie ne tepricen e inventarit</t>
  </si>
  <si>
    <t>Rritje / renie ne tepricen e detyrimeve, per tu paguar nga aktiviteti</t>
  </si>
  <si>
    <t>Parate e perftuara nga aktivitetet</t>
  </si>
  <si>
    <t>Tatimfitimi i paguar</t>
  </si>
  <si>
    <t>Paraja neto nga aktivitetet e shfrytezimit</t>
  </si>
  <si>
    <t>Blerja e shoqerise se kontrolluar X minus parate e arketuara</t>
  </si>
  <si>
    <t>Te ardhura nga shitja e pajisjeve</t>
  </si>
  <si>
    <t>Paraja neto, e perdorur ne aktivitetet investuese</t>
  </si>
  <si>
    <t>Fluksi i parave nga veprimtarite financiare</t>
  </si>
  <si>
    <t>Paraja neto e perdorur ne aktivitetet financiare</t>
  </si>
  <si>
    <t xml:space="preserve">         PASQYRA E FLUKSIT TE PARASE (METODA INDIREKT)</t>
  </si>
  <si>
    <t>Vlera</t>
  </si>
  <si>
    <t>Banka</t>
  </si>
  <si>
    <t xml:space="preserve">               Aktive te tjera afatgjata maeriale (HEC)</t>
  </si>
  <si>
    <t xml:space="preserve">               Kontribute sig shoqerore</t>
  </si>
  <si>
    <t xml:space="preserve">              Tatim mbi te ardhurat personale</t>
  </si>
  <si>
    <t xml:space="preserve">               Garanci kontrate ndaj sipermaresve</t>
  </si>
  <si>
    <t xml:space="preserve">               Hua te tjera (Ortaket)</t>
  </si>
  <si>
    <t>interesa te arketuara</t>
  </si>
  <si>
    <t>Pozicioni me 31 dhjetor 2009</t>
  </si>
  <si>
    <t xml:space="preserve">I N V E N T A R I  </t>
  </si>
  <si>
    <t>Aktiviteti</t>
  </si>
  <si>
    <t>Nr.</t>
  </si>
  <si>
    <t>Artikulli</t>
  </si>
  <si>
    <t>Nj / M</t>
  </si>
  <si>
    <t>Sasia</t>
  </si>
  <si>
    <t>Kosto</t>
  </si>
  <si>
    <t>Shuma</t>
  </si>
  <si>
    <t>Tel.______________________________</t>
  </si>
  <si>
    <t>Inventari i automjeteve ne pronesi te subjektit</t>
  </si>
  <si>
    <t>Lloji i automjetit</t>
  </si>
  <si>
    <t>Kapaciteti</t>
  </si>
  <si>
    <t>Targa</t>
  </si>
  <si>
    <t xml:space="preserve">Shuma </t>
  </si>
  <si>
    <t>Taimpaguesi HECI TERVOL</t>
  </si>
  <si>
    <t>NIPT  K73621202N</t>
  </si>
  <si>
    <t>Emertimi bankes</t>
  </si>
  <si>
    <t xml:space="preserve">Numri llogarise </t>
  </si>
  <si>
    <t>Shuma monedhe e huaj</t>
  </si>
  <si>
    <t>Shuma ne leke</t>
  </si>
  <si>
    <t xml:space="preserve">REZULTATI TATIMOR </t>
  </si>
  <si>
    <t>Humbje e mbartur</t>
  </si>
  <si>
    <t>F I T I M I   I   U S H T R I M I T</t>
  </si>
  <si>
    <t>SHPENZIME TË PAZBRITSHME</t>
  </si>
  <si>
    <t xml:space="preserve">   a)-Amortizime tej normave tatimore</t>
  </si>
  <si>
    <t xml:space="preserve">   b)-Shpenzime pritje e dhurimi tej kufirit tatimor</t>
  </si>
  <si>
    <t xml:space="preserve">   c)-Gjoba, penalitete, dëmshpërblime</t>
  </si>
  <si>
    <t xml:space="preserve">   d)-Provizione që nuk njihen nga dispozitat</t>
  </si>
  <si>
    <t xml:space="preserve"> </t>
  </si>
  <si>
    <t>FITIMI TATIMOR I USHTRIMIT (2+3)</t>
  </si>
  <si>
    <t>PJESA E HUMBJES MBARTUR ( - )</t>
  </si>
  <si>
    <t>FITIMI I TATUESHËM ( 4 + 5 )</t>
  </si>
  <si>
    <t>Përqindja e tatimit mbi fitimin</t>
  </si>
  <si>
    <t>SHUMA E TATIMIT TË LLOGARITUR</t>
  </si>
  <si>
    <t xml:space="preserve"> Emertimi dhe Forma ligjore:</t>
  </si>
  <si>
    <t xml:space="preserve"> NIPT:</t>
  </si>
  <si>
    <t xml:space="preserve"> Adresa e Selise:</t>
  </si>
  <si>
    <t xml:space="preserve"> Veprimtaria  Kryesore:</t>
  </si>
  <si>
    <t>PASQYRAT  FINANCIARE</t>
  </si>
  <si>
    <t xml:space="preserve">(  Ne zbarim te Standartit Kombetar te Kontabilitetit Nr.2 dhe </t>
  </si>
  <si>
    <t>Ligjit Nr. 9228 Date 29.04.2004     Per Kontabilitetin dhe Pasqyrat Financiare  )</t>
  </si>
  <si>
    <t xml:space="preserve"> Pasqyra Financiare jane individuale</t>
  </si>
  <si>
    <t>PO</t>
  </si>
  <si>
    <t xml:space="preserve"> Pasqyra Financiare jane te konsoliduara</t>
  </si>
  <si>
    <t>JO</t>
  </si>
  <si>
    <t xml:space="preserve"> Pasqyra Financiare jane te shprehura ne</t>
  </si>
  <si>
    <t>LEK</t>
  </si>
  <si>
    <t xml:space="preserve"> Pasqyra Financiare jane te rumbullakosura ne</t>
  </si>
  <si>
    <t xml:space="preserve"> Periudha  Kontabel e Pasqyrave Financiare</t>
  </si>
  <si>
    <t xml:space="preserve"> Data  e  mbylljes se Pasqyrave Financiare</t>
  </si>
  <si>
    <t>K 73621202 N</t>
  </si>
  <si>
    <t>Viti ushtrimor</t>
  </si>
  <si>
    <t>Viti paraushtrimor</t>
  </si>
  <si>
    <t>Pozicioni me 31 dhjetor 2010</t>
  </si>
  <si>
    <t>0013351925</t>
  </si>
  <si>
    <t>Arka</t>
  </si>
  <si>
    <t xml:space="preserve">   e)-Të tjera (blerje pa dokumenta)</t>
  </si>
  <si>
    <t>Shen
ime</t>
  </si>
  <si>
    <t>Shoqeria HEC I Tervolit shpk</t>
  </si>
  <si>
    <t>NIPTI K73621202N</t>
  </si>
  <si>
    <t>Gjendje</t>
  </si>
  <si>
    <t>Shtesa</t>
  </si>
  <si>
    <t>Pakesime</t>
  </si>
  <si>
    <t>Toka</t>
  </si>
  <si>
    <t>Ndertime</t>
  </si>
  <si>
    <t>Makineri,paisje</t>
  </si>
  <si>
    <t>Mjete transporti</t>
  </si>
  <si>
    <t xml:space="preserve">             TOTALI</t>
  </si>
  <si>
    <t>Makineri,paisje,vegla</t>
  </si>
  <si>
    <t>Pozicioni me 31 dhjetor 2011</t>
  </si>
  <si>
    <t>SHOQERIA  HEC I Tervolit</t>
  </si>
  <si>
    <t>NIPT K73621202N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</si>
  <si>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</si>
  <si>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</si>
  <si>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</si>
  <si>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</si>
  <si>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</si>
  <si>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</si>
  <si>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</si>
  <si>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</si>
  <si>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</si>
  <si>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</si>
  <si>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</si>
  <si>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</si>
  <si>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</si>
  <si>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</si>
  <si>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</si>
  <si>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</si>
  <si>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</si>
  <si>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</si>
  <si>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</si>
  <si>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</si>
  <si>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</si>
  <si>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</si>
  <si>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</si>
  <si>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</si>
  <si>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</si>
  <si>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</si>
  <si>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</si>
  <si>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</si>
  <si>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</si>
  <si>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</si>
  <si>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</si>
  <si>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</si>
  <si>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</si>
  <si>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</si>
  <si>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</si>
  <si>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</si>
  <si>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</si>
  <si>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</si>
  <si>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</si>
  <si>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</si>
  <si>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</si>
  <si>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</si>
  <si>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</si>
  <si>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</si>
  <si>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</si>
  <si>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</si>
  <si>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</si>
  <si>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</si>
  <si>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</si>
  <si>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</si>
  <si>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</si>
  <si>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</si>
  <si>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</si>
  <si>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</si>
  <si>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</si>
  <si>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</si>
  <si>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</si>
  <si>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</si>
  <si>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</si>
  <si>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</si>
  <si>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</si>
  <si>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</si>
  <si>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</si>
  <si>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</si>
  <si>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</si>
  <si>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</si>
  <si>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</si>
  <si>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</si>
  <si>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</si>
  <si>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</si>
  <si>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</si>
  <si>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</si>
  <si>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</si>
  <si>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</si>
  <si>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</si>
  <si>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</si>
  <si>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</si>
  <si>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</si>
  <si>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</si>
  <si>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</si>
  <si>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</si>
  <si>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</si>
  <si>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</si>
  <si>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</si>
  <si>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</si>
  <si>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</si>
  <si>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</si>
  <si>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</si>
  <si>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</si>
  <si>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</si>
  <si>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</si>
  <si>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</si>
  <si>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</si>
  <si>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Tregti karburanti</t>
  </si>
  <si>
    <t>Te ardhurat nga aktiviteti</t>
  </si>
  <si>
    <t>Tregti ushqimore</t>
  </si>
  <si>
    <t>Tregti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</si>
  <si>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</si>
  <si>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</si>
  <si>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</si>
  <si>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</si>
  <si>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</si>
  <si>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</si>
  <si>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</si>
  <si>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</si>
  <si>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</si>
  <si>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</si>
  <si>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</si>
  <si>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</si>
  <si>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</si>
  <si>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</si>
  <si>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</si>
  <si>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</si>
  <si>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</si>
  <si>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</si>
  <si>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</si>
  <si>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</si>
  <si>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</si>
  <si>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</si>
  <si>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</si>
  <si>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</si>
  <si>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</si>
  <si>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</si>
  <si>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</si>
  <si>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</si>
  <si>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</si>
  <si>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</si>
  <si>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</si>
  <si>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</si>
  <si>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</si>
  <si>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</si>
  <si>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</si>
  <si>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</si>
  <si>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</si>
  <si>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</si>
  <si>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</si>
  <si>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</si>
  <si>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</si>
  <si>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</si>
  <si>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</si>
  <si>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</si>
  <si>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</si>
  <si>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</si>
  <si>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</si>
  <si>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</si>
  <si>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</si>
  <si>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</si>
  <si>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</si>
  <si>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</si>
  <si>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</si>
  <si>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</si>
  <si>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</si>
  <si>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</si>
  <si>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</si>
  <si>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</si>
  <si>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Pozicioni me 31 dhjetor 2012</t>
  </si>
  <si>
    <t>Vlera Kontabel Neto e A.A.Materiale  2012</t>
  </si>
  <si>
    <t>VITI 2013</t>
  </si>
  <si>
    <t>01/01/2013 - 31/12/2013</t>
  </si>
  <si>
    <t>31.12.2013</t>
  </si>
  <si>
    <t>Viti paraardhes</t>
  </si>
  <si>
    <t>a) nga viti 2011</t>
  </si>
  <si>
    <t>b) nga viti 2012</t>
  </si>
  <si>
    <t>Viti 2012</t>
  </si>
  <si>
    <t>Viti 2013</t>
  </si>
  <si>
    <t>Pozicioni me 31 dhjetor 2013</t>
  </si>
  <si>
    <t>Aktivet Afatgjata Materiale  me vlere fillestare   2013</t>
  </si>
  <si>
    <t>Inventari    i  Mjeteve Monetare</t>
  </si>
  <si>
    <t>ARKA NE LEKE</t>
  </si>
  <si>
    <t>Derivative dhe ak.financ.per tregtim</t>
  </si>
  <si>
    <t>Fitime te pashperndara</t>
  </si>
  <si>
    <t>kompjuterike</t>
  </si>
  <si>
    <t>Zyre</t>
  </si>
  <si>
    <t>Amortizimi A.A.Materiale   2012</t>
  </si>
  <si>
    <t>0001063443</t>
  </si>
  <si>
    <t>0001063446</t>
  </si>
  <si>
    <t>Reiffaisen bank leke</t>
  </si>
  <si>
    <t>Reiffaisen bank usd</t>
  </si>
  <si>
    <t>Reiffaisen bank Euro</t>
  </si>
  <si>
    <t>Prokredit  bank lek</t>
  </si>
  <si>
    <t>Prokredit  bank usd</t>
  </si>
  <si>
    <t>NBG bank lek</t>
  </si>
  <si>
    <t>Societe General lek</t>
  </si>
  <si>
    <t>Societe General Euro</t>
  </si>
  <si>
    <t>Te punesuar mesatarisht per vitin 2013:</t>
  </si>
  <si>
    <t>EKRAN TOUCHSCREEN</t>
  </si>
  <si>
    <t>COPE</t>
  </si>
  <si>
    <t>DEPOZITE</t>
  </si>
  <si>
    <t>POMPE</t>
  </si>
  <si>
    <t>MATES FREKUENCE</t>
  </si>
  <si>
    <t>MATES TEMPERATURE</t>
  </si>
  <si>
    <t>MATES FUQIE</t>
  </si>
  <si>
    <t>MATES VOLTAZHI</t>
  </si>
  <si>
    <t>SINJAL SHPEJTESIE</t>
  </si>
  <si>
    <t>LEXUES APARATI</t>
  </si>
  <si>
    <t>MEKANIZME SHPEJTESIE</t>
  </si>
  <si>
    <t>FIKSUES CELSASH</t>
  </si>
  <si>
    <t>MATES PRESIONI ELEKTRIK</t>
  </si>
  <si>
    <t>SENSOR PER MARRJE INF</t>
  </si>
  <si>
    <t>2P MIKRO DRIVE</t>
  </si>
  <si>
    <t>BLOKUES MOTORRI</t>
  </si>
  <si>
    <t xml:space="preserve">VALFULE EMERGJENCE </t>
  </si>
  <si>
    <t>VALFUL ELEKTRIKE 1</t>
  </si>
  <si>
    <t>VALFUL ELEKTRIKE 2</t>
  </si>
  <si>
    <t>SINJAL MODULI</t>
  </si>
  <si>
    <t>SISTEM HIRAULIK VAJI PERLTON</t>
  </si>
  <si>
    <t>MBROJTES GJENERATORI</t>
  </si>
  <si>
    <t>TRANS KRYESOR HV BACKUP</t>
  </si>
  <si>
    <t>DIFERENCIAL</t>
  </si>
  <si>
    <t>BACKUP</t>
  </si>
  <si>
    <t>FUSHA FSHIRJE</t>
  </si>
  <si>
    <t>MBROJTES LINJE 35 KV</t>
  </si>
  <si>
    <t>KONTROLLUES DIGITAL LT8647</t>
  </si>
  <si>
    <t>A1 KL46A1 SHDK 2005.12</t>
  </si>
  <si>
    <t>Komuna Pishaj Gramsh</t>
  </si>
  <si>
    <t>Prodhim dhe shitje energji elektrike</t>
  </si>
  <si>
    <t>"HEC-I  TERVOLIT" SHPK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</si>
</sst>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0_);\-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_-;\-* #,##0_-;_-* &quot;-&quot;??_-;_-@_-"/>
    <numFmt numFmtId="180" formatCode="_-* #,##0.00_L_e_k_-;\-* #,##0.00_L_e_k_-;_-* &quot;-&quot;??_L_e_k_-;_-@_-"/>
    <numFmt numFmtId="181" formatCode="_-* #,##0_L_e_k_-;\-* #,##0_L_e_k_-;_-* &quot;-&quot;??_L_e_k_-;_-@_-"/>
  </numFmts>
  <fonts count="8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1"/>
      <name val="Arial"/>
      <family val="0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i/>
      <sz val="12.5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u val="single"/>
      <sz val="11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48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medium">
        <color indexed="48"/>
      </top>
      <bottom style="dashed">
        <color indexed="40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>
        <color indexed="48"/>
      </left>
      <right style="dashed">
        <color indexed="48"/>
      </right>
      <top style="thick">
        <color indexed="48"/>
      </top>
      <bottom style="dashed">
        <color indexed="48"/>
      </bottom>
    </border>
    <border>
      <left style="dashed">
        <color indexed="48"/>
      </left>
      <right style="dashed">
        <color indexed="48"/>
      </right>
      <top style="thick">
        <color indexed="48"/>
      </top>
      <bottom style="dashed">
        <color indexed="48"/>
      </bottom>
    </border>
    <border>
      <left style="dashed">
        <color indexed="48"/>
      </left>
      <right style="thick">
        <color indexed="48"/>
      </right>
      <top style="thick">
        <color indexed="48"/>
      </top>
      <bottom style="dashed">
        <color indexed="48"/>
      </bottom>
    </border>
    <border>
      <left style="thick">
        <color indexed="48"/>
      </left>
      <right style="dashed">
        <color indexed="48"/>
      </right>
      <top style="dashed">
        <color indexed="48"/>
      </top>
      <bottom style="dashed">
        <color indexed="48"/>
      </bottom>
    </border>
    <border>
      <left style="dashed">
        <color indexed="48"/>
      </left>
      <right style="dashed">
        <color indexed="48"/>
      </right>
      <top style="dashed">
        <color indexed="48"/>
      </top>
      <bottom style="dashed">
        <color indexed="48"/>
      </bottom>
    </border>
    <border>
      <left style="dashed">
        <color indexed="48"/>
      </left>
      <right style="thick">
        <color indexed="48"/>
      </right>
      <top style="dashed">
        <color indexed="48"/>
      </top>
      <bottom style="dashed">
        <color indexed="48"/>
      </bottom>
    </border>
    <border>
      <left style="thick">
        <color indexed="48"/>
      </left>
      <right style="dashed">
        <color indexed="48"/>
      </right>
      <top style="dashed">
        <color indexed="48"/>
      </top>
      <bottom style="thick">
        <color indexed="48"/>
      </bottom>
    </border>
    <border>
      <left style="dashed">
        <color indexed="48"/>
      </left>
      <right style="dashed">
        <color indexed="48"/>
      </right>
      <top style="dashed">
        <color indexed="48"/>
      </top>
      <bottom style="thick">
        <color indexed="48"/>
      </bottom>
    </border>
    <border>
      <left style="dashed">
        <color indexed="48"/>
      </left>
      <right style="thick">
        <color indexed="48"/>
      </right>
      <top style="dashed">
        <color indexed="48"/>
      </top>
      <bottom style="thick">
        <color indexed="48"/>
      </bottom>
    </border>
    <border>
      <left style="dashed">
        <color indexed="40"/>
      </left>
      <right>
        <color indexed="63"/>
      </right>
      <top style="medium">
        <color indexed="48"/>
      </top>
      <bottom style="dashed">
        <color indexed="40"/>
      </bottom>
    </border>
    <border>
      <left style="dashed">
        <color indexed="40"/>
      </left>
      <right>
        <color indexed="63"/>
      </right>
      <top style="dashed">
        <color indexed="40"/>
      </top>
      <bottom style="dashed">
        <color indexed="40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3" fontId="7" fillId="0" borderId="10" xfId="43" applyNumberFormat="1" applyFont="1" applyBorder="1" applyAlignment="1">
      <alignment/>
    </xf>
    <xf numFmtId="3" fontId="6" fillId="0" borderId="10" xfId="43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43" applyNumberFormat="1" applyFont="1" applyBorder="1" applyAlignment="1">
      <alignment/>
    </xf>
    <xf numFmtId="3" fontId="7" fillId="0" borderId="13" xfId="43" applyNumberFormat="1" applyFont="1" applyBorder="1" applyAlignment="1">
      <alignment/>
    </xf>
    <xf numFmtId="37" fontId="0" fillId="0" borderId="0" xfId="0" applyNumberFormat="1" applyAlignment="1">
      <alignment horizontal="left" vertical="center"/>
    </xf>
    <xf numFmtId="37" fontId="0" fillId="0" borderId="0" xfId="0" applyNumberForma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5" fillId="0" borderId="14" xfId="0" applyNumberFormat="1" applyFont="1" applyBorder="1" applyAlignment="1">
      <alignment horizontal="center" vertical="center"/>
    </xf>
    <xf numFmtId="37" fontId="5" fillId="0" borderId="14" xfId="0" applyNumberFormat="1" applyFont="1" applyBorder="1" applyAlignment="1">
      <alignment horizontal="left" vertical="center"/>
    </xf>
    <xf numFmtId="3" fontId="7" fillId="0" borderId="15" xfId="43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distributed"/>
    </xf>
    <xf numFmtId="0" fontId="0" fillId="0" borderId="14" xfId="0" applyFont="1" applyBorder="1" applyAlignment="1">
      <alignment vertical="justify"/>
    </xf>
    <xf numFmtId="0" fontId="8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15" xfId="43" applyNumberFormat="1" applyFont="1" applyBorder="1" applyAlignment="1">
      <alignment/>
    </xf>
    <xf numFmtId="173" fontId="0" fillId="0" borderId="14" xfId="42" applyNumberFormat="1" applyFont="1" applyBorder="1" applyAlignment="1">
      <alignment horizontal="center"/>
    </xf>
    <xf numFmtId="173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16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 indent="5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4" xfId="0" applyFont="1" applyFill="1" applyBorder="1" applyAlignment="1">
      <alignment horizontal="right" indent="1"/>
    </xf>
    <xf numFmtId="3" fontId="18" fillId="0" borderId="1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Fill="1" applyBorder="1" applyAlignment="1">
      <alignment horizontal="left" indent="1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18" fillId="0" borderId="1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right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21" fontId="24" fillId="0" borderId="23" xfId="0" applyNumberFormat="1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5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26" fillId="0" borderId="0" xfId="60" applyFont="1">
      <alignment/>
      <protection/>
    </xf>
    <xf numFmtId="3" fontId="27" fillId="0" borderId="0" xfId="60" applyNumberFormat="1" applyFont="1" applyFill="1" applyAlignment="1">
      <alignment horizontal="left" vertical="top"/>
      <protection/>
    </xf>
    <xf numFmtId="3" fontId="27" fillId="0" borderId="28" xfId="60" applyNumberFormat="1" applyFont="1" applyFill="1" applyBorder="1" applyAlignment="1">
      <alignment horizontal="left" vertical="top"/>
      <protection/>
    </xf>
    <xf numFmtId="3" fontId="27" fillId="0" borderId="29" xfId="60" applyNumberFormat="1" applyFont="1" applyFill="1" applyBorder="1" applyAlignment="1">
      <alignment horizontal="left" vertical="top"/>
      <protection/>
    </xf>
    <xf numFmtId="3" fontId="27" fillId="0" borderId="30" xfId="60" applyNumberFormat="1" applyFont="1" applyFill="1" applyBorder="1" applyAlignment="1">
      <alignment horizontal="left" vertical="top"/>
      <protection/>
    </xf>
    <xf numFmtId="0" fontId="26" fillId="0" borderId="31" xfId="60" applyFont="1" applyBorder="1">
      <alignment/>
      <protection/>
    </xf>
    <xf numFmtId="0" fontId="26" fillId="0" borderId="32" xfId="60" applyFont="1" applyBorder="1">
      <alignment/>
      <protection/>
    </xf>
    <xf numFmtId="3" fontId="27" fillId="0" borderId="33" xfId="60" applyNumberFormat="1" applyFont="1" applyBorder="1" applyAlignment="1">
      <alignment horizontal="right"/>
      <protection/>
    </xf>
    <xf numFmtId="3" fontId="27" fillId="0" borderId="33" xfId="60" applyNumberFormat="1" applyFont="1" applyBorder="1" applyAlignment="1">
      <alignment horizontal="center"/>
      <protection/>
    </xf>
    <xf numFmtId="0" fontId="27" fillId="0" borderId="31" xfId="60" applyFont="1" applyBorder="1" applyAlignment="1">
      <alignment horizontal="center"/>
      <protection/>
    </xf>
    <xf numFmtId="0" fontId="27" fillId="0" borderId="32" xfId="60" applyFont="1" applyBorder="1">
      <alignment/>
      <protection/>
    </xf>
    <xf numFmtId="3" fontId="27" fillId="0" borderId="33" xfId="44" applyNumberFormat="1" applyFont="1" applyBorder="1" applyAlignment="1">
      <alignment/>
    </xf>
    <xf numFmtId="0" fontId="26" fillId="0" borderId="31" xfId="60" applyFont="1" applyBorder="1" applyAlignment="1">
      <alignment horizontal="center"/>
      <protection/>
    </xf>
    <xf numFmtId="173" fontId="26" fillId="0" borderId="33" xfId="42" applyNumberFormat="1" applyFont="1" applyBorder="1" applyAlignment="1">
      <alignment/>
    </xf>
    <xf numFmtId="3" fontId="26" fillId="0" borderId="33" xfId="44" applyNumberFormat="1" applyFont="1" applyBorder="1" applyAlignment="1">
      <alignment/>
    </xf>
    <xf numFmtId="9" fontId="26" fillId="0" borderId="33" xfId="65" applyFont="1" applyBorder="1" applyAlignment="1">
      <alignment/>
    </xf>
    <xf numFmtId="3" fontId="29" fillId="33" borderId="34" xfId="0" applyNumberFormat="1" applyFont="1" applyFill="1" applyBorder="1" applyAlignment="1">
      <alignment/>
    </xf>
    <xf numFmtId="3" fontId="26" fillId="0" borderId="0" xfId="60" applyNumberFormat="1" applyFont="1">
      <alignment/>
      <protection/>
    </xf>
    <xf numFmtId="0" fontId="27" fillId="0" borderId="0" xfId="60" applyFont="1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/>
    </xf>
    <xf numFmtId="2" fontId="21" fillId="0" borderId="0" xfId="59" applyNumberFormat="1" applyFont="1" applyBorder="1" applyAlignment="1">
      <alignment wrapText="1"/>
      <protection/>
    </xf>
    <xf numFmtId="0" fontId="8" fillId="0" borderId="16" xfId="59" applyFont="1" applyBorder="1" applyAlignment="1">
      <alignment horizontal="center"/>
      <protection/>
    </xf>
    <xf numFmtId="2" fontId="33" fillId="0" borderId="22" xfId="59" applyNumberFormat="1" applyFont="1" applyBorder="1" applyAlignment="1">
      <alignment horizontal="center" wrapText="1"/>
      <protection/>
    </xf>
    <xf numFmtId="0" fontId="8" fillId="0" borderId="35" xfId="59" applyFont="1" applyBorder="1" applyAlignment="1">
      <alignment horizontal="center"/>
      <protection/>
    </xf>
    <xf numFmtId="0" fontId="8" fillId="0" borderId="36" xfId="59" applyFont="1" applyBorder="1" applyAlignment="1">
      <alignment horizontal="left" wrapText="1"/>
      <protection/>
    </xf>
    <xf numFmtId="0" fontId="0" fillId="0" borderId="37" xfId="59" applyFont="1" applyBorder="1" applyAlignment="1">
      <alignment horizontal="center"/>
      <protection/>
    </xf>
    <xf numFmtId="0" fontId="0" fillId="0" borderId="38" xfId="59" applyFont="1" applyBorder="1" applyAlignment="1">
      <alignment horizontal="left" wrapText="1"/>
      <protection/>
    </xf>
    <xf numFmtId="173" fontId="8" fillId="0" borderId="14" xfId="42" applyNumberFormat="1" applyFont="1" applyBorder="1" applyAlignment="1">
      <alignment horizontal="left"/>
    </xf>
    <xf numFmtId="0" fontId="0" fillId="0" borderId="39" xfId="59" applyFont="1" applyBorder="1" applyAlignment="1">
      <alignment horizontal="center"/>
      <protection/>
    </xf>
    <xf numFmtId="173" fontId="8" fillId="0" borderId="40" xfId="42" applyNumberFormat="1" applyFont="1" applyBorder="1" applyAlignment="1">
      <alignment horizontal="left"/>
    </xf>
    <xf numFmtId="0" fontId="31" fillId="0" borderId="38" xfId="59" applyFont="1" applyBorder="1" applyAlignment="1">
      <alignment horizontal="left" wrapText="1"/>
      <protection/>
    </xf>
    <xf numFmtId="0" fontId="8" fillId="0" borderId="41" xfId="59" applyFont="1" applyBorder="1" applyAlignment="1">
      <alignment horizontal="center"/>
      <protection/>
    </xf>
    <xf numFmtId="0" fontId="8" fillId="0" borderId="38" xfId="59" applyFont="1" applyBorder="1" applyAlignment="1">
      <alignment horizontal="left" wrapText="1"/>
      <protection/>
    </xf>
    <xf numFmtId="0" fontId="0" fillId="0" borderId="42" xfId="59" applyFont="1" applyBorder="1" applyAlignment="1">
      <alignment horizontal="left" wrapText="1"/>
      <protection/>
    </xf>
    <xf numFmtId="0" fontId="0" fillId="0" borderId="43" xfId="59" applyFont="1" applyBorder="1" applyAlignment="1">
      <alignment horizontal="center"/>
      <protection/>
    </xf>
    <xf numFmtId="0" fontId="0" fillId="0" borderId="27" xfId="59" applyFont="1" applyBorder="1" applyAlignment="1">
      <alignment horizontal="left" wrapText="1"/>
      <protection/>
    </xf>
    <xf numFmtId="0" fontId="8" fillId="0" borderId="41" xfId="59" applyFont="1" applyBorder="1" applyAlignment="1">
      <alignment horizontal="center" vertical="center"/>
      <protection/>
    </xf>
    <xf numFmtId="0" fontId="8" fillId="0" borderId="39" xfId="59" applyFont="1" applyBorder="1" applyAlignment="1">
      <alignment horizontal="center" vertical="center"/>
      <protection/>
    </xf>
    <xf numFmtId="0" fontId="0" fillId="0" borderId="38" xfId="59" applyFont="1" applyBorder="1" applyAlignment="1">
      <alignment horizontal="center" wrapText="1"/>
      <protection/>
    </xf>
    <xf numFmtId="0" fontId="8" fillId="0" borderId="37" xfId="59" applyFont="1" applyBorder="1" applyAlignment="1">
      <alignment horizontal="center"/>
      <protection/>
    </xf>
    <xf numFmtId="0" fontId="30" fillId="0" borderId="14" xfId="59" applyFont="1" applyBorder="1" applyAlignment="1">
      <alignment horizontal="left" wrapText="1"/>
      <protection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8" fillId="0" borderId="39" xfId="59" applyFont="1" applyBorder="1" applyAlignment="1">
      <alignment horizontal="center"/>
      <protection/>
    </xf>
    <xf numFmtId="0" fontId="8" fillId="0" borderId="14" xfId="59" applyFont="1" applyBorder="1" applyAlignment="1">
      <alignment horizontal="left" wrapText="1"/>
      <protection/>
    </xf>
    <xf numFmtId="0" fontId="8" fillId="0" borderId="43" xfId="59" applyFont="1" applyBorder="1" applyAlignment="1">
      <alignment horizontal="center"/>
      <protection/>
    </xf>
    <xf numFmtId="0" fontId="8" fillId="0" borderId="42" xfId="59" applyFont="1" applyBorder="1" applyAlignment="1">
      <alignment horizontal="left" wrapText="1"/>
      <protection/>
    </xf>
    <xf numFmtId="0" fontId="8" fillId="0" borderId="44" xfId="59" applyFont="1" applyBorder="1" applyAlignment="1">
      <alignment horizontal="center"/>
      <protection/>
    </xf>
    <xf numFmtId="0" fontId="8" fillId="0" borderId="45" xfId="59" applyFont="1" applyBorder="1" applyAlignment="1">
      <alignment horizontal="left" wrapText="1"/>
      <protection/>
    </xf>
    <xf numFmtId="0" fontId="8" fillId="0" borderId="0" xfId="59" applyFont="1" applyBorder="1" applyAlignment="1">
      <alignment horizontal="center"/>
      <protection/>
    </xf>
    <xf numFmtId="0" fontId="8" fillId="0" borderId="0" xfId="59" applyFont="1" applyBorder="1" applyAlignment="1">
      <alignment horizontal="left" wrapText="1"/>
      <protection/>
    </xf>
    <xf numFmtId="0" fontId="1" fillId="0" borderId="16" xfId="59" applyFont="1" applyBorder="1">
      <alignment/>
      <protection/>
    </xf>
    <xf numFmtId="2" fontId="33" fillId="0" borderId="16" xfId="59" applyNumberFormat="1" applyFont="1" applyBorder="1" applyAlignment="1">
      <alignment horizontal="center" wrapText="1"/>
      <protection/>
    </xf>
    <xf numFmtId="0" fontId="34" fillId="0" borderId="46" xfId="59" applyFont="1" applyBorder="1" applyAlignment="1">
      <alignment horizontal="center"/>
      <protection/>
    </xf>
    <xf numFmtId="0" fontId="34" fillId="0" borderId="36" xfId="59" applyFont="1" applyBorder="1" applyAlignment="1">
      <alignment horizontal="left" wrapText="1"/>
      <protection/>
    </xf>
    <xf numFmtId="0" fontId="1" fillId="0" borderId="41" xfId="59" applyFont="1" applyBorder="1" applyAlignment="1">
      <alignment horizontal="left"/>
      <protection/>
    </xf>
    <xf numFmtId="0" fontId="1" fillId="0" borderId="14" xfId="61" applyFont="1" applyFill="1" applyBorder="1" applyAlignment="1">
      <alignment horizontal="left" wrapText="1"/>
      <protection/>
    </xf>
    <xf numFmtId="173" fontId="34" fillId="0" borderId="14" xfId="42" applyNumberFormat="1" applyFont="1" applyBorder="1" applyAlignment="1">
      <alignment horizontal="left"/>
    </xf>
    <xf numFmtId="0" fontId="1" fillId="0" borderId="14" xfId="59" applyFont="1" applyBorder="1" applyAlignment="1">
      <alignment horizontal="left" wrapText="1"/>
      <protection/>
    </xf>
    <xf numFmtId="0" fontId="34" fillId="0" borderId="41" xfId="59" applyFont="1" applyBorder="1" applyAlignment="1">
      <alignment horizontal="center"/>
      <protection/>
    </xf>
    <xf numFmtId="0" fontId="34" fillId="0" borderId="14" xfId="59" applyFont="1" applyBorder="1" applyAlignment="1">
      <alignment horizontal="left" wrapText="1"/>
      <protection/>
    </xf>
    <xf numFmtId="0" fontId="1" fillId="0" borderId="41" xfId="59" applyFont="1" applyBorder="1" applyAlignment="1">
      <alignment horizontal="center"/>
      <protection/>
    </xf>
    <xf numFmtId="0" fontId="1" fillId="0" borderId="14" xfId="59" applyFont="1" applyBorder="1" applyAlignment="1">
      <alignment horizontal="left"/>
      <protection/>
    </xf>
    <xf numFmtId="0" fontId="1" fillId="0" borderId="41" xfId="59" applyFont="1" applyFill="1" applyBorder="1" applyAlignment="1">
      <alignment horizontal="center"/>
      <protection/>
    </xf>
    <xf numFmtId="0" fontId="34" fillId="0" borderId="14" xfId="59" applyFont="1" applyBorder="1" applyAlignment="1">
      <alignment horizontal="left"/>
      <protection/>
    </xf>
    <xf numFmtId="173" fontId="34" fillId="0" borderId="40" xfId="42" applyNumberFormat="1" applyFont="1" applyBorder="1" applyAlignment="1">
      <alignment horizontal="left"/>
    </xf>
    <xf numFmtId="0" fontId="1" fillId="0" borderId="45" xfId="59" applyFont="1" applyBorder="1" applyAlignment="1">
      <alignment horizontal="left"/>
      <protection/>
    </xf>
    <xf numFmtId="173" fontId="34" fillId="0" borderId="45" xfId="42" applyNumberFormat="1" applyFont="1" applyBorder="1" applyAlignment="1">
      <alignment horizontal="left"/>
    </xf>
    <xf numFmtId="0" fontId="0" fillId="0" borderId="0" xfId="59" applyFont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26" fillId="0" borderId="47" xfId="0" applyFont="1" applyBorder="1" applyAlignment="1">
      <alignment/>
    </xf>
    <xf numFmtId="0" fontId="26" fillId="0" borderId="48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2" xfId="0" applyFont="1" applyBorder="1" applyAlignment="1">
      <alignment/>
    </xf>
    <xf numFmtId="0" fontId="26" fillId="0" borderId="51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0" fontId="37" fillId="34" borderId="53" xfId="0" applyFont="1" applyFill="1" applyBorder="1" applyAlignment="1">
      <alignment/>
    </xf>
    <xf numFmtId="0" fontId="37" fillId="34" borderId="54" xfId="0" applyFont="1" applyFill="1" applyBorder="1" applyAlignment="1">
      <alignment/>
    </xf>
    <xf numFmtId="0" fontId="36" fillId="34" borderId="54" xfId="0" applyFont="1" applyFill="1" applyBorder="1" applyAlignment="1">
      <alignment/>
    </xf>
    <xf numFmtId="3" fontId="36" fillId="34" borderId="55" xfId="0" applyNumberFormat="1" applyFont="1" applyFill="1" applyBorder="1" applyAlignment="1">
      <alignment/>
    </xf>
    <xf numFmtId="0" fontId="27" fillId="0" borderId="47" xfId="0" applyFont="1" applyBorder="1" applyAlignment="1">
      <alignment/>
    </xf>
    <xf numFmtId="173" fontId="0" fillId="35" borderId="14" xfId="42" applyNumberFormat="1" applyFont="1" applyFill="1" applyBorder="1" applyAlignment="1">
      <alignment horizontal="center"/>
    </xf>
    <xf numFmtId="3" fontId="7" fillId="0" borderId="12" xfId="43" applyNumberFormat="1" applyFont="1" applyBorder="1" applyAlignment="1">
      <alignment/>
    </xf>
    <xf numFmtId="3" fontId="27" fillId="0" borderId="56" xfId="60" applyNumberFormat="1" applyFont="1" applyFill="1" applyBorder="1" applyAlignment="1">
      <alignment horizontal="left" vertical="top"/>
      <protection/>
    </xf>
    <xf numFmtId="0" fontId="26" fillId="0" borderId="57" xfId="60" applyFont="1" applyBorder="1">
      <alignment/>
      <protection/>
    </xf>
    <xf numFmtId="0" fontId="27" fillId="0" borderId="57" xfId="60" applyFont="1" applyBorder="1">
      <alignment/>
      <protection/>
    </xf>
    <xf numFmtId="3" fontId="26" fillId="35" borderId="33" xfId="44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3" fontId="38" fillId="0" borderId="0" xfId="42" applyNumberFormat="1" applyFont="1" applyFill="1" applyBorder="1" applyAlignment="1" applyProtection="1">
      <alignment/>
      <protection/>
    </xf>
    <xf numFmtId="0" fontId="39" fillId="0" borderId="58" xfId="0" applyFont="1" applyBorder="1" applyAlignment="1">
      <alignment horizontal="center" vertical="center"/>
    </xf>
    <xf numFmtId="3" fontId="38" fillId="0" borderId="59" xfId="0" applyNumberFormat="1" applyFont="1" applyBorder="1" applyAlignment="1">
      <alignment horizontal="right" vertical="center"/>
    </xf>
    <xf numFmtId="3" fontId="38" fillId="0" borderId="0" xfId="0" applyNumberFormat="1" applyFont="1" applyFill="1" applyBorder="1" applyAlignment="1" applyProtection="1">
      <alignment/>
      <protection/>
    </xf>
    <xf numFmtId="43" fontId="38" fillId="0" borderId="0" xfId="42" applyFont="1" applyFill="1" applyBorder="1" applyAlignment="1" applyProtection="1">
      <alignment/>
      <protection/>
    </xf>
    <xf numFmtId="43" fontId="38" fillId="0" borderId="0" xfId="0" applyNumberFormat="1" applyFont="1" applyFill="1" applyBorder="1" applyAlignment="1" applyProtection="1">
      <alignment/>
      <protection/>
    </xf>
    <xf numFmtId="3" fontId="39" fillId="0" borderId="59" xfId="0" applyNumberFormat="1" applyFont="1" applyBorder="1" applyAlignment="1">
      <alignment horizontal="right" vertical="center"/>
    </xf>
    <xf numFmtId="3" fontId="39" fillId="0" borderId="60" xfId="42" applyNumberFormat="1" applyFont="1" applyFill="1" applyBorder="1" applyAlignment="1" applyProtection="1">
      <alignment/>
      <protection/>
    </xf>
    <xf numFmtId="0" fontId="38" fillId="0" borderId="61" xfId="0" applyNumberFormat="1" applyFont="1" applyFill="1" applyBorder="1" applyAlignment="1" applyProtection="1">
      <alignment/>
      <protection/>
    </xf>
    <xf numFmtId="0" fontId="39" fillId="0" borderId="62" xfId="0" applyFont="1" applyBorder="1" applyAlignment="1">
      <alignment horizontal="center" vertical="center"/>
    </xf>
    <xf numFmtId="3" fontId="38" fillId="0" borderId="63" xfId="42" applyNumberFormat="1" applyFont="1" applyFill="1" applyBorder="1" applyAlignment="1" applyProtection="1">
      <alignment/>
      <protection/>
    </xf>
    <xf numFmtId="3" fontId="38" fillId="0" borderId="64" xfId="42" applyNumberFormat="1" applyFont="1" applyFill="1" applyBorder="1" applyAlignment="1" applyProtection="1">
      <alignment/>
      <protection/>
    </xf>
    <xf numFmtId="3" fontId="39" fillId="0" borderId="64" xfId="42" applyNumberFormat="1" applyFont="1" applyFill="1" applyBorder="1" applyAlignment="1" applyProtection="1">
      <alignment/>
      <protection/>
    </xf>
    <xf numFmtId="3" fontId="39" fillId="0" borderId="64" xfId="42" applyNumberFormat="1" applyFont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3" fontId="38" fillId="0" borderId="14" xfId="42" applyNumberFormat="1" applyFont="1" applyFill="1" applyBorder="1" applyAlignment="1" applyProtection="1">
      <alignment/>
      <protection/>
    </xf>
    <xf numFmtId="3" fontId="38" fillId="0" borderId="14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vertical="center" wrapText="1"/>
    </xf>
    <xf numFmtId="173" fontId="38" fillId="0" borderId="14" xfId="42" applyNumberFormat="1" applyFont="1" applyBorder="1" applyAlignment="1">
      <alignment vertical="center" wrapText="1"/>
    </xf>
    <xf numFmtId="3" fontId="39" fillId="0" borderId="14" xfId="42" applyNumberFormat="1" applyFont="1" applyFill="1" applyBorder="1" applyAlignment="1" applyProtection="1">
      <alignment/>
      <protection/>
    </xf>
    <xf numFmtId="173" fontId="38" fillId="0" borderId="14" xfId="42" applyNumberFormat="1" applyFont="1" applyBorder="1" applyAlignment="1">
      <alignment vertical="center"/>
    </xf>
    <xf numFmtId="0" fontId="38" fillId="0" borderId="14" xfId="0" applyFont="1" applyBorder="1" applyAlignment="1">
      <alignment horizontal="left" vertical="center" indent="2"/>
    </xf>
    <xf numFmtId="3" fontId="39" fillId="0" borderId="14" xfId="42" applyNumberFormat="1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173" fontId="39" fillId="0" borderId="14" xfId="42" applyNumberFormat="1" applyFont="1" applyFill="1" applyBorder="1" applyAlignment="1" applyProtection="1">
      <alignment/>
      <protection/>
    </xf>
    <xf numFmtId="173" fontId="38" fillId="0" borderId="14" xfId="42" applyNumberFormat="1" applyFont="1" applyBorder="1" applyAlignment="1">
      <alignment horizontal="left" vertical="center" indent="2"/>
    </xf>
    <xf numFmtId="0" fontId="38" fillId="0" borderId="46" xfId="0" applyFont="1" applyBorder="1" applyAlignment="1">
      <alignment horizontal="center" vertical="center"/>
    </xf>
    <xf numFmtId="0" fontId="38" fillId="0" borderId="36" xfId="0" applyFont="1" applyBorder="1" applyAlignment="1">
      <alignment vertical="center"/>
    </xf>
    <xf numFmtId="173" fontId="38" fillId="0" borderId="36" xfId="42" applyNumberFormat="1" applyFont="1" applyBorder="1" applyAlignment="1">
      <alignment horizontal="right" vertical="center"/>
    </xf>
    <xf numFmtId="3" fontId="38" fillId="0" borderId="65" xfId="42" applyNumberFormat="1" applyFont="1" applyFill="1" applyBorder="1" applyAlignment="1" applyProtection="1">
      <alignment/>
      <protection/>
    </xf>
    <xf numFmtId="0" fontId="38" fillId="0" borderId="41" xfId="0" applyFont="1" applyBorder="1" applyAlignment="1">
      <alignment horizontal="center" vertical="center"/>
    </xf>
    <xf numFmtId="3" fontId="38" fillId="0" borderId="40" xfId="42" applyNumberFormat="1" applyFont="1" applyFill="1" applyBorder="1" applyAlignment="1" applyProtection="1">
      <alignment/>
      <protection/>
    </xf>
    <xf numFmtId="3" fontId="39" fillId="0" borderId="40" xfId="42" applyNumberFormat="1" applyFont="1" applyFill="1" applyBorder="1" applyAlignment="1" applyProtection="1">
      <alignment/>
      <protection/>
    </xf>
    <xf numFmtId="0" fontId="38" fillId="0" borderId="41" xfId="0" applyFont="1" applyBorder="1" applyAlignment="1">
      <alignment horizontal="right" vertical="center"/>
    </xf>
    <xf numFmtId="0" fontId="38" fillId="0" borderId="41" xfId="0" applyNumberFormat="1" applyFont="1" applyFill="1" applyBorder="1" applyAlignment="1" applyProtection="1">
      <alignment/>
      <protection/>
    </xf>
    <xf numFmtId="3" fontId="39" fillId="0" borderId="40" xfId="42" applyNumberFormat="1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vertical="center"/>
    </xf>
    <xf numFmtId="3" fontId="39" fillId="0" borderId="45" xfId="42" applyNumberFormat="1" applyFont="1" applyFill="1" applyBorder="1" applyAlignment="1" applyProtection="1">
      <alignment/>
      <protection/>
    </xf>
    <xf numFmtId="3" fontId="39" fillId="0" borderId="66" xfId="42" applyNumberFormat="1" applyFont="1" applyFill="1" applyBorder="1" applyAlignment="1" applyProtection="1">
      <alignment/>
      <protection/>
    </xf>
    <xf numFmtId="0" fontId="38" fillId="0" borderId="67" xfId="0" applyNumberFormat="1" applyFont="1" applyFill="1" applyBorder="1" applyAlignment="1" applyProtection="1">
      <alignment/>
      <protection/>
    </xf>
    <xf numFmtId="0" fontId="39" fillId="0" borderId="68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distributed"/>
    </xf>
    <xf numFmtId="173" fontId="8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72" fontId="0" fillId="0" borderId="14" xfId="42" applyNumberFormat="1" applyFont="1" applyBorder="1" applyAlignment="1">
      <alignment horizontal="right" vertical="distributed"/>
    </xf>
    <xf numFmtId="37" fontId="4" fillId="0" borderId="46" xfId="0" applyNumberFormat="1" applyFont="1" applyBorder="1" applyAlignment="1">
      <alignment horizontal="left" vertical="center"/>
    </xf>
    <xf numFmtId="37" fontId="5" fillId="0" borderId="36" xfId="42" applyNumberFormat="1" applyFont="1" applyBorder="1" applyAlignment="1">
      <alignment horizontal="center" vertical="center"/>
    </xf>
    <xf numFmtId="37" fontId="5" fillId="0" borderId="36" xfId="0" applyNumberFormat="1" applyFont="1" applyBorder="1" applyAlignment="1">
      <alignment horizontal="center" vertical="center"/>
    </xf>
    <xf numFmtId="37" fontId="5" fillId="0" borderId="65" xfId="0" applyNumberFormat="1" applyFont="1" applyBorder="1" applyAlignment="1">
      <alignment horizontal="center" vertical="center"/>
    </xf>
    <xf numFmtId="37" fontId="5" fillId="0" borderId="44" xfId="0" applyNumberFormat="1" applyFont="1" applyBorder="1" applyAlignment="1">
      <alignment horizontal="left" vertical="center" wrapText="1"/>
    </xf>
    <xf numFmtId="37" fontId="5" fillId="0" borderId="45" xfId="0" applyNumberFormat="1" applyFont="1" applyBorder="1" applyAlignment="1">
      <alignment horizontal="center" vertical="center"/>
    </xf>
    <xf numFmtId="37" fontId="5" fillId="0" borderId="66" xfId="0" applyNumberFormat="1" applyFont="1" applyBorder="1" applyAlignment="1">
      <alignment horizontal="center" vertical="center"/>
    </xf>
    <xf numFmtId="37" fontId="4" fillId="0" borderId="69" xfId="0" applyNumberFormat="1" applyFont="1" applyBorder="1" applyAlignment="1">
      <alignment horizontal="left" vertical="center"/>
    </xf>
    <xf numFmtId="37" fontId="4" fillId="0" borderId="70" xfId="0" applyNumberFormat="1" applyFont="1" applyBorder="1" applyAlignment="1">
      <alignment horizontal="center" vertical="center" wrapText="1"/>
    </xf>
    <xf numFmtId="37" fontId="4" fillId="0" borderId="71" xfId="0" applyNumberFormat="1" applyFont="1" applyBorder="1" applyAlignment="1">
      <alignment horizontal="center" vertical="center"/>
    </xf>
    <xf numFmtId="37" fontId="4" fillId="36" borderId="42" xfId="0" applyNumberFormat="1" applyFont="1" applyFill="1" applyBorder="1" applyAlignment="1">
      <alignment horizontal="left" vertical="center"/>
    </xf>
    <xf numFmtId="37" fontId="4" fillId="36" borderId="42" xfId="0" applyNumberFormat="1" applyFont="1" applyFill="1" applyBorder="1" applyAlignment="1">
      <alignment horizontal="center" vertical="center"/>
    </xf>
    <xf numFmtId="37" fontId="4" fillId="36" borderId="14" xfId="0" applyNumberFormat="1" applyFont="1" applyFill="1" applyBorder="1" applyAlignment="1">
      <alignment horizontal="left" vertical="center"/>
    </xf>
    <xf numFmtId="37" fontId="4" fillId="36" borderId="14" xfId="42" applyNumberFormat="1" applyFont="1" applyFill="1" applyBorder="1" applyAlignment="1">
      <alignment horizontal="center" vertical="center"/>
    </xf>
    <xf numFmtId="173" fontId="26" fillId="0" borderId="52" xfId="42" applyNumberFormat="1" applyFont="1" applyBorder="1" applyAlignment="1">
      <alignment/>
    </xf>
    <xf numFmtId="173" fontId="1" fillId="0" borderId="14" xfId="42" applyNumberFormat="1" applyFont="1" applyBorder="1" applyAlignment="1">
      <alignment horizontal="left"/>
    </xf>
    <xf numFmtId="0" fontId="1" fillId="0" borderId="41" xfId="0" applyFont="1" applyFill="1" applyBorder="1" applyAlignment="1">
      <alignment/>
    </xf>
    <xf numFmtId="0" fontId="1" fillId="0" borderId="14" xfId="59" applyFont="1" applyFill="1" applyBorder="1" applyAlignment="1">
      <alignment horizontal="left"/>
      <protection/>
    </xf>
    <xf numFmtId="0" fontId="34" fillId="0" borderId="14" xfId="59" applyFont="1" applyFill="1" applyBorder="1" applyAlignment="1">
      <alignment horizontal="left"/>
      <protection/>
    </xf>
    <xf numFmtId="173" fontId="34" fillId="0" borderId="14" xfId="42" applyNumberFormat="1" applyFont="1" applyFill="1" applyBorder="1" applyAlignment="1">
      <alignment horizontal="left"/>
    </xf>
    <xf numFmtId="173" fontId="34" fillId="0" borderId="40" xfId="42" applyNumberFormat="1" applyFont="1" applyFill="1" applyBorder="1" applyAlignment="1">
      <alignment horizontal="left"/>
    </xf>
    <xf numFmtId="0" fontId="1" fillId="0" borderId="41" xfId="59" applyFont="1" applyFill="1" applyBorder="1">
      <alignment/>
      <protection/>
    </xf>
    <xf numFmtId="0" fontId="1" fillId="0" borderId="44" xfId="59" applyFont="1" applyFill="1" applyBorder="1">
      <alignment/>
      <protection/>
    </xf>
    <xf numFmtId="0" fontId="34" fillId="0" borderId="45" xfId="59" applyFont="1" applyFill="1" applyBorder="1" applyAlignment="1">
      <alignment horizontal="left"/>
      <protection/>
    </xf>
    <xf numFmtId="0" fontId="1" fillId="0" borderId="45" xfId="59" applyFont="1" applyFill="1" applyBorder="1" applyAlignment="1">
      <alignment horizontal="left"/>
      <protection/>
    </xf>
    <xf numFmtId="173" fontId="34" fillId="0" borderId="45" xfId="42" applyNumberFormat="1" applyFont="1" applyFill="1" applyBorder="1" applyAlignment="1">
      <alignment horizontal="left"/>
    </xf>
    <xf numFmtId="173" fontId="34" fillId="0" borderId="66" xfId="42" applyNumberFormat="1" applyFont="1" applyFill="1" applyBorder="1" applyAlignment="1">
      <alignment horizontal="left"/>
    </xf>
    <xf numFmtId="173" fontId="37" fillId="0" borderId="52" xfId="42" applyNumberFormat="1" applyFont="1" applyBorder="1" applyAlignment="1">
      <alignment/>
    </xf>
    <xf numFmtId="173" fontId="36" fillId="0" borderId="52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8" fillId="0" borderId="0" xfId="42" applyNumberFormat="1" applyFont="1" applyAlignment="1">
      <alignment/>
    </xf>
    <xf numFmtId="173" fontId="30" fillId="0" borderId="0" xfId="42" applyNumberFormat="1" applyFont="1" applyBorder="1" applyAlignment="1">
      <alignment/>
    </xf>
    <xf numFmtId="173" fontId="30" fillId="0" borderId="0" xfId="42" applyNumberFormat="1" applyFont="1" applyBorder="1" applyAlignment="1">
      <alignment horizontal="right"/>
    </xf>
    <xf numFmtId="173" fontId="34" fillId="0" borderId="72" xfId="42" applyNumberFormat="1" applyFont="1" applyBorder="1" applyAlignment="1">
      <alignment horizontal="center" vertical="center" wrapText="1"/>
    </xf>
    <xf numFmtId="173" fontId="8" fillId="0" borderId="36" xfId="42" applyNumberFormat="1" applyFont="1" applyBorder="1" applyAlignment="1">
      <alignment horizontal="left"/>
    </xf>
    <xf numFmtId="173" fontId="8" fillId="0" borderId="65" xfId="42" applyNumberFormat="1" applyFont="1" applyBorder="1" applyAlignment="1">
      <alignment horizontal="left"/>
    </xf>
    <xf numFmtId="173" fontId="8" fillId="0" borderId="45" xfId="42" applyNumberFormat="1" applyFont="1" applyBorder="1" applyAlignment="1">
      <alignment horizontal="left"/>
    </xf>
    <xf numFmtId="173" fontId="8" fillId="0" borderId="0" xfId="42" applyNumberFormat="1" applyFont="1" applyBorder="1" applyAlignment="1">
      <alignment horizontal="left"/>
    </xf>
    <xf numFmtId="173" fontId="34" fillId="0" borderId="16" xfId="42" applyNumberFormat="1" applyFont="1" applyBorder="1" applyAlignment="1">
      <alignment horizontal="center" vertical="center" wrapText="1"/>
    </xf>
    <xf numFmtId="173" fontId="34" fillId="0" borderId="36" xfId="42" applyNumberFormat="1" applyFont="1" applyBorder="1" applyAlignment="1">
      <alignment horizontal="left"/>
    </xf>
    <xf numFmtId="173" fontId="34" fillId="0" borderId="65" xfId="42" applyNumberFormat="1" applyFont="1" applyBorder="1" applyAlignment="1">
      <alignment horizontal="left"/>
    </xf>
    <xf numFmtId="173" fontId="34" fillId="0" borderId="0" xfId="42" applyNumberFormat="1" applyFont="1" applyBorder="1" applyAlignment="1">
      <alignment horizontal="left"/>
    </xf>
    <xf numFmtId="173" fontId="14" fillId="0" borderId="0" xfId="42" applyNumberFormat="1" applyFont="1" applyBorder="1" applyAlignment="1">
      <alignment horizontal="left"/>
    </xf>
    <xf numFmtId="173" fontId="0" fillId="0" borderId="0" xfId="42" applyNumberFormat="1" applyFont="1" applyAlignment="1">
      <alignment/>
    </xf>
    <xf numFmtId="0" fontId="34" fillId="0" borderId="73" xfId="59" applyFont="1" applyBorder="1" applyAlignment="1">
      <alignment horizontal="center"/>
      <protection/>
    </xf>
    <xf numFmtId="0" fontId="1" fillId="0" borderId="74" xfId="59" applyFont="1" applyBorder="1" applyAlignment="1">
      <alignment horizontal="left"/>
      <protection/>
    </xf>
    <xf numFmtId="173" fontId="34" fillId="0" borderId="74" xfId="42" applyNumberFormat="1" applyFont="1" applyBorder="1" applyAlignment="1">
      <alignment horizontal="left"/>
    </xf>
    <xf numFmtId="173" fontId="34" fillId="0" borderId="75" xfId="42" applyNumberFormat="1" applyFont="1" applyBorder="1" applyAlignment="1">
      <alignment horizontal="left"/>
    </xf>
    <xf numFmtId="0" fontId="1" fillId="0" borderId="44" xfId="59" applyFont="1" applyBorder="1" applyAlignment="1">
      <alignment horizontal="center"/>
      <protection/>
    </xf>
    <xf numFmtId="173" fontId="1" fillId="0" borderId="40" xfId="42" applyNumberFormat="1" applyFont="1" applyBorder="1" applyAlignment="1">
      <alignment horizontal="left"/>
    </xf>
    <xf numFmtId="173" fontId="1" fillId="0" borderId="40" xfId="42" applyNumberFormat="1" applyFont="1" applyBorder="1" applyAlignment="1">
      <alignment horizontal="left" wrapText="1"/>
    </xf>
    <xf numFmtId="173" fontId="1" fillId="0" borderId="66" xfId="42" applyNumberFormat="1" applyFont="1" applyBorder="1" applyAlignment="1">
      <alignment horizontal="left"/>
    </xf>
    <xf numFmtId="173" fontId="1" fillId="0" borderId="14" xfId="42" applyNumberFormat="1" applyFont="1" applyBorder="1" applyAlignment="1">
      <alignment horizontal="left" wrapText="1"/>
    </xf>
    <xf numFmtId="43" fontId="0" fillId="0" borderId="0" xfId="0" applyNumberFormat="1" applyAlignment="1">
      <alignment/>
    </xf>
    <xf numFmtId="0" fontId="38" fillId="0" borderId="76" xfId="0" applyNumberFormat="1" applyFont="1" applyFill="1" applyBorder="1" applyAlignment="1" applyProtection="1">
      <alignment/>
      <protection/>
    </xf>
    <xf numFmtId="0" fontId="39" fillId="0" borderId="76" xfId="0" applyFont="1" applyBorder="1" applyAlignment="1">
      <alignment horizontal="center" vertical="center"/>
    </xf>
    <xf numFmtId="173" fontId="39" fillId="0" borderId="76" xfId="42" applyNumberFormat="1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vertical="center"/>
    </xf>
    <xf numFmtId="173" fontId="39" fillId="0" borderId="78" xfId="42" applyNumberFormat="1" applyFont="1" applyBorder="1" applyAlignment="1">
      <alignment vertical="center"/>
    </xf>
    <xf numFmtId="0" fontId="38" fillId="0" borderId="79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14" fontId="0" fillId="0" borderId="42" xfId="0" applyNumberFormat="1" applyFont="1" applyBorder="1" applyAlignment="1">
      <alignment horizontal="center"/>
    </xf>
    <xf numFmtId="0" fontId="0" fillId="0" borderId="69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31" fillId="0" borderId="70" xfId="0" applyFont="1" applyBorder="1" applyAlignment="1">
      <alignment horizontal="center" vertical="center"/>
    </xf>
    <xf numFmtId="3" fontId="31" fillId="0" borderId="70" xfId="45" applyNumberFormat="1" applyFont="1" applyBorder="1" applyAlignment="1">
      <alignment vertical="center"/>
    </xf>
    <xf numFmtId="3" fontId="31" fillId="0" borderId="71" xfId="45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73" fontId="8" fillId="0" borderId="14" xfId="42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73" fontId="0" fillId="0" borderId="14" xfId="42" applyNumberFormat="1" applyFont="1" applyBorder="1" applyAlignment="1">
      <alignment/>
    </xf>
    <xf numFmtId="3" fontId="40" fillId="0" borderId="0" xfId="0" applyNumberFormat="1" applyFont="1" applyAlignment="1">
      <alignment/>
    </xf>
    <xf numFmtId="173" fontId="6" fillId="0" borderId="80" xfId="42" applyNumberFormat="1" applyFont="1" applyBorder="1" applyAlignment="1">
      <alignment/>
    </xf>
    <xf numFmtId="173" fontId="7" fillId="0" borderId="10" xfId="42" applyNumberFormat="1" applyFont="1" applyBorder="1" applyAlignment="1">
      <alignment/>
    </xf>
    <xf numFmtId="173" fontId="6" fillId="0" borderId="10" xfId="42" applyNumberFormat="1" applyFont="1" applyBorder="1" applyAlignment="1">
      <alignment/>
    </xf>
    <xf numFmtId="173" fontId="7" fillId="0" borderId="12" xfId="42" applyNumberFormat="1" applyFont="1" applyBorder="1" applyAlignment="1">
      <alignment/>
    </xf>
    <xf numFmtId="3" fontId="7" fillId="0" borderId="0" xfId="0" applyNumberFormat="1" applyFont="1" applyFill="1" applyAlignment="1">
      <alignment horizontal="left" vertical="top"/>
    </xf>
    <xf numFmtId="0" fontId="40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/>
    </xf>
    <xf numFmtId="3" fontId="7" fillId="0" borderId="76" xfId="43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left"/>
    </xf>
    <xf numFmtId="3" fontId="6" fillId="0" borderId="80" xfId="0" applyNumberFormat="1" applyFont="1" applyBorder="1" applyAlignment="1">
      <alignment horizontal="center"/>
    </xf>
    <xf numFmtId="173" fontId="6" fillId="0" borderId="80" xfId="42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173" fontId="7" fillId="0" borderId="10" xfId="42" applyNumberFormat="1" applyFont="1" applyBorder="1" applyAlignment="1">
      <alignment horizontal="center"/>
    </xf>
    <xf numFmtId="173" fontId="7" fillId="0" borderId="10" xfId="42" applyNumberFormat="1" applyFont="1" applyBorder="1" applyAlignment="1">
      <alignment horizontal="left"/>
    </xf>
    <xf numFmtId="173" fontId="6" fillId="0" borderId="10" xfId="42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 vertical="center"/>
    </xf>
    <xf numFmtId="3" fontId="6" fillId="0" borderId="10" xfId="0" applyNumberFormat="1" applyFont="1" applyBorder="1" applyAlignment="1">
      <alignment horizontal="center" vertical="justify"/>
    </xf>
    <xf numFmtId="3" fontId="41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 vertical="justify"/>
    </xf>
    <xf numFmtId="173" fontId="6" fillId="0" borderId="12" xfId="42" applyNumberFormat="1" applyFont="1" applyBorder="1" applyAlignment="1">
      <alignment horizontal="center"/>
    </xf>
    <xf numFmtId="49" fontId="7" fillId="0" borderId="81" xfId="0" applyNumberFormat="1" applyFont="1" applyBorder="1" applyAlignment="1">
      <alignment horizontal="center"/>
    </xf>
    <xf numFmtId="3" fontId="7" fillId="0" borderId="81" xfId="0" applyNumberFormat="1" applyFont="1" applyBorder="1" applyAlignment="1">
      <alignment horizontal="left"/>
    </xf>
    <xf numFmtId="3" fontId="6" fillId="0" borderId="81" xfId="0" applyNumberFormat="1" applyFont="1" applyBorder="1" applyAlignment="1">
      <alignment horizontal="center"/>
    </xf>
    <xf numFmtId="173" fontId="7" fillId="0" borderId="13" xfId="42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49" fontId="7" fillId="0" borderId="78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left"/>
    </xf>
    <xf numFmtId="3" fontId="6" fillId="0" borderId="78" xfId="0" applyNumberFormat="1" applyFont="1" applyBorder="1" applyAlignment="1">
      <alignment horizontal="center"/>
    </xf>
    <xf numFmtId="173" fontId="7" fillId="0" borderId="78" xfId="42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6" fillId="0" borderId="0" xfId="43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43" fontId="40" fillId="0" borderId="0" xfId="42" applyNumberFormat="1" applyFont="1" applyAlignment="1">
      <alignment/>
    </xf>
    <xf numFmtId="173" fontId="4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" fillId="0" borderId="8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34" fillId="0" borderId="42" xfId="42" applyNumberFormat="1" applyFont="1" applyFill="1" applyBorder="1" applyAlignment="1">
      <alignment horizontal="center" vertical="center" wrapText="1"/>
    </xf>
    <xf numFmtId="173" fontId="34" fillId="0" borderId="83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4" fillId="0" borderId="41" xfId="59" applyFont="1" applyFill="1" applyBorder="1">
      <alignment/>
      <protection/>
    </xf>
    <xf numFmtId="0" fontId="42" fillId="0" borderId="0" xfId="0" applyFont="1" applyAlignment="1">
      <alignment horizontal="left" vertical="center"/>
    </xf>
    <xf numFmtId="3" fontId="0" fillId="0" borderId="14" xfId="45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45" applyNumberFormat="1" applyBorder="1" applyAlignment="1">
      <alignment/>
    </xf>
    <xf numFmtId="3" fontId="0" fillId="0" borderId="0" xfId="0" applyNumberFormat="1" applyFill="1" applyBorder="1" applyAlignment="1">
      <alignment/>
    </xf>
    <xf numFmtId="181" fontId="0" fillId="0" borderId="0" xfId="42" applyNumberFormat="1" applyFont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5" applyNumberForma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26" fillId="0" borderId="52" xfId="0" applyFont="1" applyFill="1" applyBorder="1" applyAlignment="1">
      <alignment/>
    </xf>
    <xf numFmtId="0" fontId="36" fillId="0" borderId="53" xfId="0" applyFont="1" applyFill="1" applyBorder="1" applyAlignment="1">
      <alignment/>
    </xf>
    <xf numFmtId="0" fontId="36" fillId="0" borderId="54" xfId="0" applyFont="1" applyFill="1" applyBorder="1" applyAlignment="1">
      <alignment/>
    </xf>
    <xf numFmtId="0" fontId="36" fillId="0" borderId="55" xfId="0" applyFont="1" applyFill="1" applyBorder="1" applyAlignment="1">
      <alignment/>
    </xf>
    <xf numFmtId="1" fontId="18" fillId="0" borderId="1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3" fontId="38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7" fillId="0" borderId="76" xfId="0" applyNumberFormat="1" applyFont="1" applyFill="1" applyBorder="1" applyAlignment="1">
      <alignment horizontal="center" vertical="center"/>
    </xf>
    <xf numFmtId="49" fontId="7" fillId="0" borderId="78" xfId="0" applyNumberFormat="1" applyFont="1" applyFill="1" applyBorder="1" applyAlignment="1">
      <alignment horizontal="center" vertical="center"/>
    </xf>
    <xf numFmtId="3" fontId="7" fillId="0" borderId="76" xfId="0" applyNumberFormat="1" applyFont="1" applyFill="1" applyBorder="1" applyAlignment="1">
      <alignment horizontal="left" vertical="center"/>
    </xf>
    <xf numFmtId="3" fontId="7" fillId="0" borderId="78" xfId="0" applyNumberFormat="1" applyFont="1" applyFill="1" applyBorder="1" applyAlignment="1">
      <alignment horizontal="left" vertical="center"/>
    </xf>
    <xf numFmtId="3" fontId="7" fillId="0" borderId="76" xfId="0" applyNumberFormat="1" applyFont="1" applyFill="1" applyBorder="1" applyAlignment="1">
      <alignment horizontal="center" vertical="center"/>
    </xf>
    <xf numFmtId="3" fontId="7" fillId="0" borderId="7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Alignment="1">
      <alignment horizontal="left" vertical="top"/>
    </xf>
    <xf numFmtId="3" fontId="7" fillId="0" borderId="84" xfId="0" applyNumberFormat="1" applyFont="1" applyFill="1" applyBorder="1" applyAlignment="1">
      <alignment horizontal="center" vertical="top"/>
    </xf>
    <xf numFmtId="3" fontId="7" fillId="0" borderId="7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0" fillId="0" borderId="17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37" fontId="3" fillId="0" borderId="18" xfId="0" applyNumberFormat="1" applyFont="1" applyBorder="1" applyAlignment="1">
      <alignment horizontal="center" vertical="center"/>
    </xf>
    <xf numFmtId="37" fontId="3" fillId="0" borderId="19" xfId="0" applyNumberFormat="1" applyFont="1" applyBorder="1" applyAlignment="1">
      <alignment horizontal="center" vertical="center"/>
    </xf>
    <xf numFmtId="37" fontId="3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4" xfId="59" applyFont="1" applyFill="1" applyBorder="1" applyAlignment="1">
      <alignment horizontal="left"/>
      <protection/>
    </xf>
    <xf numFmtId="0" fontId="1" fillId="0" borderId="14" xfId="59" applyFont="1" applyFill="1" applyBorder="1" applyAlignment="1">
      <alignment horizontal="left"/>
      <protection/>
    </xf>
    <xf numFmtId="0" fontId="35" fillId="0" borderId="14" xfId="59" applyFont="1" applyFill="1" applyBorder="1" applyAlignment="1">
      <alignment horizontal="left"/>
      <protection/>
    </xf>
    <xf numFmtId="0" fontId="35" fillId="0" borderId="45" xfId="59" applyFont="1" applyFill="1" applyBorder="1" applyAlignment="1">
      <alignment horizontal="left"/>
      <protection/>
    </xf>
    <xf numFmtId="0" fontId="1" fillId="0" borderId="14" xfId="61" applyFont="1" applyFill="1" applyBorder="1" applyAlignment="1">
      <alignment horizontal="left" wrapText="1"/>
      <protection/>
    </xf>
    <xf numFmtId="0" fontId="1" fillId="0" borderId="45" xfId="61" applyFont="1" applyFill="1" applyBorder="1" applyAlignment="1">
      <alignment horizontal="left" wrapText="1"/>
      <protection/>
    </xf>
    <xf numFmtId="0" fontId="34" fillId="0" borderId="74" xfId="59" applyFont="1" applyBorder="1" applyAlignment="1">
      <alignment horizontal="left" wrapText="1"/>
      <protection/>
    </xf>
    <xf numFmtId="0" fontId="35" fillId="0" borderId="14" xfId="61" applyFont="1" applyFill="1" applyBorder="1" applyAlignment="1">
      <alignment horizontal="left" wrapText="1"/>
      <protection/>
    </xf>
    <xf numFmtId="0" fontId="34" fillId="0" borderId="14" xfId="61" applyFont="1" applyFill="1" applyBorder="1" applyAlignment="1">
      <alignment horizontal="left" wrapText="1"/>
      <protection/>
    </xf>
    <xf numFmtId="0" fontId="1" fillId="0" borderId="14" xfId="59" applyFont="1" applyBorder="1" applyAlignment="1">
      <alignment horizontal="left"/>
      <protection/>
    </xf>
    <xf numFmtId="0" fontId="34" fillId="0" borderId="14" xfId="59" applyFont="1" applyBorder="1" applyAlignment="1">
      <alignment horizontal="left" wrapText="1"/>
      <protection/>
    </xf>
    <xf numFmtId="0" fontId="1" fillId="0" borderId="14" xfId="59" applyFont="1" applyBorder="1" applyAlignment="1">
      <alignment horizontal="left" wrapText="1"/>
      <protection/>
    </xf>
    <xf numFmtId="0" fontId="8" fillId="0" borderId="45" xfId="59" applyFont="1" applyBorder="1" applyAlignment="1">
      <alignment horizontal="left" wrapText="1"/>
      <protection/>
    </xf>
    <xf numFmtId="2" fontId="8" fillId="0" borderId="17" xfId="59" applyNumberFormat="1" applyFont="1" applyBorder="1" applyAlignment="1">
      <alignment horizontal="center" wrapText="1"/>
      <protection/>
    </xf>
    <xf numFmtId="2" fontId="8" fillId="0" borderId="85" xfId="59" applyNumberFormat="1" applyFont="1" applyBorder="1" applyAlignment="1">
      <alignment horizontal="center" wrapText="1"/>
      <protection/>
    </xf>
    <xf numFmtId="2" fontId="8" fillId="0" borderId="38" xfId="59" applyNumberFormat="1" applyFont="1" applyBorder="1" applyAlignment="1">
      <alignment horizontal="center" wrapText="1"/>
      <protection/>
    </xf>
    <xf numFmtId="0" fontId="33" fillId="0" borderId="18" xfId="59" applyFont="1" applyBorder="1" applyAlignment="1">
      <alignment horizontal="center" wrapText="1"/>
      <protection/>
    </xf>
    <xf numFmtId="0" fontId="33" fillId="0" borderId="19" xfId="59" applyFont="1" applyBorder="1" applyAlignment="1">
      <alignment horizontal="center" wrapText="1"/>
      <protection/>
    </xf>
    <xf numFmtId="0" fontId="33" fillId="0" borderId="20" xfId="59" applyFont="1" applyBorder="1" applyAlignment="1">
      <alignment horizontal="center" wrapText="1"/>
      <protection/>
    </xf>
    <xf numFmtId="0" fontId="34" fillId="0" borderId="36" xfId="59" applyFont="1" applyBorder="1" applyAlignment="1">
      <alignment horizontal="left" wrapText="1"/>
      <protection/>
    </xf>
    <xf numFmtId="0" fontId="0" fillId="0" borderId="85" xfId="59" applyFont="1" applyBorder="1" applyAlignment="1">
      <alignment horizontal="center" wrapText="1"/>
      <protection/>
    </xf>
    <xf numFmtId="0" fontId="0" fillId="0" borderId="38" xfId="59" applyFont="1" applyBorder="1" applyAlignment="1">
      <alignment horizontal="center" wrapText="1"/>
      <protection/>
    </xf>
    <xf numFmtId="0" fontId="8" fillId="0" borderId="85" xfId="59" applyFont="1" applyBorder="1" applyAlignment="1">
      <alignment horizontal="left" wrapText="1"/>
      <protection/>
    </xf>
    <xf numFmtId="0" fontId="8" fillId="0" borderId="38" xfId="59" applyFont="1" applyBorder="1" applyAlignment="1">
      <alignment horizontal="left" wrapText="1"/>
      <protection/>
    </xf>
    <xf numFmtId="0" fontId="31" fillId="0" borderId="38" xfId="59" applyFont="1" applyBorder="1" applyAlignment="1">
      <alignment horizontal="left" wrapText="1"/>
      <protection/>
    </xf>
    <xf numFmtId="0" fontId="31" fillId="0" borderId="14" xfId="59" applyFont="1" applyBorder="1" applyAlignment="1">
      <alignment horizontal="left" wrapText="1"/>
      <protection/>
    </xf>
    <xf numFmtId="0" fontId="8" fillId="0" borderId="14" xfId="59" applyFont="1" applyBorder="1" applyAlignment="1">
      <alignment horizontal="left" wrapText="1"/>
      <protection/>
    </xf>
    <xf numFmtId="0" fontId="0" fillId="0" borderId="85" xfId="59" applyFont="1" applyBorder="1" applyAlignment="1">
      <alignment horizontal="left" wrapText="1"/>
      <protection/>
    </xf>
    <xf numFmtId="0" fontId="0" fillId="0" borderId="38" xfId="59" applyFont="1" applyBorder="1" applyAlignment="1">
      <alignment horizontal="left" wrapText="1"/>
      <protection/>
    </xf>
    <xf numFmtId="2" fontId="33" fillId="0" borderId="0" xfId="59" applyNumberFormat="1" applyFont="1" applyBorder="1" applyAlignment="1">
      <alignment horizontal="center" wrapText="1"/>
      <protection/>
    </xf>
    <xf numFmtId="2" fontId="33" fillId="0" borderId="22" xfId="59" applyNumberFormat="1" applyFont="1" applyBorder="1" applyAlignment="1">
      <alignment horizontal="center" wrapText="1"/>
      <protection/>
    </xf>
    <xf numFmtId="0" fontId="8" fillId="0" borderId="86" xfId="59" applyFont="1" applyBorder="1" applyAlignment="1">
      <alignment horizontal="left" wrapText="1"/>
      <protection/>
    </xf>
    <xf numFmtId="0" fontId="8" fillId="0" borderId="36" xfId="59" applyFont="1" applyBorder="1" applyAlignment="1">
      <alignment horizontal="left" wrapText="1"/>
      <protection/>
    </xf>
    <xf numFmtId="3" fontId="27" fillId="0" borderId="0" xfId="60" applyNumberFormat="1" applyFont="1" applyFill="1" applyAlignment="1">
      <alignment horizontal="left" vertical="top"/>
      <protection/>
    </xf>
    <xf numFmtId="0" fontId="28" fillId="0" borderId="31" xfId="60" applyFont="1" applyBorder="1" applyAlignment="1">
      <alignment horizontal="center"/>
      <protection/>
    </xf>
    <xf numFmtId="0" fontId="28" fillId="0" borderId="32" xfId="60" applyFont="1" applyBorder="1" applyAlignment="1">
      <alignment horizontal="center"/>
      <protection/>
    </xf>
    <xf numFmtId="0" fontId="28" fillId="0" borderId="57" xfId="60" applyFont="1" applyBorder="1" applyAlignment="1">
      <alignment horizontal="center"/>
      <protection/>
    </xf>
    <xf numFmtId="0" fontId="28" fillId="0" borderId="33" xfId="60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sn_2009 Propozimet" xfId="59"/>
    <cellStyle name="Normal_pasqyre_BILANCI MITJAN 2010" xfId="60"/>
    <cellStyle name="Normal_Sheet2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85" zoomScaleSheetLayoutView="85" zoomScalePageLayoutView="0" workbookViewId="0" topLeftCell="A22">
      <selection activeCell="N31" sqref="N31"/>
    </sheetView>
  </sheetViews>
  <sheetFormatPr defaultColWidth="9.140625" defaultRowHeight="12.75"/>
  <cols>
    <col min="1" max="1" width="1.7109375" style="78" customWidth="1"/>
    <col min="2" max="3" width="9.140625" style="78" customWidth="1"/>
    <col min="4" max="4" width="9.57421875" style="78" customWidth="1"/>
    <col min="5" max="7" width="9.140625" style="78" customWidth="1"/>
    <col min="8" max="8" width="11.28125" style="78" bestFit="1" customWidth="1"/>
    <col min="9" max="16384" width="9.140625" style="78" customWidth="1"/>
  </cols>
  <sheetData>
    <row r="1" spans="1:11" ht="13.5" customHeight="1">
      <c r="A1" s="72"/>
      <c r="B1" s="73"/>
      <c r="C1" s="73"/>
      <c r="D1" s="73"/>
      <c r="E1" s="73"/>
      <c r="F1" s="73"/>
      <c r="G1" s="74"/>
      <c r="H1" s="75"/>
      <c r="I1" s="73"/>
      <c r="J1" s="76"/>
      <c r="K1" s="77"/>
    </row>
    <row r="2" spans="1:11" ht="13.5" customHeight="1">
      <c r="A2" s="79"/>
      <c r="B2" s="77"/>
      <c r="C2" s="77"/>
      <c r="D2" s="77"/>
      <c r="E2" s="77"/>
      <c r="F2" s="77"/>
      <c r="G2" s="80"/>
      <c r="H2" s="81"/>
      <c r="I2" s="77"/>
      <c r="J2" s="82"/>
      <c r="K2" s="77"/>
    </row>
    <row r="3" spans="1:11" ht="13.5" customHeight="1">
      <c r="A3" s="79"/>
      <c r="B3" s="77"/>
      <c r="C3" s="77"/>
      <c r="D3" s="77"/>
      <c r="E3" s="77"/>
      <c r="F3" s="77"/>
      <c r="G3" s="80"/>
      <c r="H3" s="81"/>
      <c r="I3" s="77"/>
      <c r="J3" s="82"/>
      <c r="K3" s="77"/>
    </row>
    <row r="4" spans="1:11" ht="13.5" customHeight="1">
      <c r="A4" s="79"/>
      <c r="B4" s="77"/>
      <c r="C4" s="77"/>
      <c r="D4" s="77"/>
      <c r="E4" s="77"/>
      <c r="F4" s="77"/>
      <c r="G4" s="80"/>
      <c r="H4" s="81"/>
      <c r="I4" s="77"/>
      <c r="J4" s="82"/>
      <c r="K4" s="77"/>
    </row>
    <row r="5" spans="1:11" ht="19.5" customHeight="1">
      <c r="A5" s="79"/>
      <c r="B5" s="83" t="s">
        <v>215</v>
      </c>
      <c r="C5" s="84"/>
      <c r="D5" s="84"/>
      <c r="E5" s="83"/>
      <c r="F5" s="84" t="s">
        <v>469</v>
      </c>
      <c r="G5" s="84"/>
      <c r="H5" s="85"/>
      <c r="I5" s="85"/>
      <c r="J5" s="82"/>
      <c r="K5" s="77"/>
    </row>
    <row r="6" spans="1:11" ht="19.5" customHeight="1">
      <c r="A6" s="79"/>
      <c r="B6" s="83" t="s">
        <v>216</v>
      </c>
      <c r="C6" s="84"/>
      <c r="D6" s="84"/>
      <c r="E6" s="83"/>
      <c r="F6" s="84" t="s">
        <v>231</v>
      </c>
      <c r="G6" s="86"/>
      <c r="H6" s="84"/>
      <c r="I6" s="84"/>
      <c r="J6" s="82"/>
      <c r="K6" s="77"/>
    </row>
    <row r="7" spans="1:11" ht="19.5" customHeight="1">
      <c r="A7" s="79"/>
      <c r="B7" s="83" t="s">
        <v>217</v>
      </c>
      <c r="C7" s="84"/>
      <c r="D7" s="84"/>
      <c r="E7" s="83"/>
      <c r="F7" s="84" t="s">
        <v>467</v>
      </c>
      <c r="G7" s="85"/>
      <c r="H7" s="84"/>
      <c r="I7" s="84"/>
      <c r="J7" s="82"/>
      <c r="K7" s="77"/>
    </row>
    <row r="8" spans="1:11" ht="19.5" customHeight="1">
      <c r="A8" s="79"/>
      <c r="B8" s="83" t="s">
        <v>218</v>
      </c>
      <c r="C8" s="84"/>
      <c r="D8" s="84"/>
      <c r="E8" s="83"/>
      <c r="F8" s="84" t="s">
        <v>468</v>
      </c>
      <c r="G8" s="84"/>
      <c r="H8" s="84"/>
      <c r="I8" s="84"/>
      <c r="J8" s="82"/>
      <c r="K8" s="77"/>
    </row>
    <row r="9" spans="1:11" ht="19.5" customHeight="1">
      <c r="A9" s="79"/>
      <c r="B9" s="87"/>
      <c r="C9" s="77"/>
      <c r="D9" s="77"/>
      <c r="E9" s="97"/>
      <c r="F9" s="77"/>
      <c r="G9" s="77"/>
      <c r="H9" s="77"/>
      <c r="I9" s="77"/>
      <c r="J9" s="82"/>
      <c r="K9" s="77"/>
    </row>
    <row r="10" spans="1:11" ht="19.5" customHeight="1">
      <c r="A10" s="79"/>
      <c r="B10" s="87"/>
      <c r="C10" s="77"/>
      <c r="D10" s="77"/>
      <c r="E10" s="97"/>
      <c r="F10" s="77"/>
      <c r="G10" s="77"/>
      <c r="H10" s="77"/>
      <c r="I10" s="77"/>
      <c r="J10" s="82"/>
      <c r="K10" s="77"/>
    </row>
    <row r="11" spans="1:11" ht="19.5" customHeight="1">
      <c r="A11" s="79"/>
      <c r="B11" s="87"/>
      <c r="C11" s="77"/>
      <c r="D11" s="77"/>
      <c r="E11" s="87"/>
      <c r="F11" s="77"/>
      <c r="G11" s="77"/>
      <c r="H11" s="77"/>
      <c r="I11" s="77"/>
      <c r="J11" s="82"/>
      <c r="K11" s="77"/>
    </row>
    <row r="12" spans="1:11" ht="19.5" customHeight="1">
      <c r="A12" s="79"/>
      <c r="B12" s="77"/>
      <c r="C12" s="77"/>
      <c r="D12" s="77"/>
      <c r="E12" s="87"/>
      <c r="F12" s="77"/>
      <c r="G12" s="77"/>
      <c r="H12" s="77"/>
      <c r="I12" s="77"/>
      <c r="J12" s="82"/>
      <c r="K12" s="77"/>
    </row>
    <row r="13" spans="1:11" ht="15">
      <c r="A13" s="79"/>
      <c r="B13" s="77"/>
      <c r="C13" s="77"/>
      <c r="D13" s="77"/>
      <c r="E13" s="77"/>
      <c r="F13" s="77"/>
      <c r="G13" s="77"/>
      <c r="H13" s="77"/>
      <c r="I13" s="77"/>
      <c r="J13" s="82"/>
      <c r="K13" s="77"/>
    </row>
    <row r="14" spans="1:11" ht="15">
      <c r="A14" s="79"/>
      <c r="B14" s="77"/>
      <c r="C14" s="77"/>
      <c r="D14" s="77"/>
      <c r="E14" s="77"/>
      <c r="F14" s="77"/>
      <c r="G14" s="77"/>
      <c r="H14" s="77"/>
      <c r="I14" s="77"/>
      <c r="J14" s="82"/>
      <c r="K14" s="77"/>
    </row>
    <row r="15" spans="1:11" ht="15">
      <c r="A15" s="79"/>
      <c r="B15" s="77"/>
      <c r="C15" s="77"/>
      <c r="D15" s="77"/>
      <c r="E15" s="77"/>
      <c r="F15" s="77"/>
      <c r="G15" s="77"/>
      <c r="H15" s="77"/>
      <c r="I15" s="77"/>
      <c r="J15" s="82"/>
      <c r="K15" s="77"/>
    </row>
    <row r="16" spans="1:11" ht="15">
      <c r="A16" s="79"/>
      <c r="B16" s="77"/>
      <c r="C16" s="77"/>
      <c r="D16" s="77"/>
      <c r="E16" s="77"/>
      <c r="F16" s="77"/>
      <c r="G16" s="77"/>
      <c r="H16" s="77"/>
      <c r="I16" s="77"/>
      <c r="J16" s="82"/>
      <c r="K16" s="77"/>
    </row>
    <row r="17" spans="1:11" ht="15">
      <c r="A17" s="79"/>
      <c r="B17" s="77"/>
      <c r="C17" s="77"/>
      <c r="D17" s="77"/>
      <c r="E17" s="77"/>
      <c r="F17" s="77"/>
      <c r="G17" s="77"/>
      <c r="H17" s="77"/>
      <c r="I17" s="77"/>
      <c r="J17" s="82"/>
      <c r="K17" s="77"/>
    </row>
    <row r="18" spans="1:11" ht="15">
      <c r="A18" s="79"/>
      <c r="B18" s="77"/>
      <c r="C18" s="77"/>
      <c r="D18" s="77"/>
      <c r="E18" s="77"/>
      <c r="F18" s="77"/>
      <c r="G18" s="77"/>
      <c r="H18" s="77"/>
      <c r="I18" s="77"/>
      <c r="J18" s="82"/>
      <c r="K18" s="77"/>
    </row>
    <row r="19" spans="1:11" ht="15">
      <c r="A19" s="79"/>
      <c r="B19" s="77"/>
      <c r="C19" s="77"/>
      <c r="D19" s="77"/>
      <c r="E19" s="77"/>
      <c r="F19" s="77"/>
      <c r="G19" s="77"/>
      <c r="H19" s="77"/>
      <c r="I19" s="77"/>
      <c r="J19" s="82"/>
      <c r="K19" s="77"/>
    </row>
    <row r="20" spans="1:11" ht="15">
      <c r="A20" s="79"/>
      <c r="B20" s="77"/>
      <c r="C20" s="77"/>
      <c r="D20" s="77"/>
      <c r="E20" s="77"/>
      <c r="F20" s="77"/>
      <c r="G20" s="77"/>
      <c r="H20" s="77"/>
      <c r="I20" s="77"/>
      <c r="J20" s="82"/>
      <c r="K20" s="77"/>
    </row>
    <row r="21" spans="1:11" ht="25.5" customHeight="1">
      <c r="A21" s="79"/>
      <c r="B21" s="421" t="s">
        <v>219</v>
      </c>
      <c r="C21" s="421"/>
      <c r="D21" s="421"/>
      <c r="E21" s="421"/>
      <c r="F21" s="421"/>
      <c r="G21" s="421"/>
      <c r="H21" s="421"/>
      <c r="I21" s="421"/>
      <c r="J21" s="422"/>
      <c r="K21" s="89"/>
    </row>
    <row r="22" spans="1:11" ht="15">
      <c r="A22" s="79"/>
      <c r="B22" s="423" t="s">
        <v>220</v>
      </c>
      <c r="C22" s="423"/>
      <c r="D22" s="423"/>
      <c r="E22" s="423"/>
      <c r="F22" s="423"/>
      <c r="G22" s="423"/>
      <c r="H22" s="423"/>
      <c r="I22" s="423"/>
      <c r="J22" s="424"/>
      <c r="K22" s="90"/>
    </row>
    <row r="23" spans="1:11" ht="15">
      <c r="A23" s="79"/>
      <c r="B23" s="423" t="s">
        <v>221</v>
      </c>
      <c r="C23" s="423"/>
      <c r="D23" s="423"/>
      <c r="E23" s="423"/>
      <c r="F23" s="423"/>
      <c r="G23" s="423"/>
      <c r="H23" s="423"/>
      <c r="I23" s="423"/>
      <c r="J23" s="424"/>
      <c r="K23" s="90"/>
    </row>
    <row r="24" spans="1:11" ht="15">
      <c r="A24" s="79"/>
      <c r="B24" s="77"/>
      <c r="C24" s="77"/>
      <c r="D24" s="77"/>
      <c r="E24" s="77"/>
      <c r="F24" s="77"/>
      <c r="G24" s="77"/>
      <c r="H24" s="77"/>
      <c r="I24" s="77"/>
      <c r="J24" s="82"/>
      <c r="K24" s="77"/>
    </row>
    <row r="25" spans="1:11" ht="15">
      <c r="A25" s="79"/>
      <c r="B25" s="77"/>
      <c r="C25" s="77"/>
      <c r="D25" s="77"/>
      <c r="E25" s="77"/>
      <c r="F25" s="77"/>
      <c r="G25" s="77"/>
      <c r="H25" s="77"/>
      <c r="I25" s="77"/>
      <c r="J25" s="82"/>
      <c r="K25" s="77"/>
    </row>
    <row r="26" spans="1:11" ht="20.25">
      <c r="A26" s="79"/>
      <c r="B26" s="425" t="s">
        <v>410</v>
      </c>
      <c r="C26" s="425"/>
      <c r="D26" s="425"/>
      <c r="E26" s="425"/>
      <c r="F26" s="425"/>
      <c r="G26" s="425"/>
      <c r="H26" s="425"/>
      <c r="I26" s="425"/>
      <c r="J26" s="426"/>
      <c r="K26" s="89"/>
    </row>
    <row r="27" spans="1:11" ht="15">
      <c r="A27" s="79"/>
      <c r="B27" s="77"/>
      <c r="C27" s="77"/>
      <c r="D27" s="77"/>
      <c r="E27" s="77"/>
      <c r="F27" s="77"/>
      <c r="G27" s="77"/>
      <c r="H27" s="77"/>
      <c r="I27" s="77"/>
      <c r="J27" s="82"/>
      <c r="K27" s="77"/>
    </row>
    <row r="28" spans="1:11" ht="15">
      <c r="A28" s="79"/>
      <c r="B28" s="77"/>
      <c r="C28" s="77"/>
      <c r="D28" s="77"/>
      <c r="E28" s="77"/>
      <c r="F28" s="77"/>
      <c r="G28" s="77"/>
      <c r="H28" s="77"/>
      <c r="I28" s="77"/>
      <c r="J28" s="82"/>
      <c r="K28" s="77"/>
    </row>
    <row r="29" spans="1:11" ht="15">
      <c r="A29" s="79"/>
      <c r="B29" s="77"/>
      <c r="C29" s="77"/>
      <c r="D29" s="77"/>
      <c r="E29" s="77"/>
      <c r="F29" s="77"/>
      <c r="G29" s="77"/>
      <c r="H29" s="77"/>
      <c r="I29" s="77"/>
      <c r="J29" s="82"/>
      <c r="K29" s="77"/>
    </row>
    <row r="30" spans="1:11" ht="15">
      <c r="A30" s="79"/>
      <c r="B30" s="77"/>
      <c r="C30" s="77"/>
      <c r="D30" s="77"/>
      <c r="E30" s="77"/>
      <c r="F30" s="77"/>
      <c r="G30" s="77"/>
      <c r="H30" s="77"/>
      <c r="I30" s="77"/>
      <c r="J30" s="82"/>
      <c r="K30" s="77"/>
    </row>
    <row r="31" spans="1:11" ht="15">
      <c r="A31" s="79"/>
      <c r="B31" s="77"/>
      <c r="C31" s="77"/>
      <c r="D31" s="77"/>
      <c r="E31" s="77"/>
      <c r="F31" s="77"/>
      <c r="G31" s="77"/>
      <c r="H31" s="77"/>
      <c r="I31" s="77"/>
      <c r="J31" s="82"/>
      <c r="K31" s="77"/>
    </row>
    <row r="32" spans="1:11" ht="15">
      <c r="A32" s="79"/>
      <c r="B32" s="77"/>
      <c r="C32" s="77"/>
      <c r="D32" s="77"/>
      <c r="E32" s="77"/>
      <c r="F32" s="77"/>
      <c r="G32" s="77"/>
      <c r="H32" s="77"/>
      <c r="I32" s="77"/>
      <c r="J32" s="82"/>
      <c r="K32" s="77"/>
    </row>
    <row r="33" spans="1:11" ht="15">
      <c r="A33" s="79"/>
      <c r="B33" s="77"/>
      <c r="C33" s="77"/>
      <c r="D33" s="77"/>
      <c r="E33" s="77"/>
      <c r="F33" s="77"/>
      <c r="G33" s="77"/>
      <c r="H33" s="77"/>
      <c r="I33" s="77"/>
      <c r="J33" s="82"/>
      <c r="K33" s="77"/>
    </row>
    <row r="34" spans="1:11" ht="15">
      <c r="A34" s="79"/>
      <c r="B34" s="77"/>
      <c r="C34" s="77"/>
      <c r="D34" s="77"/>
      <c r="E34" s="77"/>
      <c r="F34" s="77"/>
      <c r="G34" s="77"/>
      <c r="H34" s="77"/>
      <c r="I34" s="77"/>
      <c r="J34" s="82"/>
      <c r="K34" s="77"/>
    </row>
    <row r="35" spans="1:11" ht="15">
      <c r="A35" s="79"/>
      <c r="B35" s="77"/>
      <c r="C35" s="77"/>
      <c r="D35" s="77"/>
      <c r="E35" s="77"/>
      <c r="F35" s="77"/>
      <c r="G35" s="77"/>
      <c r="H35" s="77"/>
      <c r="I35" s="77"/>
      <c r="J35" s="82"/>
      <c r="K35" s="77"/>
    </row>
    <row r="36" spans="1:11" ht="15">
      <c r="A36" s="79"/>
      <c r="B36" s="77"/>
      <c r="C36" s="77"/>
      <c r="D36" s="77"/>
      <c r="E36" s="77"/>
      <c r="F36" s="77"/>
      <c r="G36" s="77"/>
      <c r="H36" s="77"/>
      <c r="I36" s="77"/>
      <c r="J36" s="82"/>
      <c r="K36" s="77"/>
    </row>
    <row r="37" spans="1:11" ht="19.5" customHeight="1">
      <c r="A37" s="79"/>
      <c r="B37" s="83" t="s">
        <v>222</v>
      </c>
      <c r="C37" s="83"/>
      <c r="D37" s="83"/>
      <c r="E37" s="83"/>
      <c r="F37" s="83"/>
      <c r="G37" s="83"/>
      <c r="H37" s="91" t="s">
        <v>223</v>
      </c>
      <c r="I37" s="90"/>
      <c r="J37" s="82"/>
      <c r="K37" s="77"/>
    </row>
    <row r="38" spans="1:11" ht="19.5" customHeight="1">
      <c r="A38" s="79"/>
      <c r="B38" s="88" t="s">
        <v>224</v>
      </c>
      <c r="C38" s="88"/>
      <c r="D38" s="88"/>
      <c r="E38" s="88"/>
      <c r="F38" s="88"/>
      <c r="G38" s="88"/>
      <c r="H38" s="92" t="s">
        <v>225</v>
      </c>
      <c r="I38" s="90"/>
      <c r="J38" s="82"/>
      <c r="K38" s="77"/>
    </row>
    <row r="39" spans="1:11" ht="19.5" customHeight="1">
      <c r="A39" s="79"/>
      <c r="B39" s="88" t="s">
        <v>226</v>
      </c>
      <c r="C39" s="88"/>
      <c r="D39" s="88"/>
      <c r="E39" s="88"/>
      <c r="F39" s="88"/>
      <c r="G39" s="88"/>
      <c r="H39" s="92" t="s">
        <v>227</v>
      </c>
      <c r="I39" s="90"/>
      <c r="J39" s="82"/>
      <c r="K39" s="77"/>
    </row>
    <row r="40" spans="1:11" ht="19.5" customHeight="1">
      <c r="A40" s="79"/>
      <c r="B40" s="88" t="s">
        <v>228</v>
      </c>
      <c r="C40" s="88"/>
      <c r="D40" s="88"/>
      <c r="E40" s="88"/>
      <c r="F40" s="88"/>
      <c r="G40" s="88"/>
      <c r="H40" s="92" t="s">
        <v>227</v>
      </c>
      <c r="I40" s="90"/>
      <c r="J40" s="82"/>
      <c r="K40" s="77"/>
    </row>
    <row r="41" spans="1:11" ht="19.5" customHeight="1">
      <c r="A41" s="79"/>
      <c r="B41" s="83" t="s">
        <v>229</v>
      </c>
      <c r="C41" s="83"/>
      <c r="D41" s="83"/>
      <c r="E41" s="83"/>
      <c r="F41" s="83"/>
      <c r="G41" s="91"/>
      <c r="H41" s="93" t="s">
        <v>411</v>
      </c>
      <c r="I41" s="90"/>
      <c r="J41" s="82"/>
      <c r="K41" s="77"/>
    </row>
    <row r="42" spans="1:11" ht="19.5" customHeight="1">
      <c r="A42" s="79"/>
      <c r="B42" s="83" t="s">
        <v>230</v>
      </c>
      <c r="C42" s="83"/>
      <c r="D42" s="83"/>
      <c r="E42" s="83"/>
      <c r="F42" s="91"/>
      <c r="G42" s="83"/>
      <c r="H42" s="91" t="s">
        <v>412</v>
      </c>
      <c r="I42" s="77"/>
      <c r="J42" s="82"/>
      <c r="K42" s="77"/>
    </row>
    <row r="43" spans="1:10" ht="15">
      <c r="A43" s="79"/>
      <c r="B43" s="77"/>
      <c r="C43" s="77"/>
      <c r="D43" s="77"/>
      <c r="E43" s="77"/>
      <c r="F43" s="77"/>
      <c r="G43" s="77"/>
      <c r="H43" s="77"/>
      <c r="I43" s="77"/>
      <c r="J43" s="82"/>
    </row>
    <row r="44" spans="1:10" ht="15">
      <c r="A44" s="94"/>
      <c r="B44" s="95"/>
      <c r="C44" s="95"/>
      <c r="D44" s="95"/>
      <c r="E44" s="95"/>
      <c r="F44" s="95"/>
      <c r="G44" s="95"/>
      <c r="H44" s="95"/>
      <c r="I44" s="95"/>
      <c r="J44" s="96"/>
    </row>
  </sheetData>
  <sheetProtection/>
  <mergeCells count="4">
    <mergeCell ref="B21:J21"/>
    <mergeCell ref="B22:J22"/>
    <mergeCell ref="B23:J23"/>
    <mergeCell ref="B26:J26"/>
  </mergeCells>
  <printOptions/>
  <pageMargins left="0.91" right="0.38" top="0.32" bottom="0.4" header="0.25" footer="0.26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8"/>
  <sheetViews>
    <sheetView zoomScaleSheetLayoutView="85" zoomScalePageLayoutView="0" workbookViewId="0" topLeftCell="A67">
      <selection activeCell="J84" sqref="J8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291" customWidth="1"/>
    <col min="10" max="10" width="14.57421875" style="291" customWidth="1"/>
    <col min="11" max="11" width="4.7109375" style="0" customWidth="1"/>
    <col min="16" max="16" width="53.421875" style="0" customWidth="1"/>
  </cols>
  <sheetData>
    <row r="1" spans="1:10" ht="12.75">
      <c r="A1" s="30"/>
      <c r="B1" s="118" t="s">
        <v>251</v>
      </c>
      <c r="C1" s="121"/>
      <c r="D1" s="121"/>
      <c r="E1" s="30"/>
      <c r="F1" s="30"/>
      <c r="G1" s="30"/>
      <c r="H1" s="30"/>
      <c r="I1" s="277"/>
      <c r="J1" s="277"/>
    </row>
    <row r="2" spans="1:10" ht="12.75">
      <c r="A2" s="30"/>
      <c r="B2" s="118" t="s">
        <v>252</v>
      </c>
      <c r="C2" s="121"/>
      <c r="D2" s="121"/>
      <c r="E2" s="30"/>
      <c r="F2" s="30"/>
      <c r="G2" s="30"/>
      <c r="H2" s="30"/>
      <c r="I2" s="277"/>
      <c r="J2" s="277"/>
    </row>
    <row r="3" spans="1:10" ht="12.75">
      <c r="A3" s="30"/>
      <c r="B3" s="28"/>
      <c r="C3" s="30"/>
      <c r="D3" s="30"/>
      <c r="E3" s="30"/>
      <c r="F3" s="30"/>
      <c r="G3" s="30"/>
      <c r="H3" s="30"/>
      <c r="I3" s="278" t="s">
        <v>253</v>
      </c>
      <c r="J3" s="277"/>
    </row>
    <row r="4" spans="1:10" ht="12.75">
      <c r="A4" s="30"/>
      <c r="B4" s="28"/>
      <c r="C4" s="30"/>
      <c r="D4" s="30"/>
      <c r="E4" s="30"/>
      <c r="F4" s="30"/>
      <c r="G4" s="30"/>
      <c r="H4" s="30"/>
      <c r="I4" s="277"/>
      <c r="J4" s="277"/>
    </row>
    <row r="5" spans="1:16" ht="12.75">
      <c r="A5" s="122"/>
      <c r="B5" s="122"/>
      <c r="C5" s="122"/>
      <c r="D5" s="122"/>
      <c r="E5" s="122"/>
      <c r="F5" s="122"/>
      <c r="G5" s="122"/>
      <c r="H5" s="122"/>
      <c r="I5" s="279"/>
      <c r="J5" s="280" t="s">
        <v>254</v>
      </c>
      <c r="K5" s="119"/>
      <c r="L5" s="119"/>
      <c r="M5" s="119"/>
      <c r="N5" s="119"/>
      <c r="O5" s="119"/>
      <c r="P5" s="119"/>
    </row>
    <row r="6" spans="1:16" ht="15.75" customHeight="1">
      <c r="A6" s="470" t="s">
        <v>255</v>
      </c>
      <c r="B6" s="471"/>
      <c r="C6" s="471"/>
      <c r="D6" s="471"/>
      <c r="E6" s="471"/>
      <c r="F6" s="471"/>
      <c r="G6" s="471"/>
      <c r="H6" s="471"/>
      <c r="I6" s="471"/>
      <c r="J6" s="472"/>
      <c r="K6" s="123"/>
      <c r="L6" s="123"/>
      <c r="M6" s="123"/>
      <c r="N6" s="123"/>
      <c r="O6" s="123"/>
      <c r="P6" s="123"/>
    </row>
    <row r="7" spans="1:10" ht="26.25" customHeight="1" thickBot="1">
      <c r="A7" s="124"/>
      <c r="B7" s="486" t="s">
        <v>256</v>
      </c>
      <c r="C7" s="486"/>
      <c r="D7" s="486"/>
      <c r="E7" s="486"/>
      <c r="F7" s="487"/>
      <c r="G7" s="125" t="s">
        <v>257</v>
      </c>
      <c r="H7" s="125" t="s">
        <v>258</v>
      </c>
      <c r="I7" s="281" t="s">
        <v>417</v>
      </c>
      <c r="J7" s="281" t="s">
        <v>416</v>
      </c>
    </row>
    <row r="8" spans="1:10" ht="16.5" customHeight="1">
      <c r="A8" s="126">
        <v>1</v>
      </c>
      <c r="B8" s="488" t="s">
        <v>259</v>
      </c>
      <c r="C8" s="489"/>
      <c r="D8" s="489"/>
      <c r="E8" s="489"/>
      <c r="F8" s="489"/>
      <c r="G8" s="127">
        <v>70</v>
      </c>
      <c r="H8" s="127">
        <v>11100</v>
      </c>
      <c r="I8" s="282">
        <f>+I9</f>
        <v>411322</v>
      </c>
      <c r="J8" s="283">
        <v>292490</v>
      </c>
    </row>
    <row r="9" spans="1:10" ht="16.5" customHeight="1">
      <c r="A9" s="128" t="s">
        <v>260</v>
      </c>
      <c r="B9" s="484" t="s">
        <v>261</v>
      </c>
      <c r="C9" s="484"/>
      <c r="D9" s="484"/>
      <c r="E9" s="484"/>
      <c r="F9" s="485"/>
      <c r="G9" s="129" t="s">
        <v>262</v>
      </c>
      <c r="H9" s="129">
        <v>11101</v>
      </c>
      <c r="I9" s="130">
        <v>411322</v>
      </c>
      <c r="J9" s="132">
        <v>292490</v>
      </c>
    </row>
    <row r="10" spans="1:10" ht="16.5" customHeight="1">
      <c r="A10" s="131" t="s">
        <v>263</v>
      </c>
      <c r="B10" s="484" t="s">
        <v>264</v>
      </c>
      <c r="C10" s="484"/>
      <c r="D10" s="484"/>
      <c r="E10" s="484"/>
      <c r="F10" s="485"/>
      <c r="G10" s="129">
        <v>704</v>
      </c>
      <c r="H10" s="129">
        <v>11102</v>
      </c>
      <c r="I10" s="130">
        <v>0</v>
      </c>
      <c r="J10" s="132">
        <v>0</v>
      </c>
    </row>
    <row r="11" spans="1:10" ht="16.5" customHeight="1">
      <c r="A11" s="131" t="s">
        <v>265</v>
      </c>
      <c r="B11" s="484" t="s">
        <v>266</v>
      </c>
      <c r="C11" s="484"/>
      <c r="D11" s="484"/>
      <c r="E11" s="484"/>
      <c r="F11" s="485"/>
      <c r="G11" s="133">
        <v>705</v>
      </c>
      <c r="H11" s="129">
        <v>11103</v>
      </c>
      <c r="I11" s="130">
        <v>0</v>
      </c>
      <c r="J11" s="132">
        <v>0</v>
      </c>
    </row>
    <row r="12" spans="1:10" ht="16.5" customHeight="1">
      <c r="A12" s="134">
        <v>2</v>
      </c>
      <c r="B12" s="479" t="s">
        <v>267</v>
      </c>
      <c r="C12" s="479"/>
      <c r="D12" s="479"/>
      <c r="E12" s="479"/>
      <c r="F12" s="480"/>
      <c r="G12" s="135">
        <v>708</v>
      </c>
      <c r="H12" s="136">
        <v>11104</v>
      </c>
      <c r="I12" s="130">
        <v>0</v>
      </c>
      <c r="J12" s="132">
        <v>0</v>
      </c>
    </row>
    <row r="13" spans="1:10" ht="16.5" customHeight="1">
      <c r="A13" s="137" t="s">
        <v>260</v>
      </c>
      <c r="B13" s="484" t="s">
        <v>268</v>
      </c>
      <c r="C13" s="484"/>
      <c r="D13" s="484"/>
      <c r="E13" s="484"/>
      <c r="F13" s="485"/>
      <c r="G13" s="129">
        <v>7081</v>
      </c>
      <c r="H13" s="138">
        <v>111041</v>
      </c>
      <c r="I13" s="130">
        <v>0</v>
      </c>
      <c r="J13" s="132">
        <v>0</v>
      </c>
    </row>
    <row r="14" spans="1:10" ht="16.5" customHeight="1">
      <c r="A14" s="137" t="s">
        <v>269</v>
      </c>
      <c r="B14" s="484" t="s">
        <v>270</v>
      </c>
      <c r="C14" s="484"/>
      <c r="D14" s="484"/>
      <c r="E14" s="484"/>
      <c r="F14" s="485"/>
      <c r="G14" s="129">
        <v>7082</v>
      </c>
      <c r="H14" s="138">
        <v>111042</v>
      </c>
      <c r="I14" s="130">
        <v>0</v>
      </c>
      <c r="J14" s="132">
        <v>0</v>
      </c>
    </row>
    <row r="15" spans="1:10" ht="16.5" customHeight="1">
      <c r="A15" s="137" t="s">
        <v>271</v>
      </c>
      <c r="B15" s="484" t="s">
        <v>272</v>
      </c>
      <c r="C15" s="484"/>
      <c r="D15" s="484"/>
      <c r="E15" s="484"/>
      <c r="F15" s="485"/>
      <c r="G15" s="129">
        <v>7083</v>
      </c>
      <c r="H15" s="138">
        <v>111043</v>
      </c>
      <c r="I15" s="130">
        <v>0</v>
      </c>
      <c r="J15" s="132">
        <v>0</v>
      </c>
    </row>
    <row r="16" spans="1:10" ht="29.25" customHeight="1">
      <c r="A16" s="139">
        <v>3</v>
      </c>
      <c r="B16" s="479" t="s">
        <v>273</v>
      </c>
      <c r="C16" s="479"/>
      <c r="D16" s="479"/>
      <c r="E16" s="479"/>
      <c r="F16" s="480"/>
      <c r="G16" s="135">
        <v>71</v>
      </c>
      <c r="H16" s="136">
        <v>11201</v>
      </c>
      <c r="I16" s="130">
        <v>0</v>
      </c>
      <c r="J16" s="132">
        <v>0</v>
      </c>
    </row>
    <row r="17" spans="1:10" ht="16.5" customHeight="1">
      <c r="A17" s="140"/>
      <c r="B17" s="477" t="s">
        <v>274</v>
      </c>
      <c r="C17" s="477"/>
      <c r="D17" s="477"/>
      <c r="E17" s="477"/>
      <c r="F17" s="478"/>
      <c r="G17" s="141"/>
      <c r="H17" s="129">
        <v>112011</v>
      </c>
      <c r="I17" s="130">
        <v>0</v>
      </c>
      <c r="J17" s="132">
        <v>0</v>
      </c>
    </row>
    <row r="18" spans="1:10" ht="16.5" customHeight="1">
      <c r="A18" s="140"/>
      <c r="B18" s="477" t="s">
        <v>275</v>
      </c>
      <c r="C18" s="477"/>
      <c r="D18" s="477"/>
      <c r="E18" s="477"/>
      <c r="F18" s="478"/>
      <c r="G18" s="141"/>
      <c r="H18" s="129">
        <v>112012</v>
      </c>
      <c r="I18" s="130">
        <v>0</v>
      </c>
      <c r="J18" s="132">
        <v>0</v>
      </c>
    </row>
    <row r="19" spans="1:10" ht="16.5" customHeight="1">
      <c r="A19" s="142">
        <v>4</v>
      </c>
      <c r="B19" s="479" t="s">
        <v>276</v>
      </c>
      <c r="C19" s="479"/>
      <c r="D19" s="479"/>
      <c r="E19" s="479"/>
      <c r="F19" s="480"/>
      <c r="G19" s="143">
        <v>72</v>
      </c>
      <c r="H19" s="144">
        <v>11300</v>
      </c>
      <c r="I19" s="130">
        <v>0</v>
      </c>
      <c r="J19" s="132">
        <v>0</v>
      </c>
    </row>
    <row r="20" spans="1:10" ht="16.5" customHeight="1">
      <c r="A20" s="131"/>
      <c r="B20" s="481" t="s">
        <v>277</v>
      </c>
      <c r="C20" s="482"/>
      <c r="D20" s="482"/>
      <c r="E20" s="482"/>
      <c r="F20" s="482"/>
      <c r="G20" s="20"/>
      <c r="H20" s="145">
        <v>11301</v>
      </c>
      <c r="I20" s="130">
        <v>0</v>
      </c>
      <c r="J20" s="132">
        <v>0</v>
      </c>
    </row>
    <row r="21" spans="1:10" ht="16.5" customHeight="1">
      <c r="A21" s="146">
        <v>5</v>
      </c>
      <c r="B21" s="480" t="s">
        <v>278</v>
      </c>
      <c r="C21" s="483"/>
      <c r="D21" s="483"/>
      <c r="E21" s="483"/>
      <c r="F21" s="483"/>
      <c r="G21" s="147">
        <v>73</v>
      </c>
      <c r="H21" s="147">
        <v>11400</v>
      </c>
      <c r="I21" s="130">
        <v>0</v>
      </c>
      <c r="J21" s="132">
        <v>0</v>
      </c>
    </row>
    <row r="22" spans="1:10" ht="16.5" customHeight="1">
      <c r="A22" s="148">
        <v>6</v>
      </c>
      <c r="B22" s="480" t="s">
        <v>279</v>
      </c>
      <c r="C22" s="483"/>
      <c r="D22" s="483"/>
      <c r="E22" s="483"/>
      <c r="F22" s="483"/>
      <c r="G22" s="147">
        <v>75</v>
      </c>
      <c r="H22" s="149">
        <v>11500</v>
      </c>
      <c r="I22" s="130">
        <v>0</v>
      </c>
      <c r="J22" s="132">
        <v>0</v>
      </c>
    </row>
    <row r="23" spans="1:10" ht="16.5" customHeight="1">
      <c r="A23" s="146">
        <v>7</v>
      </c>
      <c r="B23" s="479" t="s">
        <v>280</v>
      </c>
      <c r="C23" s="479"/>
      <c r="D23" s="479"/>
      <c r="E23" s="479"/>
      <c r="F23" s="480"/>
      <c r="G23" s="135">
        <v>77</v>
      </c>
      <c r="H23" s="135">
        <v>11600</v>
      </c>
      <c r="I23" s="130">
        <v>0</v>
      </c>
      <c r="J23" s="132">
        <v>0</v>
      </c>
    </row>
    <row r="24" spans="1:10" ht="16.5" customHeight="1" thickBot="1">
      <c r="A24" s="150" t="s">
        <v>281</v>
      </c>
      <c r="B24" s="469" t="s">
        <v>282</v>
      </c>
      <c r="C24" s="469"/>
      <c r="D24" s="469"/>
      <c r="E24" s="469"/>
      <c r="F24" s="469"/>
      <c r="G24" s="151"/>
      <c r="H24" s="151">
        <v>11800</v>
      </c>
      <c r="I24" s="284">
        <f>SUM(I9:I23)</f>
        <v>411322</v>
      </c>
      <c r="J24" s="284">
        <f>SUM(J9:J23)</f>
        <v>292490</v>
      </c>
    </row>
    <row r="25" spans="1:10" ht="16.5" customHeight="1">
      <c r="A25" s="152"/>
      <c r="B25" s="153"/>
      <c r="C25" s="153"/>
      <c r="D25" s="153"/>
      <c r="E25" s="153"/>
      <c r="F25" s="153"/>
      <c r="G25" s="153"/>
      <c r="H25" s="153"/>
      <c r="I25" s="285"/>
      <c r="J25" s="285"/>
    </row>
    <row r="26" spans="1:10" ht="16.5" customHeight="1">
      <c r="A26" s="152"/>
      <c r="B26" s="153"/>
      <c r="C26" s="153"/>
      <c r="D26" s="153"/>
      <c r="E26" s="153"/>
      <c r="F26" s="153"/>
      <c r="G26" s="153"/>
      <c r="H26" s="153"/>
      <c r="I26" s="285"/>
      <c r="J26" s="285"/>
    </row>
    <row r="27" spans="1:10" ht="16.5" customHeight="1">
      <c r="A27" s="152"/>
      <c r="B27" s="153"/>
      <c r="C27" s="153"/>
      <c r="D27" s="153"/>
      <c r="E27" s="153"/>
      <c r="F27" s="153"/>
      <c r="G27" s="153"/>
      <c r="H27" s="153"/>
      <c r="I27" s="285"/>
      <c r="J27" s="285"/>
    </row>
    <row r="28" spans="1:10" ht="16.5" customHeight="1">
      <c r="A28" s="152"/>
      <c r="B28" s="153"/>
      <c r="C28" s="153"/>
      <c r="D28" s="153"/>
      <c r="E28" s="153"/>
      <c r="F28" s="153"/>
      <c r="G28" s="153"/>
      <c r="H28" s="153"/>
      <c r="I28" s="285"/>
      <c r="J28" s="285"/>
    </row>
    <row r="29" spans="1:10" ht="16.5" customHeight="1">
      <c r="A29" s="152"/>
      <c r="B29" s="153"/>
      <c r="C29" s="153"/>
      <c r="D29" s="153"/>
      <c r="E29" s="153"/>
      <c r="F29" s="153"/>
      <c r="G29" s="153"/>
      <c r="H29" s="153"/>
      <c r="I29" s="285"/>
      <c r="J29" s="285"/>
    </row>
    <row r="30" spans="1:10" ht="16.5" customHeight="1">
      <c r="A30" s="152"/>
      <c r="B30" s="153"/>
      <c r="C30" s="153"/>
      <c r="D30" s="153"/>
      <c r="E30" s="153"/>
      <c r="F30" s="153"/>
      <c r="G30" s="153"/>
      <c r="H30" s="153"/>
      <c r="I30" s="285"/>
      <c r="J30" s="285"/>
    </row>
    <row r="31" spans="1:10" ht="12.75">
      <c r="A31" s="30"/>
      <c r="B31" s="118" t="s">
        <v>251</v>
      </c>
      <c r="C31" s="121"/>
      <c r="D31" s="121"/>
      <c r="E31" s="30"/>
      <c r="F31" s="30"/>
      <c r="G31" s="30"/>
      <c r="H31" s="30"/>
      <c r="I31" s="277"/>
      <c r="J31" s="277"/>
    </row>
    <row r="32" spans="1:10" ht="12.75">
      <c r="A32" s="30"/>
      <c r="B32" s="118" t="s">
        <v>252</v>
      </c>
      <c r="C32" s="121"/>
      <c r="D32" s="121"/>
      <c r="E32" s="30"/>
      <c r="F32" s="30"/>
      <c r="G32" s="30"/>
      <c r="H32" s="30"/>
      <c r="I32" s="277"/>
      <c r="J32" s="277"/>
    </row>
    <row r="33" spans="1:10" ht="12.75">
      <c r="A33" s="30"/>
      <c r="B33" s="28"/>
      <c r="C33" s="30"/>
      <c r="D33" s="30"/>
      <c r="E33" s="30"/>
      <c r="F33" s="30"/>
      <c r="G33" s="30"/>
      <c r="H33" s="30"/>
      <c r="I33" s="278" t="s">
        <v>283</v>
      </c>
      <c r="J33" s="277"/>
    </row>
    <row r="34" spans="1:16" ht="12.75" customHeight="1">
      <c r="A34" s="122"/>
      <c r="B34" s="122"/>
      <c r="C34" s="122"/>
      <c r="D34" s="122"/>
      <c r="E34" s="122"/>
      <c r="F34" s="122"/>
      <c r="G34" s="122"/>
      <c r="H34" s="122"/>
      <c r="I34" s="279"/>
      <c r="J34" s="280" t="s">
        <v>254</v>
      </c>
      <c r="K34" s="119"/>
      <c r="L34" s="119"/>
      <c r="M34" s="119"/>
      <c r="N34" s="119"/>
      <c r="O34" s="119"/>
      <c r="P34" s="119"/>
    </row>
    <row r="35" spans="1:10" ht="12.75">
      <c r="A35" s="470" t="s">
        <v>255</v>
      </c>
      <c r="B35" s="471"/>
      <c r="C35" s="471"/>
      <c r="D35" s="471"/>
      <c r="E35" s="471"/>
      <c r="F35" s="471"/>
      <c r="G35" s="471"/>
      <c r="H35" s="471"/>
      <c r="I35" s="471"/>
      <c r="J35" s="472"/>
    </row>
    <row r="36" spans="1:10" ht="24.75" customHeight="1" thickBot="1">
      <c r="A36" s="154"/>
      <c r="B36" s="473" t="s">
        <v>284</v>
      </c>
      <c r="C36" s="474"/>
      <c r="D36" s="474"/>
      <c r="E36" s="474"/>
      <c r="F36" s="475"/>
      <c r="G36" s="155" t="s">
        <v>257</v>
      </c>
      <c r="H36" s="155" t="s">
        <v>258</v>
      </c>
      <c r="I36" s="286" t="s">
        <v>417</v>
      </c>
      <c r="J36" s="286" t="s">
        <v>416</v>
      </c>
    </row>
    <row r="37" spans="1:10" ht="16.5" customHeight="1">
      <c r="A37" s="156">
        <v>1</v>
      </c>
      <c r="B37" s="476" t="s">
        <v>285</v>
      </c>
      <c r="C37" s="476"/>
      <c r="D37" s="476"/>
      <c r="E37" s="476"/>
      <c r="F37" s="476"/>
      <c r="G37" s="157">
        <v>60</v>
      </c>
      <c r="H37" s="157">
        <v>12100</v>
      </c>
      <c r="I37" s="287">
        <f>SUM(I38:I42)</f>
        <v>23694</v>
      </c>
      <c r="J37" s="288">
        <f>SUM(J38:J42)</f>
        <v>7612</v>
      </c>
    </row>
    <row r="38" spans="1:10" ht="16.5" customHeight="1">
      <c r="A38" s="158" t="s">
        <v>286</v>
      </c>
      <c r="B38" s="461" t="s">
        <v>287</v>
      </c>
      <c r="C38" s="461" t="s">
        <v>288</v>
      </c>
      <c r="D38" s="461"/>
      <c r="E38" s="461"/>
      <c r="F38" s="461"/>
      <c r="G38" s="159" t="s">
        <v>289</v>
      </c>
      <c r="H38" s="159">
        <v>12101</v>
      </c>
      <c r="I38" s="160">
        <v>10797</v>
      </c>
      <c r="J38" s="297">
        <v>5495</v>
      </c>
    </row>
    <row r="39" spans="1:10" ht="12" customHeight="1">
      <c r="A39" s="158" t="s">
        <v>263</v>
      </c>
      <c r="B39" s="461" t="s">
        <v>290</v>
      </c>
      <c r="C39" s="461" t="s">
        <v>288</v>
      </c>
      <c r="D39" s="461"/>
      <c r="E39" s="461"/>
      <c r="F39" s="461"/>
      <c r="G39" s="159"/>
      <c r="H39" s="161">
        <v>12102</v>
      </c>
      <c r="I39" s="160"/>
      <c r="J39" s="297"/>
    </row>
    <row r="40" spans="1:10" ht="16.5" customHeight="1">
      <c r="A40" s="158" t="s">
        <v>265</v>
      </c>
      <c r="B40" s="461" t="s">
        <v>291</v>
      </c>
      <c r="C40" s="461" t="s">
        <v>288</v>
      </c>
      <c r="D40" s="461"/>
      <c r="E40" s="461"/>
      <c r="F40" s="461"/>
      <c r="G40" s="159" t="s">
        <v>292</v>
      </c>
      <c r="H40" s="159">
        <v>12103</v>
      </c>
      <c r="I40" s="160">
        <v>12897</v>
      </c>
      <c r="J40" s="297">
        <v>2117</v>
      </c>
    </row>
    <row r="41" spans="1:10" ht="16.5" customHeight="1">
      <c r="A41" s="158" t="s">
        <v>293</v>
      </c>
      <c r="B41" s="465" t="s">
        <v>294</v>
      </c>
      <c r="C41" s="461" t="s">
        <v>288</v>
      </c>
      <c r="D41" s="461"/>
      <c r="E41" s="461"/>
      <c r="F41" s="461"/>
      <c r="G41" s="159"/>
      <c r="H41" s="161">
        <v>12104</v>
      </c>
      <c r="I41" s="160"/>
      <c r="J41" s="297"/>
    </row>
    <row r="42" spans="1:10" ht="16.5" customHeight="1">
      <c r="A42" s="158" t="s">
        <v>295</v>
      </c>
      <c r="B42" s="461" t="s">
        <v>296</v>
      </c>
      <c r="C42" s="461" t="s">
        <v>288</v>
      </c>
      <c r="D42" s="461"/>
      <c r="E42" s="461"/>
      <c r="F42" s="461"/>
      <c r="G42" s="159" t="s">
        <v>297</v>
      </c>
      <c r="H42" s="161">
        <v>12105</v>
      </c>
      <c r="I42" s="160"/>
      <c r="J42" s="297"/>
    </row>
    <row r="43" spans="1:10" ht="16.5" customHeight="1">
      <c r="A43" s="162">
        <v>2</v>
      </c>
      <c r="B43" s="467" t="s">
        <v>298</v>
      </c>
      <c r="C43" s="467"/>
      <c r="D43" s="467"/>
      <c r="E43" s="467"/>
      <c r="F43" s="467"/>
      <c r="G43" s="163">
        <v>64</v>
      </c>
      <c r="H43" s="163">
        <v>12200</v>
      </c>
      <c r="I43" s="160">
        <f>SUM(I44:I45)</f>
        <v>20716</v>
      </c>
      <c r="J43" s="168">
        <f>SUM(J44:J45)</f>
        <v>20562</v>
      </c>
    </row>
    <row r="44" spans="1:10" ht="16.5" customHeight="1">
      <c r="A44" s="164" t="s">
        <v>299</v>
      </c>
      <c r="B44" s="467" t="s">
        <v>300</v>
      </c>
      <c r="C44" s="468"/>
      <c r="D44" s="468"/>
      <c r="E44" s="468"/>
      <c r="F44" s="468"/>
      <c r="G44" s="161">
        <v>641</v>
      </c>
      <c r="H44" s="161">
        <v>12201</v>
      </c>
      <c r="I44" s="263">
        <v>18322</v>
      </c>
      <c r="J44" s="297">
        <v>18164</v>
      </c>
    </row>
    <row r="45" spans="1:10" ht="16.5" customHeight="1">
      <c r="A45" s="164" t="s">
        <v>301</v>
      </c>
      <c r="B45" s="468" t="s">
        <v>302</v>
      </c>
      <c r="C45" s="468"/>
      <c r="D45" s="468"/>
      <c r="E45" s="468"/>
      <c r="F45" s="468"/>
      <c r="G45" s="161">
        <v>644</v>
      </c>
      <c r="H45" s="161">
        <v>12202</v>
      </c>
      <c r="I45" s="263">
        <v>2394</v>
      </c>
      <c r="J45" s="297">
        <v>2398</v>
      </c>
    </row>
    <row r="46" spans="1:10" ht="16.5" customHeight="1">
      <c r="A46" s="162">
        <v>3</v>
      </c>
      <c r="B46" s="467" t="s">
        <v>303</v>
      </c>
      <c r="C46" s="467"/>
      <c r="D46" s="467"/>
      <c r="E46" s="467"/>
      <c r="F46" s="467"/>
      <c r="G46" s="163">
        <v>68</v>
      </c>
      <c r="H46" s="163">
        <v>12300</v>
      </c>
      <c r="I46" s="160">
        <v>38218</v>
      </c>
      <c r="J46" s="168"/>
    </row>
    <row r="47" spans="1:10" ht="16.5" customHeight="1">
      <c r="A47" s="162">
        <v>4</v>
      </c>
      <c r="B47" s="467" t="s">
        <v>304</v>
      </c>
      <c r="C47" s="467"/>
      <c r="D47" s="467"/>
      <c r="E47" s="467"/>
      <c r="F47" s="467"/>
      <c r="G47" s="163">
        <v>61</v>
      </c>
      <c r="H47" s="163">
        <v>12400</v>
      </c>
      <c r="I47" s="160">
        <f>SUM(I48:I62)</f>
        <v>35982</v>
      </c>
      <c r="J47" s="168">
        <f>SUM(J48:J62)</f>
        <v>39310</v>
      </c>
    </row>
    <row r="48" spans="1:10" ht="16.5" customHeight="1">
      <c r="A48" s="164" t="s">
        <v>260</v>
      </c>
      <c r="B48" s="466" t="s">
        <v>305</v>
      </c>
      <c r="C48" s="466"/>
      <c r="D48" s="466"/>
      <c r="E48" s="466"/>
      <c r="F48" s="466"/>
      <c r="G48" s="159"/>
      <c r="H48" s="159">
        <v>12401</v>
      </c>
      <c r="I48" s="263"/>
      <c r="J48" s="297"/>
    </row>
    <row r="49" spans="1:10" ht="16.5" customHeight="1">
      <c r="A49" s="164" t="s">
        <v>269</v>
      </c>
      <c r="B49" s="466" t="s">
        <v>306</v>
      </c>
      <c r="C49" s="466"/>
      <c r="D49" s="466"/>
      <c r="E49" s="466"/>
      <c r="F49" s="466"/>
      <c r="G49" s="165">
        <v>611</v>
      </c>
      <c r="H49" s="159">
        <v>12402</v>
      </c>
      <c r="I49" s="263">
        <v>7467</v>
      </c>
      <c r="J49" s="297"/>
    </row>
    <row r="50" spans="1:10" ht="16.5" customHeight="1">
      <c r="A50" s="164" t="s">
        <v>271</v>
      </c>
      <c r="B50" s="466" t="s">
        <v>307</v>
      </c>
      <c r="C50" s="466"/>
      <c r="D50" s="466"/>
      <c r="E50" s="466"/>
      <c r="F50" s="466"/>
      <c r="G50" s="159">
        <v>613</v>
      </c>
      <c r="H50" s="159">
        <v>12403</v>
      </c>
      <c r="I50" s="263">
        <v>1699</v>
      </c>
      <c r="J50" s="297">
        <v>2281</v>
      </c>
    </row>
    <row r="51" spans="1:10" ht="16.5" customHeight="1">
      <c r="A51" s="164" t="s">
        <v>308</v>
      </c>
      <c r="B51" s="466" t="s">
        <v>309</v>
      </c>
      <c r="C51" s="466"/>
      <c r="D51" s="466"/>
      <c r="E51" s="466"/>
      <c r="F51" s="466"/>
      <c r="G51" s="165">
        <v>615</v>
      </c>
      <c r="H51" s="159">
        <v>12404</v>
      </c>
      <c r="I51" s="300">
        <v>15837</v>
      </c>
      <c r="J51" s="298">
        <v>15082</v>
      </c>
    </row>
    <row r="52" spans="1:10" ht="16.5" customHeight="1">
      <c r="A52" s="164" t="s">
        <v>310</v>
      </c>
      <c r="B52" s="466" t="s">
        <v>311</v>
      </c>
      <c r="C52" s="466"/>
      <c r="D52" s="466"/>
      <c r="E52" s="466"/>
      <c r="F52" s="466"/>
      <c r="G52" s="165">
        <v>616</v>
      </c>
      <c r="H52" s="159">
        <v>12405</v>
      </c>
      <c r="I52" s="263">
        <v>1065</v>
      </c>
      <c r="J52" s="297">
        <v>396</v>
      </c>
    </row>
    <row r="53" spans="1:10" ht="16.5" customHeight="1">
      <c r="A53" s="164" t="s">
        <v>312</v>
      </c>
      <c r="B53" s="466" t="s">
        <v>313</v>
      </c>
      <c r="C53" s="466"/>
      <c r="D53" s="466"/>
      <c r="E53" s="466"/>
      <c r="F53" s="466"/>
      <c r="G53" s="165">
        <v>617</v>
      </c>
      <c r="H53" s="159">
        <v>12406</v>
      </c>
      <c r="I53" s="263">
        <v>302</v>
      </c>
      <c r="J53" s="297">
        <v>416</v>
      </c>
    </row>
    <row r="54" spans="1:10" ht="16.5" customHeight="1">
      <c r="A54" s="164" t="s">
        <v>314</v>
      </c>
      <c r="B54" s="461" t="s">
        <v>315</v>
      </c>
      <c r="C54" s="461" t="s">
        <v>288</v>
      </c>
      <c r="D54" s="461"/>
      <c r="E54" s="461"/>
      <c r="F54" s="461"/>
      <c r="G54" s="165">
        <v>618</v>
      </c>
      <c r="H54" s="159">
        <v>12407</v>
      </c>
      <c r="I54" s="263">
        <v>8615</v>
      </c>
      <c r="J54" s="297">
        <v>3824</v>
      </c>
    </row>
    <row r="55" spans="1:10" ht="16.5" customHeight="1">
      <c r="A55" s="164" t="s">
        <v>316</v>
      </c>
      <c r="B55" s="461" t="s">
        <v>317</v>
      </c>
      <c r="C55" s="461"/>
      <c r="D55" s="461"/>
      <c r="E55" s="461"/>
      <c r="F55" s="461"/>
      <c r="G55" s="165">
        <v>623</v>
      </c>
      <c r="H55" s="159">
        <v>12408</v>
      </c>
      <c r="I55" s="263"/>
      <c r="J55" s="297">
        <v>15928</v>
      </c>
    </row>
    <row r="56" spans="1:10" ht="16.5" customHeight="1">
      <c r="A56" s="164" t="s">
        <v>318</v>
      </c>
      <c r="B56" s="461" t="s">
        <v>319</v>
      </c>
      <c r="C56" s="461"/>
      <c r="D56" s="461"/>
      <c r="E56" s="461"/>
      <c r="F56" s="461"/>
      <c r="G56" s="165">
        <v>624</v>
      </c>
      <c r="H56" s="159">
        <v>12409</v>
      </c>
      <c r="I56" s="263"/>
      <c r="J56" s="297"/>
    </row>
    <row r="57" spans="1:10" ht="16.5" customHeight="1">
      <c r="A57" s="164" t="s">
        <v>320</v>
      </c>
      <c r="B57" s="461" t="s">
        <v>321</v>
      </c>
      <c r="C57" s="461"/>
      <c r="D57" s="461"/>
      <c r="E57" s="461"/>
      <c r="F57" s="461"/>
      <c r="G57" s="165">
        <v>625</v>
      </c>
      <c r="H57" s="159">
        <v>12410</v>
      </c>
      <c r="I57" s="263">
        <v>319</v>
      </c>
      <c r="J57" s="297">
        <v>908</v>
      </c>
    </row>
    <row r="58" spans="1:10" ht="16.5" customHeight="1">
      <c r="A58" s="164" t="s">
        <v>322</v>
      </c>
      <c r="B58" s="461" t="s">
        <v>323</v>
      </c>
      <c r="C58" s="461"/>
      <c r="D58" s="461"/>
      <c r="E58" s="461"/>
      <c r="F58" s="461"/>
      <c r="G58" s="165">
        <v>626</v>
      </c>
      <c r="H58" s="159">
        <v>12411</v>
      </c>
      <c r="I58" s="263">
        <v>417</v>
      </c>
      <c r="J58" s="297">
        <v>475</v>
      </c>
    </row>
    <row r="59" spans="1:10" ht="16.5" customHeight="1">
      <c r="A59" s="166" t="s">
        <v>324</v>
      </c>
      <c r="B59" s="461" t="s">
        <v>325</v>
      </c>
      <c r="C59" s="461"/>
      <c r="D59" s="461"/>
      <c r="E59" s="461"/>
      <c r="F59" s="461"/>
      <c r="G59" s="165">
        <v>627</v>
      </c>
      <c r="H59" s="159">
        <v>12412</v>
      </c>
      <c r="I59" s="263"/>
      <c r="J59" s="297"/>
    </row>
    <row r="60" spans="1:10" ht="16.5" customHeight="1">
      <c r="A60" s="164"/>
      <c r="B60" s="464" t="s">
        <v>326</v>
      </c>
      <c r="C60" s="464"/>
      <c r="D60" s="464"/>
      <c r="E60" s="464"/>
      <c r="F60" s="464"/>
      <c r="G60" s="165">
        <v>6271</v>
      </c>
      <c r="H60" s="165">
        <v>124121</v>
      </c>
      <c r="I60" s="263"/>
      <c r="J60" s="297"/>
    </row>
    <row r="61" spans="1:10" ht="16.5" customHeight="1">
      <c r="A61" s="164"/>
      <c r="B61" s="464" t="s">
        <v>327</v>
      </c>
      <c r="C61" s="464"/>
      <c r="D61" s="464"/>
      <c r="E61" s="464"/>
      <c r="F61" s="464"/>
      <c r="G61" s="165">
        <v>6272</v>
      </c>
      <c r="H61" s="165">
        <v>124122</v>
      </c>
      <c r="I61" s="263"/>
      <c r="J61" s="297"/>
    </row>
    <row r="62" spans="1:10" ht="16.5" customHeight="1">
      <c r="A62" s="164" t="s">
        <v>328</v>
      </c>
      <c r="B62" s="461" t="s">
        <v>329</v>
      </c>
      <c r="C62" s="461"/>
      <c r="D62" s="461"/>
      <c r="E62" s="461"/>
      <c r="F62" s="461"/>
      <c r="G62" s="165">
        <v>628</v>
      </c>
      <c r="H62" s="165">
        <v>12413</v>
      </c>
      <c r="I62" s="263">
        <v>261</v>
      </c>
      <c r="J62" s="297"/>
    </row>
    <row r="63" spans="1:10" ht="16.5" customHeight="1">
      <c r="A63" s="162">
        <v>5</v>
      </c>
      <c r="B63" s="465" t="s">
        <v>330</v>
      </c>
      <c r="C63" s="461"/>
      <c r="D63" s="461"/>
      <c r="E63" s="461"/>
      <c r="F63" s="461"/>
      <c r="G63" s="167">
        <v>63</v>
      </c>
      <c r="H63" s="167">
        <v>12500</v>
      </c>
      <c r="I63" s="160">
        <f>SUM(I64:I67)</f>
        <v>16707</v>
      </c>
      <c r="J63" s="168">
        <f>SUM(J64:J67)</f>
        <v>37</v>
      </c>
    </row>
    <row r="64" spans="1:10" ht="16.5" customHeight="1">
      <c r="A64" s="164" t="s">
        <v>260</v>
      </c>
      <c r="B64" s="461" t="s">
        <v>331</v>
      </c>
      <c r="C64" s="461"/>
      <c r="D64" s="461"/>
      <c r="E64" s="461"/>
      <c r="F64" s="461"/>
      <c r="G64" s="165">
        <v>632</v>
      </c>
      <c r="H64" s="165">
        <v>12501</v>
      </c>
      <c r="I64" s="160">
        <v>129</v>
      </c>
      <c r="J64" s="168"/>
    </row>
    <row r="65" spans="1:10" ht="16.5" customHeight="1">
      <c r="A65" s="164" t="s">
        <v>269</v>
      </c>
      <c r="B65" s="461" t="s">
        <v>332</v>
      </c>
      <c r="C65" s="461"/>
      <c r="D65" s="461"/>
      <c r="E65" s="461"/>
      <c r="F65" s="461"/>
      <c r="G65" s="165">
        <v>633</v>
      </c>
      <c r="H65" s="165">
        <v>12502</v>
      </c>
      <c r="I65" s="160"/>
      <c r="J65" s="168"/>
    </row>
    <row r="66" spans="1:10" ht="16.5" customHeight="1">
      <c r="A66" s="164" t="s">
        <v>271</v>
      </c>
      <c r="B66" s="461" t="s">
        <v>333</v>
      </c>
      <c r="C66" s="461"/>
      <c r="D66" s="461"/>
      <c r="E66" s="461"/>
      <c r="F66" s="461"/>
      <c r="G66" s="165">
        <v>634</v>
      </c>
      <c r="H66" s="165">
        <v>12503</v>
      </c>
      <c r="I66" s="160"/>
      <c r="J66" s="168"/>
    </row>
    <row r="67" spans="1:10" ht="16.5" customHeight="1" thickBot="1">
      <c r="A67" s="296" t="s">
        <v>308</v>
      </c>
      <c r="B67" s="462" t="s">
        <v>334</v>
      </c>
      <c r="C67" s="462"/>
      <c r="D67" s="462"/>
      <c r="E67" s="462"/>
      <c r="F67" s="462"/>
      <c r="G67" s="169" t="s">
        <v>335</v>
      </c>
      <c r="H67" s="169">
        <v>12504</v>
      </c>
      <c r="I67" s="170">
        <v>16578</v>
      </c>
      <c r="J67" s="299">
        <v>37</v>
      </c>
    </row>
    <row r="68" spans="1:10" ht="12.75" customHeight="1" thickBot="1">
      <c r="A68" s="292" t="s">
        <v>336</v>
      </c>
      <c r="B68" s="463" t="s">
        <v>337</v>
      </c>
      <c r="C68" s="463"/>
      <c r="D68" s="463"/>
      <c r="E68" s="463"/>
      <c r="F68" s="463"/>
      <c r="G68" s="293"/>
      <c r="H68" s="293">
        <v>12600</v>
      </c>
      <c r="I68" s="294">
        <f>I63+I47+I46+I43+I37</f>
        <v>135317</v>
      </c>
      <c r="J68" s="295">
        <f>J63+J47+J46+J43+J37</f>
        <v>67521</v>
      </c>
    </row>
    <row r="69" spans="1:11" ht="16.5" customHeight="1">
      <c r="A69" s="386"/>
      <c r="B69" s="387" t="s">
        <v>338</v>
      </c>
      <c r="C69" s="388"/>
      <c r="D69" s="388"/>
      <c r="E69" s="388"/>
      <c r="F69" s="388"/>
      <c r="G69" s="388"/>
      <c r="H69" s="388"/>
      <c r="I69" s="389" t="s">
        <v>417</v>
      </c>
      <c r="J69" s="390" t="s">
        <v>416</v>
      </c>
      <c r="K69" s="391"/>
    </row>
    <row r="70" spans="1:11" ht="16.5" customHeight="1">
      <c r="A70" s="392">
        <v>1</v>
      </c>
      <c r="B70" s="457" t="s">
        <v>339</v>
      </c>
      <c r="C70" s="457"/>
      <c r="D70" s="457"/>
      <c r="E70" s="457"/>
      <c r="F70" s="457"/>
      <c r="G70" s="266"/>
      <c r="H70" s="266">
        <v>14000</v>
      </c>
      <c r="I70" s="267">
        <v>19</v>
      </c>
      <c r="J70" s="268">
        <v>19</v>
      </c>
      <c r="K70" s="391"/>
    </row>
    <row r="71" spans="1:11" ht="16.5" customHeight="1">
      <c r="A71" s="392">
        <v>2</v>
      </c>
      <c r="B71" s="457" t="s">
        <v>340</v>
      </c>
      <c r="C71" s="457"/>
      <c r="D71" s="457"/>
      <c r="E71" s="457"/>
      <c r="F71" s="457"/>
      <c r="G71" s="266"/>
      <c r="H71" s="266">
        <v>15000</v>
      </c>
      <c r="I71" s="267"/>
      <c r="J71" s="268"/>
      <c r="K71" s="391"/>
    </row>
    <row r="72" spans="1:10" ht="16.5" customHeight="1">
      <c r="A72" s="264" t="s">
        <v>260</v>
      </c>
      <c r="B72" s="458" t="s">
        <v>341</v>
      </c>
      <c r="C72" s="458"/>
      <c r="D72" s="458"/>
      <c r="E72" s="458"/>
      <c r="F72" s="458"/>
      <c r="G72" s="266"/>
      <c r="H72" s="265">
        <v>15001</v>
      </c>
      <c r="I72" s="267"/>
      <c r="J72" s="268"/>
    </row>
    <row r="73" spans="1:10" ht="16.5" customHeight="1">
      <c r="A73" s="264"/>
      <c r="B73" s="459" t="s">
        <v>342</v>
      </c>
      <c r="C73" s="459"/>
      <c r="D73" s="459"/>
      <c r="E73" s="459"/>
      <c r="F73" s="459"/>
      <c r="G73" s="266"/>
      <c r="H73" s="265">
        <v>150011</v>
      </c>
      <c r="I73" s="267">
        <v>71038</v>
      </c>
      <c r="J73" s="268">
        <v>574</v>
      </c>
    </row>
    <row r="74" spans="1:10" ht="16.5" customHeight="1">
      <c r="A74" s="269" t="s">
        <v>269</v>
      </c>
      <c r="B74" s="458" t="s">
        <v>343</v>
      </c>
      <c r="C74" s="458"/>
      <c r="D74" s="458"/>
      <c r="E74" s="458"/>
      <c r="F74" s="458"/>
      <c r="G74" s="266"/>
      <c r="H74" s="265">
        <v>15002</v>
      </c>
      <c r="I74" s="267"/>
      <c r="J74" s="268"/>
    </row>
    <row r="75" spans="1:10" ht="13.5" thickBot="1">
      <c r="A75" s="270"/>
      <c r="B75" s="460" t="s">
        <v>344</v>
      </c>
      <c r="C75" s="460"/>
      <c r="D75" s="460"/>
      <c r="E75" s="460"/>
      <c r="F75" s="460"/>
      <c r="G75" s="271"/>
      <c r="H75" s="272">
        <v>150021</v>
      </c>
      <c r="I75" s="273">
        <v>0</v>
      </c>
      <c r="J75" s="274"/>
    </row>
    <row r="76" spans="1:10" ht="12.75">
      <c r="A76" s="120"/>
      <c r="B76" s="120"/>
      <c r="C76" s="120"/>
      <c r="D76" s="120"/>
      <c r="E76" s="120"/>
      <c r="F76" s="120"/>
      <c r="G76" s="120"/>
      <c r="H76" s="120"/>
      <c r="I76" s="289"/>
      <c r="J76" s="289"/>
    </row>
    <row r="77" spans="1:10" ht="15.75">
      <c r="A77" s="30"/>
      <c r="B77" s="30"/>
      <c r="C77" s="30"/>
      <c r="D77" s="30"/>
      <c r="E77" s="30"/>
      <c r="F77" s="30"/>
      <c r="G77" s="30"/>
      <c r="H77" s="30"/>
      <c r="I77" s="290"/>
      <c r="J77" s="290"/>
    </row>
    <row r="78" spans="1:10" ht="15.75">
      <c r="A78" s="30"/>
      <c r="B78" s="30"/>
      <c r="C78" s="30"/>
      <c r="D78" s="30"/>
      <c r="E78" s="30"/>
      <c r="F78" s="30"/>
      <c r="G78" s="30"/>
      <c r="H78" s="30"/>
      <c r="I78" s="277"/>
      <c r="J78" s="290"/>
    </row>
    <row r="79" spans="1:10" ht="15.75">
      <c r="A79" s="30"/>
      <c r="B79" s="30"/>
      <c r="C79" s="30"/>
      <c r="D79" s="30"/>
      <c r="E79" s="30"/>
      <c r="F79" s="30"/>
      <c r="G79" s="30"/>
      <c r="H79" s="30"/>
      <c r="I79" s="277"/>
      <c r="J79" s="290"/>
    </row>
    <row r="80" spans="1:10" ht="15.75">
      <c r="A80" s="30"/>
      <c r="B80" s="30"/>
      <c r="C80" s="30"/>
      <c r="D80" s="30"/>
      <c r="E80" s="30"/>
      <c r="F80" s="30"/>
      <c r="G80" s="30"/>
      <c r="H80" s="30"/>
      <c r="I80" s="277"/>
      <c r="J80" s="290"/>
    </row>
    <row r="81" spans="1:10" ht="15.75">
      <c r="A81" s="30"/>
      <c r="B81" s="171"/>
      <c r="C81" s="30"/>
      <c r="D81" s="30"/>
      <c r="E81" s="30"/>
      <c r="F81" s="30"/>
      <c r="G81" s="30"/>
      <c r="H81" s="30"/>
      <c r="I81" s="277"/>
      <c r="J81" s="290"/>
    </row>
    <row r="82" spans="1:10" ht="12.75">
      <c r="A82" s="30"/>
      <c r="B82" s="171"/>
      <c r="C82" s="30"/>
      <c r="D82" s="30"/>
      <c r="E82" s="30"/>
      <c r="F82" s="30"/>
      <c r="G82" s="30"/>
      <c r="H82" s="30"/>
      <c r="I82" s="277"/>
      <c r="J82" s="277"/>
    </row>
    <row r="83" spans="1:10" ht="12.75">
      <c r="A83" s="30"/>
      <c r="B83" s="171"/>
      <c r="C83" s="30"/>
      <c r="D83" s="30"/>
      <c r="E83" s="30"/>
      <c r="F83" s="30"/>
      <c r="G83" s="30"/>
      <c r="H83" s="30"/>
      <c r="I83" s="277"/>
      <c r="J83" s="277"/>
    </row>
    <row r="84" spans="1:10" ht="12.75">
      <c r="A84" s="30"/>
      <c r="B84" s="171"/>
      <c r="C84" s="30"/>
      <c r="D84" s="30"/>
      <c r="E84" s="30"/>
      <c r="F84" s="30"/>
      <c r="G84" s="30"/>
      <c r="H84" s="30"/>
      <c r="I84" s="277"/>
      <c r="J84" s="277"/>
    </row>
    <row r="85" spans="1:10" ht="12.75">
      <c r="A85" s="30"/>
      <c r="B85" s="30"/>
      <c r="C85" s="30"/>
      <c r="D85" s="30"/>
      <c r="E85" s="30"/>
      <c r="F85" s="30"/>
      <c r="G85" s="30"/>
      <c r="H85" s="30"/>
      <c r="I85" s="277"/>
      <c r="J85" s="277"/>
    </row>
    <row r="86" spans="1:10" ht="12.75">
      <c r="A86" s="30"/>
      <c r="B86" s="30"/>
      <c r="C86" s="30"/>
      <c r="D86" s="30"/>
      <c r="E86" s="30"/>
      <c r="F86" s="30"/>
      <c r="G86" s="30"/>
      <c r="H86" s="30"/>
      <c r="I86" s="277"/>
      <c r="J86" s="277"/>
    </row>
    <row r="87" spans="1:10" ht="12.75">
      <c r="A87" s="30"/>
      <c r="B87" s="30"/>
      <c r="C87" s="30"/>
      <c r="D87" s="30"/>
      <c r="E87" s="30"/>
      <c r="F87" s="30"/>
      <c r="G87" s="30"/>
      <c r="H87" s="30"/>
      <c r="I87" s="277"/>
      <c r="J87" s="277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277"/>
      <c r="J88" s="277"/>
    </row>
    <row r="89" spans="1:10" ht="12.75">
      <c r="A89" s="30"/>
      <c r="B89" s="30"/>
      <c r="C89" s="30"/>
      <c r="D89" s="30"/>
      <c r="E89" s="30"/>
      <c r="F89" s="30"/>
      <c r="G89" s="30"/>
      <c r="H89" s="30"/>
      <c r="I89" s="277"/>
      <c r="J89" s="277"/>
    </row>
    <row r="90" spans="1:10" ht="12.75">
      <c r="A90" s="30"/>
      <c r="B90" s="30"/>
      <c r="C90" s="30"/>
      <c r="D90" s="30"/>
      <c r="E90" s="30"/>
      <c r="F90" s="30"/>
      <c r="G90" s="30"/>
      <c r="H90" s="30"/>
      <c r="I90" s="277"/>
      <c r="J90" s="277"/>
    </row>
    <row r="91" spans="1:10" ht="12.75">
      <c r="A91" s="30"/>
      <c r="B91" s="30"/>
      <c r="C91" s="30"/>
      <c r="D91" s="30"/>
      <c r="E91" s="30"/>
      <c r="F91" s="30"/>
      <c r="G91" s="30"/>
      <c r="H91" s="30"/>
      <c r="I91" s="277"/>
      <c r="J91" s="277"/>
    </row>
    <row r="92" spans="1:10" ht="12.75">
      <c r="A92" s="30"/>
      <c r="B92" s="30"/>
      <c r="C92" s="30"/>
      <c r="D92" s="30"/>
      <c r="E92" s="30"/>
      <c r="F92" s="30"/>
      <c r="G92" s="30"/>
      <c r="H92" s="30"/>
      <c r="I92" s="277"/>
      <c r="J92" s="277"/>
    </row>
    <row r="93" spans="1:10" ht="12.75">
      <c r="A93" s="30"/>
      <c r="B93" s="30"/>
      <c r="C93" s="30"/>
      <c r="D93" s="30"/>
      <c r="E93" s="30"/>
      <c r="F93" s="30"/>
      <c r="G93" s="30"/>
      <c r="H93" s="30"/>
      <c r="I93" s="277"/>
      <c r="J93" s="277"/>
    </row>
    <row r="94" spans="1:10" ht="12.75">
      <c r="A94" s="30"/>
      <c r="B94" s="30"/>
      <c r="C94" s="30"/>
      <c r="D94" s="30"/>
      <c r="E94" s="30"/>
      <c r="F94" s="30"/>
      <c r="G94" s="30"/>
      <c r="H94" s="30"/>
      <c r="I94" s="277"/>
      <c r="J94" s="277"/>
    </row>
    <row r="95" spans="1:10" ht="12.75">
      <c r="A95" s="30"/>
      <c r="B95" s="30"/>
      <c r="C95" s="30"/>
      <c r="D95" s="30"/>
      <c r="E95" s="30"/>
      <c r="F95" s="30"/>
      <c r="G95" s="30"/>
      <c r="H95" s="30"/>
      <c r="I95" s="277"/>
      <c r="J95" s="277"/>
    </row>
    <row r="96" spans="1:10" ht="12.75">
      <c r="A96" s="30"/>
      <c r="B96" s="30"/>
      <c r="C96" s="30"/>
      <c r="D96" s="30"/>
      <c r="E96" s="30"/>
      <c r="F96" s="30"/>
      <c r="G96" s="30"/>
      <c r="H96" s="30"/>
      <c r="I96" s="277"/>
      <c r="J96" s="277"/>
    </row>
    <row r="97" spans="1:10" ht="12.75">
      <c r="A97" s="30"/>
      <c r="B97" s="30"/>
      <c r="C97" s="30"/>
      <c r="D97" s="30"/>
      <c r="E97" s="30"/>
      <c r="F97" s="30"/>
      <c r="G97" s="30"/>
      <c r="H97" s="30"/>
      <c r="I97" s="277"/>
      <c r="J97" s="277"/>
    </row>
    <row r="98" spans="1:10" ht="12.75">
      <c r="A98" s="30"/>
      <c r="B98" s="30"/>
      <c r="C98" s="30"/>
      <c r="D98" s="30"/>
      <c r="E98" s="30"/>
      <c r="F98" s="30"/>
      <c r="G98" s="30"/>
      <c r="H98" s="30"/>
      <c r="I98" s="277"/>
      <c r="J98" s="277"/>
    </row>
    <row r="99" spans="1:10" ht="12.75">
      <c r="A99" s="30"/>
      <c r="B99" s="30"/>
      <c r="C99" s="30"/>
      <c r="D99" s="30"/>
      <c r="E99" s="30"/>
      <c r="F99" s="30"/>
      <c r="G99" s="30"/>
      <c r="H99" s="30"/>
      <c r="I99" s="277"/>
      <c r="J99" s="277"/>
    </row>
    <row r="100" spans="1:10" ht="12.75">
      <c r="A100" s="30"/>
      <c r="B100" s="30"/>
      <c r="C100" s="30"/>
      <c r="D100" s="30"/>
      <c r="E100" s="30"/>
      <c r="F100" s="30"/>
      <c r="G100" s="30"/>
      <c r="H100" s="30"/>
      <c r="I100" s="277"/>
      <c r="J100" s="277"/>
    </row>
    <row r="101" spans="1:10" ht="12.75">
      <c r="A101" s="30"/>
      <c r="B101" s="30"/>
      <c r="C101" s="30"/>
      <c r="D101" s="30"/>
      <c r="E101" s="30"/>
      <c r="F101" s="30"/>
      <c r="G101" s="30"/>
      <c r="H101" s="30"/>
      <c r="I101" s="277"/>
      <c r="J101" s="277"/>
    </row>
    <row r="102" spans="1:10" ht="12.75">
      <c r="A102" s="30"/>
      <c r="B102" s="30"/>
      <c r="C102" s="30"/>
      <c r="D102" s="30"/>
      <c r="E102" s="30"/>
      <c r="F102" s="30"/>
      <c r="G102" s="30"/>
      <c r="H102" s="30"/>
      <c r="I102" s="277"/>
      <c r="J102" s="277"/>
    </row>
    <row r="103" spans="1:10" ht="12.75">
      <c r="A103" s="30"/>
      <c r="B103" s="30"/>
      <c r="C103" s="30"/>
      <c r="D103" s="30"/>
      <c r="E103" s="30"/>
      <c r="F103" s="30"/>
      <c r="G103" s="30"/>
      <c r="H103" s="30"/>
      <c r="I103" s="277"/>
      <c r="J103" s="277"/>
    </row>
    <row r="104" spans="1:10" ht="12.75">
      <c r="A104" s="30"/>
      <c r="B104" s="30"/>
      <c r="C104" s="30"/>
      <c r="D104" s="30"/>
      <c r="E104" s="30"/>
      <c r="F104" s="30"/>
      <c r="G104" s="30"/>
      <c r="H104" s="30"/>
      <c r="I104" s="277"/>
      <c r="J104" s="277"/>
    </row>
    <row r="105" spans="1:10" ht="12.75">
      <c r="A105" s="30"/>
      <c r="B105" s="30"/>
      <c r="C105" s="30"/>
      <c r="D105" s="30"/>
      <c r="E105" s="30"/>
      <c r="F105" s="30"/>
      <c r="G105" s="30"/>
      <c r="H105" s="30"/>
      <c r="I105" s="277"/>
      <c r="J105" s="277"/>
    </row>
    <row r="106" spans="1:10" ht="12.75">
      <c r="A106" s="30"/>
      <c r="B106" s="30"/>
      <c r="C106" s="30"/>
      <c r="D106" s="30"/>
      <c r="E106" s="30"/>
      <c r="F106" s="30"/>
      <c r="G106" s="30"/>
      <c r="H106" s="30"/>
      <c r="I106" s="277"/>
      <c r="J106" s="277"/>
    </row>
    <row r="107" spans="1:10" ht="12.75">
      <c r="A107" s="30"/>
      <c r="B107" s="30"/>
      <c r="C107" s="30"/>
      <c r="D107" s="30"/>
      <c r="E107" s="30"/>
      <c r="F107" s="30"/>
      <c r="G107" s="30"/>
      <c r="H107" s="30"/>
      <c r="I107" s="277"/>
      <c r="J107" s="277"/>
    </row>
    <row r="108" spans="1:10" ht="12.75">
      <c r="A108" s="30"/>
      <c r="B108" s="30"/>
      <c r="C108" s="30"/>
      <c r="D108" s="30"/>
      <c r="E108" s="30"/>
      <c r="F108" s="30"/>
      <c r="G108" s="30"/>
      <c r="H108" s="30"/>
      <c r="I108" s="277"/>
      <c r="J108" s="277"/>
    </row>
    <row r="109" spans="1:10" ht="12.75">
      <c r="A109" s="30"/>
      <c r="B109" s="30"/>
      <c r="C109" s="30"/>
      <c r="D109" s="30"/>
      <c r="E109" s="30"/>
      <c r="F109" s="30"/>
      <c r="G109" s="30"/>
      <c r="H109" s="30"/>
      <c r="I109" s="277"/>
      <c r="J109" s="277"/>
    </row>
    <row r="110" spans="1:10" ht="12.75">
      <c r="A110" s="30"/>
      <c r="B110" s="30"/>
      <c r="C110" s="30"/>
      <c r="D110" s="30"/>
      <c r="E110" s="30"/>
      <c r="F110" s="30"/>
      <c r="G110" s="30"/>
      <c r="H110" s="30"/>
      <c r="I110" s="277"/>
      <c r="J110" s="277"/>
    </row>
    <row r="111" spans="1:10" ht="12.75">
      <c r="A111" s="30"/>
      <c r="B111" s="30"/>
      <c r="C111" s="30"/>
      <c r="D111" s="30"/>
      <c r="E111" s="30"/>
      <c r="F111" s="30"/>
      <c r="G111" s="30"/>
      <c r="H111" s="30"/>
      <c r="I111" s="277"/>
      <c r="J111" s="277"/>
    </row>
    <row r="112" spans="1:10" ht="12.75">
      <c r="A112" s="30"/>
      <c r="B112" s="30"/>
      <c r="C112" s="30"/>
      <c r="D112" s="30"/>
      <c r="E112" s="30"/>
      <c r="F112" s="30"/>
      <c r="G112" s="30"/>
      <c r="H112" s="30"/>
      <c r="I112" s="277"/>
      <c r="J112" s="277"/>
    </row>
    <row r="113" spans="1:10" ht="12.75">
      <c r="A113" s="30"/>
      <c r="B113" s="30"/>
      <c r="C113" s="30"/>
      <c r="D113" s="30"/>
      <c r="E113" s="30"/>
      <c r="F113" s="30"/>
      <c r="G113" s="30"/>
      <c r="H113" s="30"/>
      <c r="I113" s="277"/>
      <c r="J113" s="277"/>
    </row>
    <row r="114" spans="1:10" ht="12.75">
      <c r="A114" s="30"/>
      <c r="B114" s="30"/>
      <c r="C114" s="30"/>
      <c r="D114" s="30"/>
      <c r="E114" s="30"/>
      <c r="F114" s="30"/>
      <c r="G114" s="30"/>
      <c r="H114" s="30"/>
      <c r="I114" s="277"/>
      <c r="J114" s="277"/>
    </row>
    <row r="115" spans="1:10" ht="12.75">
      <c r="A115" s="30"/>
      <c r="B115" s="30"/>
      <c r="C115" s="30"/>
      <c r="D115" s="30"/>
      <c r="E115" s="30"/>
      <c r="F115" s="30"/>
      <c r="G115" s="30"/>
      <c r="H115" s="30"/>
      <c r="I115" s="277"/>
      <c r="J115" s="277"/>
    </row>
    <row r="116" spans="1:10" ht="12.75">
      <c r="A116" s="30"/>
      <c r="B116" s="30"/>
      <c r="C116" s="30"/>
      <c r="D116" s="30"/>
      <c r="E116" s="30"/>
      <c r="F116" s="30"/>
      <c r="G116" s="30"/>
      <c r="H116" s="30"/>
      <c r="I116" s="277"/>
      <c r="J116" s="277"/>
    </row>
    <row r="117" spans="1:10" ht="12.75">
      <c r="A117" s="30"/>
      <c r="B117" s="30"/>
      <c r="C117" s="30"/>
      <c r="D117" s="30"/>
      <c r="E117" s="30"/>
      <c r="F117" s="30"/>
      <c r="G117" s="30"/>
      <c r="H117" s="30"/>
      <c r="I117" s="277"/>
      <c r="J117" s="277"/>
    </row>
    <row r="118" spans="1:10" ht="12.75">
      <c r="A118" s="30"/>
      <c r="B118" s="30"/>
      <c r="C118" s="30"/>
      <c r="D118" s="30"/>
      <c r="E118" s="30"/>
      <c r="F118" s="30"/>
      <c r="G118" s="30"/>
      <c r="H118" s="30"/>
      <c r="I118" s="277"/>
      <c r="J118" s="277"/>
    </row>
    <row r="119" spans="1:10" ht="12.75">
      <c r="A119" s="30"/>
      <c r="B119" s="30"/>
      <c r="C119" s="30"/>
      <c r="D119" s="30"/>
      <c r="E119" s="30"/>
      <c r="F119" s="30"/>
      <c r="G119" s="30"/>
      <c r="H119" s="30"/>
      <c r="I119" s="277"/>
      <c r="J119" s="277"/>
    </row>
    <row r="120" spans="1:10" ht="12.75">
      <c r="A120" s="30"/>
      <c r="B120" s="30"/>
      <c r="C120" s="30"/>
      <c r="D120" s="30"/>
      <c r="E120" s="30"/>
      <c r="F120" s="30"/>
      <c r="G120" s="30"/>
      <c r="H120" s="30"/>
      <c r="I120" s="277"/>
      <c r="J120" s="277"/>
    </row>
    <row r="121" spans="1:10" ht="12.75">
      <c r="A121" s="30"/>
      <c r="B121" s="30"/>
      <c r="C121" s="30"/>
      <c r="D121" s="30"/>
      <c r="E121" s="30"/>
      <c r="F121" s="30"/>
      <c r="G121" s="30"/>
      <c r="H121" s="30"/>
      <c r="I121" s="277"/>
      <c r="J121" s="277"/>
    </row>
    <row r="122" spans="1:10" ht="12.75">
      <c r="A122" s="30"/>
      <c r="B122" s="30"/>
      <c r="C122" s="30"/>
      <c r="D122" s="30"/>
      <c r="E122" s="30"/>
      <c r="F122" s="30"/>
      <c r="G122" s="30"/>
      <c r="H122" s="30"/>
      <c r="I122" s="277"/>
      <c r="J122" s="277"/>
    </row>
    <row r="123" spans="1:10" ht="12.75">
      <c r="A123" s="30"/>
      <c r="B123" s="30"/>
      <c r="C123" s="30"/>
      <c r="D123" s="30"/>
      <c r="E123" s="30"/>
      <c r="F123" s="30"/>
      <c r="G123" s="30"/>
      <c r="H123" s="30"/>
      <c r="I123" s="277"/>
      <c r="J123" s="277"/>
    </row>
    <row r="124" spans="1:10" ht="12.75">
      <c r="A124" s="30"/>
      <c r="B124" s="30"/>
      <c r="C124" s="30"/>
      <c r="D124" s="30"/>
      <c r="E124" s="30"/>
      <c r="F124" s="30"/>
      <c r="G124" s="30"/>
      <c r="H124" s="30"/>
      <c r="I124" s="277"/>
      <c r="J124" s="277"/>
    </row>
    <row r="125" spans="1:10" ht="12.75">
      <c r="A125" s="30"/>
      <c r="B125" s="30"/>
      <c r="C125" s="30"/>
      <c r="D125" s="30"/>
      <c r="E125" s="30"/>
      <c r="F125" s="30"/>
      <c r="G125" s="30"/>
      <c r="H125" s="30"/>
      <c r="I125" s="277"/>
      <c r="J125" s="277"/>
    </row>
    <row r="126" spans="1:10" ht="12.75">
      <c r="A126" s="30"/>
      <c r="B126" s="30"/>
      <c r="C126" s="30"/>
      <c r="D126" s="30"/>
      <c r="E126" s="30"/>
      <c r="F126" s="30"/>
      <c r="G126" s="30"/>
      <c r="H126" s="30"/>
      <c r="I126" s="277"/>
      <c r="J126" s="277"/>
    </row>
    <row r="127" spans="1:10" ht="12.75">
      <c r="A127" s="30"/>
      <c r="B127" s="30"/>
      <c r="C127" s="30"/>
      <c r="D127" s="30"/>
      <c r="E127" s="30"/>
      <c r="F127" s="30"/>
      <c r="G127" s="30"/>
      <c r="H127" s="30"/>
      <c r="I127" s="277"/>
      <c r="J127" s="277"/>
    </row>
    <row r="128" spans="1:10" ht="12.75">
      <c r="A128" s="30"/>
      <c r="B128" s="30"/>
      <c r="C128" s="30"/>
      <c r="D128" s="30"/>
      <c r="E128" s="30"/>
      <c r="F128" s="30"/>
      <c r="G128" s="30"/>
      <c r="H128" s="30"/>
      <c r="I128" s="277"/>
      <c r="J128" s="277"/>
    </row>
    <row r="129" spans="1:10" ht="12.75">
      <c r="A129" s="30"/>
      <c r="B129" s="30"/>
      <c r="C129" s="30"/>
      <c r="D129" s="30"/>
      <c r="E129" s="30"/>
      <c r="F129" s="30"/>
      <c r="G129" s="30"/>
      <c r="H129" s="30"/>
      <c r="I129" s="277"/>
      <c r="J129" s="277"/>
    </row>
    <row r="130" spans="1:10" ht="12.75">
      <c r="A130" s="30"/>
      <c r="B130" s="30"/>
      <c r="C130" s="30"/>
      <c r="D130" s="30"/>
      <c r="E130" s="30"/>
      <c r="F130" s="30"/>
      <c r="G130" s="30"/>
      <c r="H130" s="30"/>
      <c r="I130" s="277"/>
      <c r="J130" s="277"/>
    </row>
    <row r="131" spans="1:10" ht="12.75">
      <c r="A131" s="30"/>
      <c r="B131" s="30"/>
      <c r="C131" s="30"/>
      <c r="D131" s="30"/>
      <c r="E131" s="30"/>
      <c r="F131" s="30"/>
      <c r="G131" s="30"/>
      <c r="H131" s="30"/>
      <c r="I131" s="277"/>
      <c r="J131" s="277"/>
    </row>
    <row r="132" spans="1:10" ht="12.75">
      <c r="A132" s="30"/>
      <c r="B132" s="30"/>
      <c r="C132" s="30"/>
      <c r="D132" s="30"/>
      <c r="E132" s="30"/>
      <c r="F132" s="30"/>
      <c r="G132" s="30"/>
      <c r="H132" s="30"/>
      <c r="I132" s="277"/>
      <c r="J132" s="277"/>
    </row>
    <row r="133" spans="1:10" ht="12.75">
      <c r="A133" s="30"/>
      <c r="B133" s="30"/>
      <c r="C133" s="30"/>
      <c r="D133" s="30"/>
      <c r="E133" s="30"/>
      <c r="F133" s="30"/>
      <c r="G133" s="30"/>
      <c r="H133" s="30"/>
      <c r="I133" s="277"/>
      <c r="J133" s="277"/>
    </row>
    <row r="134" spans="1:10" ht="12.75">
      <c r="A134" s="30"/>
      <c r="B134" s="30"/>
      <c r="C134" s="30"/>
      <c r="D134" s="30"/>
      <c r="E134" s="30"/>
      <c r="F134" s="30"/>
      <c r="G134" s="30"/>
      <c r="H134" s="30"/>
      <c r="I134" s="277"/>
      <c r="J134" s="277"/>
    </row>
    <row r="135" spans="1:10" ht="12.75">
      <c r="A135" s="30"/>
      <c r="B135" s="30"/>
      <c r="C135" s="30"/>
      <c r="D135" s="30"/>
      <c r="E135" s="30"/>
      <c r="F135" s="30"/>
      <c r="G135" s="30"/>
      <c r="H135" s="30"/>
      <c r="I135" s="277"/>
      <c r="J135" s="277"/>
    </row>
    <row r="136" spans="1:10" ht="12.75">
      <c r="A136" s="30"/>
      <c r="B136" s="30"/>
      <c r="C136" s="30"/>
      <c r="D136" s="30"/>
      <c r="E136" s="30"/>
      <c r="F136" s="30"/>
      <c r="G136" s="30"/>
      <c r="H136" s="30"/>
      <c r="I136" s="277"/>
      <c r="J136" s="277"/>
    </row>
    <row r="137" spans="1:10" ht="12.75">
      <c r="A137" s="30"/>
      <c r="B137" s="30"/>
      <c r="C137" s="30"/>
      <c r="D137" s="30"/>
      <c r="E137" s="30"/>
      <c r="F137" s="30"/>
      <c r="G137" s="30"/>
      <c r="H137" s="30"/>
      <c r="I137" s="277"/>
      <c r="J137" s="277"/>
    </row>
    <row r="138" spans="1:10" ht="12.75">
      <c r="A138" s="30"/>
      <c r="B138" s="30"/>
      <c r="C138" s="30"/>
      <c r="D138" s="30"/>
      <c r="E138" s="30"/>
      <c r="F138" s="30"/>
      <c r="G138" s="30"/>
      <c r="H138" s="30"/>
      <c r="I138" s="277"/>
      <c r="J138" s="277"/>
    </row>
    <row r="139" spans="1:10" ht="12.75">
      <c r="A139" s="30"/>
      <c r="B139" s="30"/>
      <c r="C139" s="30"/>
      <c r="D139" s="30"/>
      <c r="E139" s="30"/>
      <c r="F139" s="30"/>
      <c r="G139" s="30"/>
      <c r="H139" s="30"/>
      <c r="I139" s="277"/>
      <c r="J139" s="277"/>
    </row>
    <row r="140" spans="1:10" ht="12.75">
      <c r="A140" s="30"/>
      <c r="B140" s="30"/>
      <c r="C140" s="30"/>
      <c r="D140" s="30"/>
      <c r="E140" s="30"/>
      <c r="F140" s="30"/>
      <c r="G140" s="30"/>
      <c r="H140" s="30"/>
      <c r="I140" s="277"/>
      <c r="J140" s="277"/>
    </row>
    <row r="141" spans="1:10" ht="12.75">
      <c r="A141" s="30"/>
      <c r="B141" s="30"/>
      <c r="C141" s="30"/>
      <c r="D141" s="30"/>
      <c r="E141" s="30"/>
      <c r="F141" s="30"/>
      <c r="G141" s="30"/>
      <c r="H141" s="30"/>
      <c r="I141" s="277"/>
      <c r="J141" s="277"/>
    </row>
    <row r="142" spans="1:10" ht="12.75">
      <c r="A142" s="30"/>
      <c r="B142" s="30"/>
      <c r="C142" s="30"/>
      <c r="D142" s="30"/>
      <c r="E142" s="30"/>
      <c r="F142" s="30"/>
      <c r="G142" s="30"/>
      <c r="H142" s="30"/>
      <c r="I142" s="277"/>
      <c r="J142" s="277"/>
    </row>
    <row r="143" spans="1:10" ht="12.75">
      <c r="A143" s="30"/>
      <c r="B143" s="30"/>
      <c r="C143" s="30"/>
      <c r="D143" s="30"/>
      <c r="E143" s="30"/>
      <c r="F143" s="30"/>
      <c r="G143" s="30"/>
      <c r="H143" s="30"/>
      <c r="I143" s="277"/>
      <c r="J143" s="277"/>
    </row>
    <row r="144" spans="1:10" ht="12.75">
      <c r="A144" s="30"/>
      <c r="B144" s="30"/>
      <c r="C144" s="30"/>
      <c r="D144" s="30"/>
      <c r="E144" s="30"/>
      <c r="F144" s="30"/>
      <c r="G144" s="30"/>
      <c r="H144" s="30"/>
      <c r="I144" s="277"/>
      <c r="J144" s="277"/>
    </row>
    <row r="145" spans="1:10" ht="12.75">
      <c r="A145" s="30"/>
      <c r="B145" s="30"/>
      <c r="C145" s="30"/>
      <c r="D145" s="30"/>
      <c r="E145" s="30"/>
      <c r="F145" s="30"/>
      <c r="G145" s="30"/>
      <c r="H145" s="30"/>
      <c r="I145" s="277"/>
      <c r="J145" s="277"/>
    </row>
    <row r="146" spans="1:10" ht="12.75">
      <c r="A146" s="30"/>
      <c r="B146" s="30"/>
      <c r="C146" s="30"/>
      <c r="D146" s="30"/>
      <c r="E146" s="30"/>
      <c r="F146" s="30"/>
      <c r="G146" s="30"/>
      <c r="H146" s="30"/>
      <c r="I146" s="277"/>
      <c r="J146" s="277"/>
    </row>
    <row r="147" spans="1:10" ht="12.75">
      <c r="A147" s="30"/>
      <c r="B147" s="30"/>
      <c r="C147" s="30"/>
      <c r="D147" s="30"/>
      <c r="E147" s="30"/>
      <c r="F147" s="30"/>
      <c r="G147" s="30"/>
      <c r="H147" s="30"/>
      <c r="I147" s="277"/>
      <c r="J147" s="277"/>
    </row>
    <row r="148" spans="1:10" ht="12.75">
      <c r="A148" s="30"/>
      <c r="B148" s="30"/>
      <c r="C148" s="30"/>
      <c r="D148" s="30"/>
      <c r="E148" s="30"/>
      <c r="F148" s="30"/>
      <c r="G148" s="30"/>
      <c r="H148" s="30"/>
      <c r="I148" s="277"/>
      <c r="J148" s="277"/>
    </row>
    <row r="149" spans="1:10" ht="12.75">
      <c r="A149" s="30"/>
      <c r="B149" s="30"/>
      <c r="C149" s="30"/>
      <c r="D149" s="30"/>
      <c r="E149" s="30"/>
      <c r="F149" s="30"/>
      <c r="G149" s="30"/>
      <c r="H149" s="30"/>
      <c r="I149" s="277"/>
      <c r="J149" s="277"/>
    </row>
    <row r="150" spans="1:10" ht="12.75">
      <c r="A150" s="30"/>
      <c r="B150" s="30"/>
      <c r="C150" s="30"/>
      <c r="D150" s="30"/>
      <c r="E150" s="30"/>
      <c r="F150" s="30"/>
      <c r="G150" s="30"/>
      <c r="H150" s="30"/>
      <c r="I150" s="277"/>
      <c r="J150" s="277"/>
    </row>
    <row r="151" spans="1:10" ht="12.75">
      <c r="A151" s="30"/>
      <c r="B151" s="30"/>
      <c r="C151" s="30"/>
      <c r="D151" s="30"/>
      <c r="E151" s="30"/>
      <c r="F151" s="30"/>
      <c r="G151" s="30"/>
      <c r="H151" s="30"/>
      <c r="I151" s="277"/>
      <c r="J151" s="277"/>
    </row>
    <row r="152" spans="1:10" ht="12.75">
      <c r="A152" s="30"/>
      <c r="B152" s="30"/>
      <c r="C152" s="30"/>
      <c r="D152" s="30"/>
      <c r="E152" s="30"/>
      <c r="F152" s="30"/>
      <c r="G152" s="30"/>
      <c r="H152" s="30"/>
      <c r="I152" s="277"/>
      <c r="J152" s="277"/>
    </row>
    <row r="153" spans="1:10" ht="12.75">
      <c r="A153" s="30"/>
      <c r="B153" s="30"/>
      <c r="C153" s="30"/>
      <c r="D153" s="30"/>
      <c r="E153" s="30"/>
      <c r="F153" s="30"/>
      <c r="G153" s="30"/>
      <c r="H153" s="30"/>
      <c r="I153" s="277"/>
      <c r="J153" s="277"/>
    </row>
    <row r="154" spans="1:10" ht="12.75">
      <c r="A154" s="30"/>
      <c r="B154" s="30"/>
      <c r="C154" s="30"/>
      <c r="D154" s="30"/>
      <c r="E154" s="30"/>
      <c r="F154" s="30"/>
      <c r="G154" s="30"/>
      <c r="H154" s="30"/>
      <c r="I154" s="277"/>
      <c r="J154" s="277"/>
    </row>
    <row r="155" spans="1:10" ht="12.75">
      <c r="A155" s="30"/>
      <c r="B155" s="30"/>
      <c r="C155" s="30"/>
      <c r="D155" s="30"/>
      <c r="E155" s="30"/>
      <c r="F155" s="30"/>
      <c r="G155" s="30"/>
      <c r="H155" s="30"/>
      <c r="I155" s="277"/>
      <c r="J155" s="277"/>
    </row>
    <row r="156" spans="1:10" ht="12.75">
      <c r="A156" s="30"/>
      <c r="B156" s="30"/>
      <c r="C156" s="30"/>
      <c r="D156" s="30"/>
      <c r="E156" s="30"/>
      <c r="F156" s="30"/>
      <c r="G156" s="30"/>
      <c r="H156" s="30"/>
      <c r="I156" s="277"/>
      <c r="J156" s="277"/>
    </row>
    <row r="157" spans="1:10" ht="12.75">
      <c r="A157" s="30"/>
      <c r="B157" s="30"/>
      <c r="C157" s="30"/>
      <c r="D157" s="30"/>
      <c r="E157" s="30"/>
      <c r="F157" s="30"/>
      <c r="G157" s="30"/>
      <c r="H157" s="30"/>
      <c r="I157" s="277"/>
      <c r="J157" s="277"/>
    </row>
    <row r="158" spans="1:10" ht="12.75">
      <c r="A158" s="30"/>
      <c r="B158" s="30"/>
      <c r="C158" s="30"/>
      <c r="D158" s="30"/>
      <c r="E158" s="30"/>
      <c r="F158" s="30"/>
      <c r="G158" s="30"/>
      <c r="H158" s="30"/>
      <c r="I158" s="277"/>
      <c r="J158" s="277"/>
    </row>
    <row r="159" spans="1:10" ht="12.75">
      <c r="A159" s="30"/>
      <c r="B159" s="30"/>
      <c r="C159" s="30"/>
      <c r="D159" s="30"/>
      <c r="E159" s="30"/>
      <c r="F159" s="30"/>
      <c r="G159" s="30"/>
      <c r="H159" s="30"/>
      <c r="I159" s="277"/>
      <c r="J159" s="277"/>
    </row>
    <row r="160" spans="1:10" ht="12.75">
      <c r="A160" s="30"/>
      <c r="B160" s="30"/>
      <c r="C160" s="30"/>
      <c r="D160" s="30"/>
      <c r="E160" s="30"/>
      <c r="F160" s="30"/>
      <c r="G160" s="30"/>
      <c r="H160" s="30"/>
      <c r="I160" s="277"/>
      <c r="J160" s="277"/>
    </row>
    <row r="161" spans="1:10" ht="12.75">
      <c r="A161" s="30"/>
      <c r="B161" s="30"/>
      <c r="C161" s="30"/>
      <c r="D161" s="30"/>
      <c r="E161" s="30"/>
      <c r="F161" s="30"/>
      <c r="G161" s="30"/>
      <c r="H161" s="30"/>
      <c r="I161" s="277"/>
      <c r="J161" s="277"/>
    </row>
    <row r="162" spans="1:10" ht="12.75">
      <c r="A162" s="30"/>
      <c r="B162" s="30"/>
      <c r="C162" s="30"/>
      <c r="D162" s="30"/>
      <c r="E162" s="30"/>
      <c r="F162" s="30"/>
      <c r="G162" s="30"/>
      <c r="H162" s="30"/>
      <c r="I162" s="277"/>
      <c r="J162" s="277"/>
    </row>
    <row r="163" spans="1:10" ht="12.75">
      <c r="A163" s="30"/>
      <c r="B163" s="30"/>
      <c r="C163" s="30"/>
      <c r="D163" s="30"/>
      <c r="E163" s="30"/>
      <c r="F163" s="30"/>
      <c r="G163" s="30"/>
      <c r="H163" s="30"/>
      <c r="I163" s="277"/>
      <c r="J163" s="277"/>
    </row>
    <row r="164" spans="1:10" ht="12.75">
      <c r="A164" s="30"/>
      <c r="B164" s="30"/>
      <c r="C164" s="30"/>
      <c r="D164" s="30"/>
      <c r="E164" s="30"/>
      <c r="F164" s="30"/>
      <c r="G164" s="30"/>
      <c r="H164" s="30"/>
      <c r="I164" s="277"/>
      <c r="J164" s="277"/>
    </row>
    <row r="165" spans="1:10" ht="12.75">
      <c r="A165" s="30"/>
      <c r="B165" s="30"/>
      <c r="C165" s="30"/>
      <c r="D165" s="30"/>
      <c r="E165" s="30"/>
      <c r="F165" s="30"/>
      <c r="G165" s="30"/>
      <c r="H165" s="30"/>
      <c r="I165" s="277"/>
      <c r="J165" s="277"/>
    </row>
    <row r="166" spans="1:10" ht="12.75">
      <c r="A166" s="30"/>
      <c r="B166" s="30"/>
      <c r="C166" s="30"/>
      <c r="D166" s="30"/>
      <c r="E166" s="30"/>
      <c r="F166" s="30"/>
      <c r="G166" s="30"/>
      <c r="H166" s="30"/>
      <c r="I166" s="277"/>
      <c r="J166" s="277"/>
    </row>
    <row r="167" spans="1:10" ht="12.75">
      <c r="A167" s="30"/>
      <c r="B167" s="30"/>
      <c r="C167" s="30"/>
      <c r="D167" s="30"/>
      <c r="E167" s="30"/>
      <c r="F167" s="30"/>
      <c r="G167" s="30"/>
      <c r="H167" s="30"/>
      <c r="I167" s="277"/>
      <c r="J167" s="277"/>
    </row>
    <row r="168" spans="1:10" ht="12.75">
      <c r="A168" s="30"/>
      <c r="B168" s="30"/>
      <c r="C168" s="30"/>
      <c r="D168" s="30"/>
      <c r="E168" s="30"/>
      <c r="F168" s="30"/>
      <c r="G168" s="30"/>
      <c r="H168" s="30"/>
      <c r="I168" s="277"/>
      <c r="J168" s="277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35:J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70:F70"/>
    <mergeCell ref="B58:F58"/>
    <mergeCell ref="B59:F59"/>
    <mergeCell ref="B60:F60"/>
    <mergeCell ref="B61:F61"/>
    <mergeCell ref="B62:F62"/>
    <mergeCell ref="B63:F63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</mergeCells>
  <printOptions/>
  <pageMargins left="0.7" right="0.7" top="0.75" bottom="0.75" header="0.3" footer="0.3"/>
  <pageSetup horizontalDpi="600" verticalDpi="600" orientation="portrait" scale="81" r:id="rId1"/>
  <rowBreaks count="1" manualBreakCount="1">
    <brk id="32" max="255" man="1"/>
  </rowBreaks>
  <ignoredErrors>
    <ignoredError sqref="J24 I4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K51"/>
  <sheetViews>
    <sheetView zoomScale="85" zoomScaleNormal="85" zoomScalePageLayoutView="0" workbookViewId="0" topLeftCell="H1">
      <selection activeCell="N42" sqref="N42"/>
    </sheetView>
  </sheetViews>
  <sheetFormatPr defaultColWidth="9.140625" defaultRowHeight="12.75"/>
  <cols>
    <col min="1" max="1" width="0" style="172" hidden="1" customWidth="1"/>
    <col min="2" max="2" width="32.57421875" style="172" hidden="1" customWidth="1"/>
    <col min="3" max="3" width="17.00390625" style="172" hidden="1" customWidth="1"/>
    <col min="4" max="7" width="0" style="172" hidden="1" customWidth="1"/>
    <col min="8" max="8" width="3.7109375" style="172" customWidth="1"/>
    <col min="9" max="9" width="10.8515625" style="172" customWidth="1"/>
    <col min="10" max="10" width="43.8515625" style="172" bestFit="1" customWidth="1"/>
    <col min="11" max="11" width="32.28125" style="172" bestFit="1" customWidth="1"/>
    <col min="12" max="16384" width="9.140625" style="172" customWidth="1"/>
  </cols>
  <sheetData>
    <row r="1" spans="2:11" ht="15">
      <c r="B1" s="173"/>
      <c r="C1" s="173"/>
      <c r="I1" s="174"/>
      <c r="K1" s="175" t="s">
        <v>345</v>
      </c>
    </row>
    <row r="2" spans="2:11" ht="15.75" thickBot="1">
      <c r="B2" s="173"/>
      <c r="C2" s="173"/>
      <c r="K2" s="176" t="s">
        <v>254</v>
      </c>
    </row>
    <row r="3" spans="2:11" ht="15.75" thickTop="1">
      <c r="B3" s="172" t="s">
        <v>346</v>
      </c>
      <c r="C3" s="172" t="s">
        <v>346</v>
      </c>
      <c r="H3" s="177"/>
      <c r="I3" s="178"/>
      <c r="J3" s="179" t="s">
        <v>182</v>
      </c>
      <c r="K3" s="180" t="s">
        <v>347</v>
      </c>
    </row>
    <row r="4" spans="2:11" ht="15">
      <c r="B4" s="172" t="s">
        <v>348</v>
      </c>
      <c r="C4" s="172" t="s">
        <v>348</v>
      </c>
      <c r="H4" s="181">
        <v>1</v>
      </c>
      <c r="I4" s="182" t="s">
        <v>349</v>
      </c>
      <c r="J4" s="183" t="s">
        <v>346</v>
      </c>
      <c r="K4" s="184"/>
    </row>
    <row r="5" spans="2:11" ht="15">
      <c r="B5" s="172" t="s">
        <v>350</v>
      </c>
      <c r="C5" s="172" t="s">
        <v>350</v>
      </c>
      <c r="H5" s="181">
        <v>2</v>
      </c>
      <c r="I5" s="182" t="s">
        <v>349</v>
      </c>
      <c r="J5" s="183" t="s">
        <v>351</v>
      </c>
      <c r="K5" s="184"/>
    </row>
    <row r="6" spans="2:11" ht="15">
      <c r="B6" s="172" t="s">
        <v>352</v>
      </c>
      <c r="C6" s="172" t="s">
        <v>352</v>
      </c>
      <c r="H6" s="181">
        <v>3</v>
      </c>
      <c r="I6" s="182" t="s">
        <v>349</v>
      </c>
      <c r="J6" s="183" t="s">
        <v>353</v>
      </c>
      <c r="K6" s="184"/>
    </row>
    <row r="7" spans="2:11" ht="15">
      <c r="B7" s="172" t="s">
        <v>354</v>
      </c>
      <c r="C7" s="172" t="s">
        <v>354</v>
      </c>
      <c r="H7" s="181">
        <v>4</v>
      </c>
      <c r="I7" s="182" t="s">
        <v>349</v>
      </c>
      <c r="J7" s="183" t="s">
        <v>352</v>
      </c>
      <c r="K7" s="184"/>
    </row>
    <row r="8" spans="2:11" ht="15">
      <c r="B8" s="172" t="s">
        <v>355</v>
      </c>
      <c r="C8" s="172" t="s">
        <v>355</v>
      </c>
      <c r="H8" s="181">
        <v>5</v>
      </c>
      <c r="I8" s="182" t="s">
        <v>349</v>
      </c>
      <c r="J8" s="183" t="s">
        <v>354</v>
      </c>
      <c r="K8" s="184"/>
    </row>
    <row r="9" spans="2:11" ht="15">
      <c r="B9" s="172" t="s">
        <v>356</v>
      </c>
      <c r="C9" s="172" t="s">
        <v>356</v>
      </c>
      <c r="H9" s="181">
        <v>6</v>
      </c>
      <c r="I9" s="182" t="s">
        <v>349</v>
      </c>
      <c r="J9" s="183" t="s">
        <v>355</v>
      </c>
      <c r="K9" s="184"/>
    </row>
    <row r="10" spans="2:11" ht="15">
      <c r="B10" s="172" t="s">
        <v>357</v>
      </c>
      <c r="C10" s="172" t="s">
        <v>357</v>
      </c>
      <c r="H10" s="181">
        <v>7</v>
      </c>
      <c r="I10" s="182" t="s">
        <v>349</v>
      </c>
      <c r="J10" s="183" t="s">
        <v>358</v>
      </c>
      <c r="K10" s="184"/>
    </row>
    <row r="11" spans="2:11" ht="15">
      <c r="B11" s="173" t="s">
        <v>359</v>
      </c>
      <c r="C11" s="173" t="s">
        <v>359</v>
      </c>
      <c r="H11" s="181">
        <v>8</v>
      </c>
      <c r="I11" s="182" t="s">
        <v>349</v>
      </c>
      <c r="J11" s="183" t="s">
        <v>357</v>
      </c>
      <c r="K11" s="262"/>
    </row>
    <row r="12" spans="2:11" ht="15">
      <c r="B12" s="173"/>
      <c r="C12" s="173"/>
      <c r="H12" s="185" t="s">
        <v>13</v>
      </c>
      <c r="I12" s="182"/>
      <c r="J12" s="182" t="s">
        <v>360</v>
      </c>
      <c r="K12" s="186"/>
    </row>
    <row r="13" spans="2:11" ht="15">
      <c r="B13" s="172" t="s">
        <v>361</v>
      </c>
      <c r="C13" s="172" t="s">
        <v>361</v>
      </c>
      <c r="H13" s="181">
        <v>9</v>
      </c>
      <c r="I13" s="182" t="s">
        <v>359</v>
      </c>
      <c r="J13" s="183" t="s">
        <v>362</v>
      </c>
      <c r="K13" s="184"/>
    </row>
    <row r="14" spans="2:11" ht="15">
      <c r="B14" s="172" t="s">
        <v>363</v>
      </c>
      <c r="C14" s="172" t="s">
        <v>363</v>
      </c>
      <c r="H14" s="181">
        <v>10</v>
      </c>
      <c r="I14" s="182" t="s">
        <v>359</v>
      </c>
      <c r="J14" s="183" t="s">
        <v>363</v>
      </c>
      <c r="K14" s="184"/>
    </row>
    <row r="15" spans="2:11" ht="15">
      <c r="B15" s="172" t="s">
        <v>364</v>
      </c>
      <c r="C15" s="172" t="s">
        <v>364</v>
      </c>
      <c r="H15" s="181">
        <v>11</v>
      </c>
      <c r="I15" s="182" t="s">
        <v>359</v>
      </c>
      <c r="J15" s="183" t="s">
        <v>364</v>
      </c>
      <c r="K15" s="184"/>
    </row>
    <row r="16" spans="8:11" ht="15">
      <c r="H16" s="185" t="s">
        <v>14</v>
      </c>
      <c r="I16" s="182"/>
      <c r="J16" s="182" t="s">
        <v>365</v>
      </c>
      <c r="K16" s="276">
        <f>SUM(K17:K23)</f>
        <v>411322</v>
      </c>
    </row>
    <row r="17" spans="2:11" ht="15">
      <c r="B17" s="173" t="s">
        <v>366</v>
      </c>
      <c r="C17" s="173" t="s">
        <v>366</v>
      </c>
      <c r="H17" s="181">
        <v>12</v>
      </c>
      <c r="I17" s="182" t="s">
        <v>366</v>
      </c>
      <c r="J17" s="183" t="s">
        <v>367</v>
      </c>
      <c r="K17" s="184"/>
    </row>
    <row r="18" spans="2:11" ht="15">
      <c r="B18" s="172" t="s">
        <v>356</v>
      </c>
      <c r="C18" s="172" t="s">
        <v>356</v>
      </c>
      <c r="H18" s="181">
        <v>13</v>
      </c>
      <c r="I18" s="182" t="s">
        <v>366</v>
      </c>
      <c r="J18" s="182" t="s">
        <v>368</v>
      </c>
      <c r="K18" s="184"/>
    </row>
    <row r="19" spans="2:11" ht="15">
      <c r="B19" s="172" t="s">
        <v>369</v>
      </c>
      <c r="C19" s="172" t="s">
        <v>369</v>
      </c>
      <c r="H19" s="181">
        <v>14</v>
      </c>
      <c r="I19" s="182" t="s">
        <v>366</v>
      </c>
      <c r="J19" s="183" t="s">
        <v>370</v>
      </c>
      <c r="K19" s="184"/>
    </row>
    <row r="20" spans="2:11" ht="15">
      <c r="B20" s="172" t="s">
        <v>370</v>
      </c>
      <c r="C20" s="172" t="s">
        <v>370</v>
      </c>
      <c r="H20" s="181">
        <v>15</v>
      </c>
      <c r="I20" s="182" t="s">
        <v>366</v>
      </c>
      <c r="J20" s="183" t="s">
        <v>371</v>
      </c>
      <c r="K20" s="184"/>
    </row>
    <row r="21" spans="2:11" ht="15">
      <c r="B21" s="172" t="s">
        <v>371</v>
      </c>
      <c r="C21" s="172" t="s">
        <v>371</v>
      </c>
      <c r="H21" s="181">
        <v>16</v>
      </c>
      <c r="I21" s="182" t="s">
        <v>366</v>
      </c>
      <c r="J21" s="183" t="s">
        <v>372</v>
      </c>
      <c r="K21" s="184"/>
    </row>
    <row r="22" spans="2:11" ht="15">
      <c r="B22" s="172" t="s">
        <v>373</v>
      </c>
      <c r="C22" s="172" t="s">
        <v>373</v>
      </c>
      <c r="H22" s="181">
        <v>17</v>
      </c>
      <c r="I22" s="182" t="s">
        <v>366</v>
      </c>
      <c r="J22" s="183" t="s">
        <v>374</v>
      </c>
      <c r="K22" s="275">
        <f>Stratistike!I24</f>
        <v>411322</v>
      </c>
    </row>
    <row r="23" spans="2:11" ht="15">
      <c r="B23" s="172" t="s">
        <v>374</v>
      </c>
      <c r="C23" s="172" t="s">
        <v>374</v>
      </c>
      <c r="H23" s="181">
        <v>18</v>
      </c>
      <c r="I23" s="182" t="s">
        <v>366</v>
      </c>
      <c r="J23" s="183" t="s">
        <v>375</v>
      </c>
      <c r="K23" s="184"/>
    </row>
    <row r="24" spans="2:11" ht="15">
      <c r="B24" s="172" t="s">
        <v>376</v>
      </c>
      <c r="C24" s="172" t="s">
        <v>376</v>
      </c>
      <c r="H24" s="181">
        <v>19</v>
      </c>
      <c r="I24" s="182" t="s">
        <v>366</v>
      </c>
      <c r="J24" s="183" t="s">
        <v>377</v>
      </c>
      <c r="K24" s="184"/>
    </row>
    <row r="25" spans="8:11" ht="15">
      <c r="H25" s="185" t="s">
        <v>12</v>
      </c>
      <c r="I25" s="182"/>
      <c r="J25" s="182" t="s">
        <v>378</v>
      </c>
      <c r="K25" s="184"/>
    </row>
    <row r="26" spans="2:11" ht="15">
      <c r="B26" s="172" t="s">
        <v>377</v>
      </c>
      <c r="C26" s="172" t="s">
        <v>377</v>
      </c>
      <c r="H26" s="181">
        <v>20</v>
      </c>
      <c r="I26" s="182" t="s">
        <v>379</v>
      </c>
      <c r="J26" s="183" t="s">
        <v>380</v>
      </c>
      <c r="K26" s="184"/>
    </row>
    <row r="27" spans="2:11" ht="15">
      <c r="B27" s="173" t="s">
        <v>379</v>
      </c>
      <c r="C27" s="173" t="s">
        <v>379</v>
      </c>
      <c r="H27" s="181">
        <v>21</v>
      </c>
      <c r="I27" s="182" t="s">
        <v>379</v>
      </c>
      <c r="J27" s="183" t="s">
        <v>381</v>
      </c>
      <c r="K27" s="184"/>
    </row>
    <row r="28" spans="2:11" ht="15">
      <c r="B28" s="172" t="s">
        <v>382</v>
      </c>
      <c r="C28" s="172" t="s">
        <v>382</v>
      </c>
      <c r="H28" s="181">
        <v>22</v>
      </c>
      <c r="I28" s="182" t="s">
        <v>379</v>
      </c>
      <c r="J28" s="183" t="s">
        <v>383</v>
      </c>
      <c r="K28" s="184"/>
    </row>
    <row r="29" spans="2:11" ht="15">
      <c r="B29" s="172" t="s">
        <v>381</v>
      </c>
      <c r="C29" s="172" t="s">
        <v>381</v>
      </c>
      <c r="H29" s="181">
        <v>23</v>
      </c>
      <c r="I29" s="182" t="s">
        <v>379</v>
      </c>
      <c r="J29" s="183" t="s">
        <v>384</v>
      </c>
      <c r="K29" s="184"/>
    </row>
    <row r="30" spans="8:11" ht="15">
      <c r="H30" s="185" t="s">
        <v>385</v>
      </c>
      <c r="I30" s="182"/>
      <c r="J30" s="182" t="s">
        <v>386</v>
      </c>
      <c r="K30" s="184"/>
    </row>
    <row r="31" spans="2:11" ht="15">
      <c r="B31" s="172" t="s">
        <v>383</v>
      </c>
      <c r="C31" s="172" t="s">
        <v>383</v>
      </c>
      <c r="H31" s="181">
        <v>24</v>
      </c>
      <c r="I31" s="182" t="s">
        <v>387</v>
      </c>
      <c r="J31" s="183" t="s">
        <v>388</v>
      </c>
      <c r="K31" s="184"/>
    </row>
    <row r="32" spans="2:11" ht="15">
      <c r="B32" s="172" t="s">
        <v>384</v>
      </c>
      <c r="C32" s="172" t="s">
        <v>384</v>
      </c>
      <c r="H32" s="181">
        <v>25</v>
      </c>
      <c r="I32" s="182" t="s">
        <v>387</v>
      </c>
      <c r="J32" s="183" t="s">
        <v>389</v>
      </c>
      <c r="K32" s="184"/>
    </row>
    <row r="33" spans="8:11" ht="15">
      <c r="H33" s="181">
        <v>26</v>
      </c>
      <c r="I33" s="182" t="s">
        <v>387</v>
      </c>
      <c r="J33" s="183" t="s">
        <v>390</v>
      </c>
      <c r="K33" s="184"/>
    </row>
    <row r="34" spans="2:11" ht="15">
      <c r="B34" s="173" t="s">
        <v>387</v>
      </c>
      <c r="C34" s="173" t="s">
        <v>387</v>
      </c>
      <c r="H34" s="181">
        <v>27</v>
      </c>
      <c r="I34" s="182" t="s">
        <v>387</v>
      </c>
      <c r="J34" s="183" t="s">
        <v>391</v>
      </c>
      <c r="K34" s="184"/>
    </row>
    <row r="35" spans="2:11" ht="15">
      <c r="B35" s="172" t="s">
        <v>388</v>
      </c>
      <c r="C35" s="172" t="s">
        <v>388</v>
      </c>
      <c r="H35" s="181">
        <v>28</v>
      </c>
      <c r="I35" s="182" t="s">
        <v>387</v>
      </c>
      <c r="J35" s="183" t="s">
        <v>392</v>
      </c>
      <c r="K35" s="184"/>
    </row>
    <row r="36" spans="2:11" ht="15">
      <c r="B36" s="172" t="s">
        <v>389</v>
      </c>
      <c r="C36" s="172" t="s">
        <v>389</v>
      </c>
      <c r="H36" s="181">
        <v>29</v>
      </c>
      <c r="I36" s="182" t="s">
        <v>387</v>
      </c>
      <c r="J36" s="187" t="s">
        <v>393</v>
      </c>
      <c r="K36" s="184"/>
    </row>
    <row r="37" spans="2:11" ht="15">
      <c r="B37" s="172" t="s">
        <v>390</v>
      </c>
      <c r="C37" s="172" t="s">
        <v>390</v>
      </c>
      <c r="H37" s="181">
        <v>30</v>
      </c>
      <c r="I37" s="182" t="s">
        <v>387</v>
      </c>
      <c r="J37" s="183" t="s">
        <v>394</v>
      </c>
      <c r="K37" s="184"/>
    </row>
    <row r="38" spans="2:11" ht="15">
      <c r="B38" s="172" t="s">
        <v>391</v>
      </c>
      <c r="C38" s="172" t="s">
        <v>391</v>
      </c>
      <c r="H38" s="181">
        <v>31</v>
      </c>
      <c r="I38" s="182" t="s">
        <v>387</v>
      </c>
      <c r="J38" s="183" t="s">
        <v>395</v>
      </c>
      <c r="K38" s="184"/>
    </row>
    <row r="39" spans="8:11" ht="15">
      <c r="H39" s="181">
        <v>32</v>
      </c>
      <c r="I39" s="182" t="s">
        <v>387</v>
      </c>
      <c r="J39" s="183" t="s">
        <v>396</v>
      </c>
      <c r="K39" s="184"/>
    </row>
    <row r="40" spans="2:11" ht="15">
      <c r="B40" s="172" t="s">
        <v>392</v>
      </c>
      <c r="C40" s="172" t="s">
        <v>392</v>
      </c>
      <c r="H40" s="181">
        <v>33</v>
      </c>
      <c r="I40" s="182" t="s">
        <v>387</v>
      </c>
      <c r="J40" s="183" t="s">
        <v>397</v>
      </c>
      <c r="K40" s="184"/>
    </row>
    <row r="41" spans="2:11" ht="15">
      <c r="B41" s="172" t="s">
        <v>393</v>
      </c>
      <c r="C41" s="172" t="s">
        <v>393</v>
      </c>
      <c r="H41" s="188">
        <v>34</v>
      </c>
      <c r="I41" s="182" t="s">
        <v>387</v>
      </c>
      <c r="J41" s="183" t="s">
        <v>398</v>
      </c>
      <c r="K41" s="184"/>
    </row>
    <row r="42" spans="2:11" ht="15">
      <c r="B42" s="172" t="s">
        <v>394</v>
      </c>
      <c r="C42" s="172" t="s">
        <v>394</v>
      </c>
      <c r="H42" s="185" t="s">
        <v>399</v>
      </c>
      <c r="I42" s="183"/>
      <c r="J42" s="182" t="s">
        <v>400</v>
      </c>
      <c r="K42" s="276">
        <f>K30+K25+K16+K12+K4</f>
        <v>411322</v>
      </c>
    </row>
    <row r="43" spans="2:11" ht="15.75" thickBot="1">
      <c r="B43" s="172" t="s">
        <v>395</v>
      </c>
      <c r="C43" s="172" t="s">
        <v>395</v>
      </c>
      <c r="H43" s="189"/>
      <c r="I43" s="190"/>
      <c r="J43" s="191" t="s">
        <v>401</v>
      </c>
      <c r="K43" s="192"/>
    </row>
    <row r="44" spans="9:11" ht="15.75" thickTop="1">
      <c r="I44" s="193" t="s">
        <v>437</v>
      </c>
      <c r="J44" s="178"/>
      <c r="K44" s="180" t="s">
        <v>402</v>
      </c>
    </row>
    <row r="45" spans="9:11" ht="15">
      <c r="I45" s="188"/>
      <c r="J45" s="187"/>
      <c r="K45" s="408"/>
    </row>
    <row r="46" spans="9:11" ht="15">
      <c r="I46" s="188" t="s">
        <v>403</v>
      </c>
      <c r="J46" s="187"/>
      <c r="K46" s="408"/>
    </row>
    <row r="47" spans="9:11" ht="15">
      <c r="I47" s="188" t="s">
        <v>404</v>
      </c>
      <c r="J47" s="187"/>
      <c r="K47" s="408"/>
    </row>
    <row r="48" spans="9:11" ht="15">
      <c r="I48" s="188" t="s">
        <v>405</v>
      </c>
      <c r="J48" s="187"/>
      <c r="K48" s="408">
        <v>13</v>
      </c>
    </row>
    <row r="49" spans="9:11" ht="15">
      <c r="I49" s="188" t="s">
        <v>406</v>
      </c>
      <c r="J49" s="187"/>
      <c r="K49" s="408">
        <v>0</v>
      </c>
    </row>
    <row r="50" spans="9:11" ht="15">
      <c r="I50" s="188" t="s">
        <v>407</v>
      </c>
      <c r="J50" s="187"/>
      <c r="K50" s="408">
        <v>6</v>
      </c>
    </row>
    <row r="51" spans="9:11" ht="15.75" thickBot="1">
      <c r="I51" s="409"/>
      <c r="J51" s="410" t="s">
        <v>104</v>
      </c>
      <c r="K51" s="411">
        <f>SUM(K48:K50)</f>
        <v>19</v>
      </c>
    </row>
    <row r="52" ht="15.75" thickTop="1"/>
  </sheetData>
  <sheetProtection/>
  <printOptions/>
  <pageMargins left="0.7" right="0.7" top="0.75" bottom="0.75" header="0.3" footer="0.3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F33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cols>
    <col min="1" max="1" width="9.140625" style="99" customWidth="1"/>
    <col min="2" max="2" width="6.00390625" style="99" bestFit="1" customWidth="1"/>
    <col min="3" max="3" width="52.7109375" style="99" bestFit="1" customWidth="1"/>
    <col min="4" max="4" width="16.140625" style="99" customWidth="1"/>
    <col min="5" max="5" width="17.28125" style="116" bestFit="1" customWidth="1"/>
    <col min="6" max="6" width="2.00390625" style="99" bestFit="1" customWidth="1"/>
    <col min="7" max="16384" width="9.140625" style="99" customWidth="1"/>
  </cols>
  <sheetData>
    <row r="1" spans="2:6" ht="15">
      <c r="B1" s="490"/>
      <c r="C1" s="490"/>
      <c r="D1" s="490"/>
      <c r="E1" s="490"/>
      <c r="F1" s="490"/>
    </row>
    <row r="2" spans="2:6" ht="15.75" thickBot="1">
      <c r="B2" s="490"/>
      <c r="C2" s="490"/>
      <c r="D2" s="490"/>
      <c r="E2" s="490"/>
      <c r="F2" s="490"/>
    </row>
    <row r="3" spans="2:6" ht="15">
      <c r="B3" s="101"/>
      <c r="C3" s="102"/>
      <c r="D3" s="196"/>
      <c r="E3" s="103"/>
      <c r="F3" s="100"/>
    </row>
    <row r="4" spans="2:5" ht="16.5">
      <c r="B4" s="491" t="s">
        <v>201</v>
      </c>
      <c r="C4" s="492"/>
      <c r="D4" s="493"/>
      <c r="E4" s="494"/>
    </row>
    <row r="5" spans="2:5" ht="15">
      <c r="B5" s="104"/>
      <c r="C5" s="105"/>
      <c r="D5" s="197"/>
      <c r="E5" s="106"/>
    </row>
    <row r="6" spans="2:5" ht="15">
      <c r="B6" s="104"/>
      <c r="C6" s="105"/>
      <c r="D6" s="197"/>
      <c r="E6" s="107" t="s">
        <v>188</v>
      </c>
    </row>
    <row r="7" spans="2:5" ht="15">
      <c r="B7" s="108">
        <v>1</v>
      </c>
      <c r="C7" s="109" t="s">
        <v>202</v>
      </c>
      <c r="D7" s="198"/>
      <c r="E7" s="110"/>
    </row>
    <row r="8" spans="2:5" ht="15">
      <c r="B8" s="111"/>
      <c r="C8" s="105" t="s">
        <v>414</v>
      </c>
      <c r="D8" s="197"/>
      <c r="E8" s="112">
        <v>0</v>
      </c>
    </row>
    <row r="9" spans="2:5" ht="15">
      <c r="B9" s="111"/>
      <c r="C9" s="105" t="s">
        <v>415</v>
      </c>
      <c r="D9" s="197"/>
      <c r="E9" s="112">
        <v>0</v>
      </c>
    </row>
    <row r="10" spans="2:5" ht="15">
      <c r="B10" s="108">
        <v>2</v>
      </c>
      <c r="C10" s="109" t="s">
        <v>203</v>
      </c>
      <c r="D10" s="198"/>
      <c r="E10" s="110">
        <f>'PASH sipas Natyres'!C27</f>
        <v>257601296.89999998</v>
      </c>
    </row>
    <row r="11" spans="2:5" ht="15">
      <c r="B11" s="108">
        <v>3</v>
      </c>
      <c r="C11" s="109" t="s">
        <v>204</v>
      </c>
      <c r="D11" s="198"/>
      <c r="E11" s="110">
        <f>E13+E14+E16</f>
        <v>9993093</v>
      </c>
    </row>
    <row r="12" spans="2:5" ht="15">
      <c r="B12" s="111"/>
      <c r="C12" s="105" t="s">
        <v>205</v>
      </c>
      <c r="D12" s="197"/>
      <c r="E12" s="113"/>
    </row>
    <row r="13" spans="2:5" ht="15">
      <c r="B13" s="111"/>
      <c r="C13" s="105" t="s">
        <v>206</v>
      </c>
      <c r="D13" s="197"/>
      <c r="E13" s="113"/>
    </row>
    <row r="14" spans="2:5" ht="15">
      <c r="B14" s="111"/>
      <c r="C14" s="105" t="s">
        <v>207</v>
      </c>
      <c r="D14" s="197"/>
      <c r="E14" s="113">
        <v>1377357</v>
      </c>
    </row>
    <row r="15" spans="2:5" ht="15">
      <c r="B15" s="111"/>
      <c r="C15" s="105" t="s">
        <v>208</v>
      </c>
      <c r="D15" s="197"/>
      <c r="E15" s="113"/>
    </row>
    <row r="16" spans="2:6" ht="15">
      <c r="B16" s="111"/>
      <c r="C16" s="105" t="s">
        <v>237</v>
      </c>
      <c r="D16" s="197"/>
      <c r="E16" s="199">
        <v>8615736</v>
      </c>
      <c r="F16" s="99" t="s">
        <v>209</v>
      </c>
    </row>
    <row r="17" spans="2:5" ht="15">
      <c r="B17" s="111"/>
      <c r="C17" s="105"/>
      <c r="D17" s="197"/>
      <c r="E17" s="113"/>
    </row>
    <row r="18" spans="2:5" ht="15">
      <c r="B18" s="108">
        <v>4</v>
      </c>
      <c r="C18" s="109" t="s">
        <v>210</v>
      </c>
      <c r="D18" s="198"/>
      <c r="E18" s="110">
        <f>+E10+E11</f>
        <v>267594389.89999998</v>
      </c>
    </row>
    <row r="19" spans="2:5" ht="15">
      <c r="B19" s="108">
        <v>5</v>
      </c>
      <c r="C19" s="109" t="s">
        <v>211</v>
      </c>
      <c r="D19" s="198"/>
      <c r="E19" s="113">
        <v>0</v>
      </c>
    </row>
    <row r="20" spans="2:5" ht="15">
      <c r="B20" s="108">
        <v>6</v>
      </c>
      <c r="C20" s="109" t="s">
        <v>212</v>
      </c>
      <c r="D20" s="198"/>
      <c r="E20" s="110">
        <f>+E18+E19</f>
        <v>267594389.89999998</v>
      </c>
    </row>
    <row r="21" spans="2:5" ht="15">
      <c r="B21" s="111"/>
      <c r="C21" s="105"/>
      <c r="D21" s="197"/>
      <c r="E21" s="113"/>
    </row>
    <row r="22" spans="2:5" ht="15">
      <c r="B22" s="111"/>
      <c r="C22" s="105" t="s">
        <v>213</v>
      </c>
      <c r="D22" s="197"/>
      <c r="E22" s="114">
        <v>0.1</v>
      </c>
    </row>
    <row r="23" spans="2:5" ht="15.75" thickBot="1">
      <c r="B23" s="111"/>
      <c r="C23" s="105"/>
      <c r="D23" s="197"/>
      <c r="E23" s="113"/>
    </row>
    <row r="24" spans="2:5" ht="17.25" thickBot="1">
      <c r="B24" s="115">
        <v>7</v>
      </c>
      <c r="C24" s="115" t="s">
        <v>214</v>
      </c>
      <c r="D24" s="115"/>
      <c r="E24" s="115">
        <f>E20*E22</f>
        <v>26759438.99</v>
      </c>
    </row>
    <row r="26" spans="2:5" ht="15">
      <c r="B26" s="117"/>
      <c r="E26" s="117"/>
    </row>
    <row r="27" spans="2:5" ht="15">
      <c r="B27" s="117"/>
      <c r="E27" s="117"/>
    </row>
    <row r="28" spans="2:5" ht="15">
      <c r="B28" s="117"/>
      <c r="E28" s="117"/>
    </row>
    <row r="29" spans="2:5" ht="15">
      <c r="B29" s="117"/>
      <c r="E29" s="117"/>
    </row>
    <row r="30" spans="2:5" ht="15">
      <c r="B30" s="117"/>
      <c r="E30" s="117"/>
    </row>
    <row r="31" spans="2:5" ht="15">
      <c r="B31" s="117"/>
      <c r="E31" s="117"/>
    </row>
    <row r="32" spans="2:5" ht="15">
      <c r="B32" s="117"/>
      <c r="E32" s="117"/>
    </row>
    <row r="33" spans="2:5" ht="15">
      <c r="B33" s="117"/>
      <c r="E33" s="117"/>
    </row>
  </sheetData>
  <sheetProtection/>
  <mergeCells count="3">
    <mergeCell ref="B1:F1"/>
    <mergeCell ref="B2:F2"/>
    <mergeCell ref="B4:E4"/>
  </mergeCells>
  <printOptions/>
  <pageMargins left="0.7" right="0.7" top="0.75" bottom="0.75" header="0.3" footer="0.3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61"/>
  <sheetViews>
    <sheetView showGridLines="0" view="pageBreakPreview" zoomScale="55" zoomScaleNormal="70" zoomScaleSheetLayoutView="55" zoomScalePageLayoutView="0" workbookViewId="0" topLeftCell="A4">
      <selection activeCell="D54" sqref="D54"/>
    </sheetView>
  </sheetViews>
  <sheetFormatPr defaultColWidth="9.140625" defaultRowHeight="12.75"/>
  <cols>
    <col min="1" max="1" width="5.140625" style="381" customWidth="1"/>
    <col min="2" max="2" width="50.00390625" style="382" customWidth="1"/>
    <col min="3" max="3" width="7.7109375" style="327" customWidth="1"/>
    <col min="4" max="4" width="17.28125" style="327" customWidth="1"/>
    <col min="5" max="5" width="18.28125" style="327" customWidth="1"/>
    <col min="6" max="6" width="22.8515625" style="327" hidden="1" customWidth="1"/>
    <col min="7" max="7" width="17.7109375" style="327" hidden="1" customWidth="1"/>
    <col min="8" max="8" width="17.8515625" style="327" hidden="1" customWidth="1"/>
    <col min="9" max="9" width="6.8515625" style="327" customWidth="1"/>
    <col min="10" max="10" width="43.00390625" style="327" customWidth="1"/>
    <col min="11" max="11" width="7.57421875" style="327" bestFit="1" customWidth="1"/>
    <col min="12" max="12" width="16.57421875" style="327" customWidth="1"/>
    <col min="13" max="13" width="17.57421875" style="327" customWidth="1"/>
    <col min="14" max="14" width="18.00390625" style="327" hidden="1" customWidth="1"/>
    <col min="15" max="15" width="17.8515625" style="327" hidden="1" customWidth="1"/>
    <col min="16" max="16" width="17.57421875" style="327" hidden="1" customWidth="1"/>
    <col min="17" max="17" width="12.00390625" style="327" customWidth="1"/>
    <col min="18" max="16384" width="9.140625" style="327" customWidth="1"/>
  </cols>
  <sheetData>
    <row r="1" spans="1:8" ht="18" customHeight="1">
      <c r="A1" s="434"/>
      <c r="B1" s="434"/>
      <c r="C1" s="434"/>
      <c r="D1" s="434"/>
      <c r="E1" s="434"/>
      <c r="F1" s="434"/>
      <c r="G1" s="326"/>
      <c r="H1" s="326"/>
    </row>
    <row r="2" spans="1:8" ht="18" customHeight="1">
      <c r="A2" s="434"/>
      <c r="B2" s="434"/>
      <c r="C2" s="434"/>
      <c r="D2" s="434"/>
      <c r="E2" s="434"/>
      <c r="F2" s="434"/>
      <c r="G2" s="326"/>
      <c r="H2" s="326"/>
    </row>
    <row r="3" spans="1:14" ht="18" customHeight="1" thickBot="1">
      <c r="A3" s="435"/>
      <c r="B3" s="435"/>
      <c r="C3" s="435"/>
      <c r="D3" s="435"/>
      <c r="E3" s="435"/>
      <c r="F3" s="435"/>
      <c r="G3" s="328"/>
      <c r="H3" s="328"/>
      <c r="I3" s="329"/>
      <c r="J3" s="433"/>
      <c r="K3" s="433"/>
      <c r="L3" s="433"/>
      <c r="M3" s="433"/>
      <c r="N3" s="433"/>
    </row>
    <row r="4" spans="1:14" ht="19.5" customHeight="1">
      <c r="A4" s="427"/>
      <c r="B4" s="429"/>
      <c r="C4" s="436" t="s">
        <v>238</v>
      </c>
      <c r="D4" s="330" t="s">
        <v>11</v>
      </c>
      <c r="E4" s="330" t="s">
        <v>11</v>
      </c>
      <c r="F4" s="330" t="s">
        <v>11</v>
      </c>
      <c r="G4" s="330"/>
      <c r="H4" s="330" t="s">
        <v>11</v>
      </c>
      <c r="I4" s="427"/>
      <c r="J4" s="429"/>
      <c r="K4" s="431" t="s">
        <v>15</v>
      </c>
      <c r="L4" s="330" t="s">
        <v>11</v>
      </c>
      <c r="M4" s="330" t="s">
        <v>11</v>
      </c>
      <c r="N4" s="330" t="s">
        <v>11</v>
      </c>
    </row>
    <row r="5" spans="1:14" ht="19.5" customHeight="1" thickBot="1">
      <c r="A5" s="428"/>
      <c r="B5" s="430"/>
      <c r="C5" s="432"/>
      <c r="D5" s="331">
        <v>2013</v>
      </c>
      <c r="E5" s="331">
        <v>2012</v>
      </c>
      <c r="F5" s="331">
        <v>2011</v>
      </c>
      <c r="G5" s="331"/>
      <c r="H5" s="331">
        <v>2013</v>
      </c>
      <c r="I5" s="428"/>
      <c r="J5" s="430"/>
      <c r="K5" s="432"/>
      <c r="L5" s="331">
        <v>2013</v>
      </c>
      <c r="M5" s="331">
        <v>2012</v>
      </c>
      <c r="N5" s="331">
        <v>2011</v>
      </c>
    </row>
    <row r="6" spans="1:14" ht="22.5" customHeight="1" thickBot="1">
      <c r="A6" s="332"/>
      <c r="B6" s="333" t="s">
        <v>16</v>
      </c>
      <c r="C6" s="334"/>
      <c r="D6" s="334"/>
      <c r="E6" s="335"/>
      <c r="F6" s="335"/>
      <c r="G6" s="335"/>
      <c r="H6" s="335"/>
      <c r="I6" s="336"/>
      <c r="J6" s="337" t="s">
        <v>63</v>
      </c>
      <c r="K6" s="338"/>
      <c r="L6" s="338"/>
      <c r="M6" s="339"/>
      <c r="N6" s="339"/>
    </row>
    <row r="7" spans="1:14" ht="16.5" customHeight="1">
      <c r="A7" s="340" t="s">
        <v>13</v>
      </c>
      <c r="B7" s="341" t="s">
        <v>17</v>
      </c>
      <c r="C7" s="342"/>
      <c r="D7" s="343"/>
      <c r="E7" s="322"/>
      <c r="F7" s="322"/>
      <c r="G7" s="24"/>
      <c r="H7" s="24"/>
      <c r="I7" s="344" t="s">
        <v>13</v>
      </c>
      <c r="J7" s="345" t="s">
        <v>64</v>
      </c>
      <c r="K7" s="346"/>
      <c r="L7" s="346"/>
      <c r="M7" s="11"/>
      <c r="N7" s="11"/>
    </row>
    <row r="8" spans="1:15" ht="16.5" customHeight="1">
      <c r="A8" s="347" t="s">
        <v>33</v>
      </c>
      <c r="B8" s="348" t="s">
        <v>18</v>
      </c>
      <c r="C8" s="349"/>
      <c r="D8" s="350">
        <f>D9+D10</f>
        <v>2111534</v>
      </c>
      <c r="E8" s="350">
        <f>E9+E10</f>
        <v>27204570</v>
      </c>
      <c r="F8" s="351">
        <f>F9+F10</f>
        <v>1324217</v>
      </c>
      <c r="G8" s="1">
        <f>E8-F8</f>
        <v>25880353</v>
      </c>
      <c r="H8" s="1">
        <f>D8-E8</f>
        <v>-25093036</v>
      </c>
      <c r="I8" s="347" t="s">
        <v>33</v>
      </c>
      <c r="J8" s="348" t="s">
        <v>19</v>
      </c>
      <c r="K8" s="349"/>
      <c r="L8" s="349"/>
      <c r="M8" s="1">
        <v>0</v>
      </c>
      <c r="N8" s="1">
        <v>0</v>
      </c>
      <c r="O8" s="321">
        <f>M8-N8</f>
        <v>0</v>
      </c>
    </row>
    <row r="9" spans="1:15" ht="16.5" customHeight="1">
      <c r="A9" s="347"/>
      <c r="B9" s="348" t="s">
        <v>173</v>
      </c>
      <c r="C9" s="349"/>
      <c r="D9" s="352">
        <v>51814</v>
      </c>
      <c r="E9" s="323">
        <v>27204570</v>
      </c>
      <c r="F9" s="323"/>
      <c r="G9" s="1"/>
      <c r="H9" s="1">
        <f aca="true" t="shared" si="0" ref="H9:H51">D9-E9</f>
        <v>-27152756</v>
      </c>
      <c r="I9" s="347"/>
      <c r="J9" s="348"/>
      <c r="K9" s="349"/>
      <c r="L9" s="349"/>
      <c r="M9" s="1"/>
      <c r="N9" s="1"/>
      <c r="O9" s="321"/>
    </row>
    <row r="10" spans="1:15" ht="16.5" customHeight="1">
      <c r="A10" s="347"/>
      <c r="B10" s="348" t="s">
        <v>236</v>
      </c>
      <c r="C10" s="349"/>
      <c r="D10" s="352">
        <v>2059720</v>
      </c>
      <c r="E10" s="323"/>
      <c r="F10" s="323">
        <v>1324217</v>
      </c>
      <c r="G10" s="1"/>
      <c r="H10" s="1">
        <f t="shared" si="0"/>
        <v>2059720</v>
      </c>
      <c r="I10" s="347"/>
      <c r="J10" s="348"/>
      <c r="K10" s="349"/>
      <c r="L10" s="349"/>
      <c r="M10" s="1"/>
      <c r="N10" s="1"/>
      <c r="O10" s="321"/>
    </row>
    <row r="11" spans="1:16" ht="16.5" customHeight="1">
      <c r="A11" s="347" t="s">
        <v>34</v>
      </c>
      <c r="B11" s="348" t="s">
        <v>422</v>
      </c>
      <c r="C11" s="349"/>
      <c r="D11" s="352"/>
      <c r="E11" s="323">
        <f>SUM(E12:E13)</f>
        <v>0</v>
      </c>
      <c r="F11" s="323">
        <f>SUM(F12:F13)</f>
        <v>0</v>
      </c>
      <c r="G11" s="1">
        <f aca="true" t="shared" si="1" ref="G11:G51">E11-F11</f>
        <v>0</v>
      </c>
      <c r="H11" s="1">
        <f t="shared" si="0"/>
        <v>0</v>
      </c>
      <c r="I11" s="347" t="s">
        <v>34</v>
      </c>
      <c r="J11" s="348" t="s">
        <v>65</v>
      </c>
      <c r="K11" s="349"/>
      <c r="L11" s="349"/>
      <c r="M11" s="1">
        <f>SUM(M12:M14)</f>
        <v>8826</v>
      </c>
      <c r="N11" s="1">
        <f>SUM(N12:N14)</f>
        <v>19992240</v>
      </c>
      <c r="O11" s="321">
        <f aca="true" t="shared" si="2" ref="O11:O51">M11-N11</f>
        <v>-19983414</v>
      </c>
      <c r="P11" s="317">
        <f>L11-M11</f>
        <v>-8826</v>
      </c>
    </row>
    <row r="12" spans="1:16" ht="16.5" customHeight="1">
      <c r="A12" s="347"/>
      <c r="B12" s="353" t="s">
        <v>41</v>
      </c>
      <c r="C12" s="349"/>
      <c r="D12" s="352"/>
      <c r="E12" s="324"/>
      <c r="F12" s="324"/>
      <c r="G12" s="1">
        <f t="shared" si="1"/>
        <v>0</v>
      </c>
      <c r="H12" s="1">
        <f t="shared" si="0"/>
        <v>0</v>
      </c>
      <c r="I12" s="347"/>
      <c r="J12" s="353" t="s">
        <v>66</v>
      </c>
      <c r="K12" s="349"/>
      <c r="L12" s="349"/>
      <c r="M12" s="2">
        <v>8826</v>
      </c>
      <c r="N12" s="2">
        <v>19992240</v>
      </c>
      <c r="O12" s="321">
        <f t="shared" si="2"/>
        <v>-19983414</v>
      </c>
      <c r="P12" s="321">
        <f aca="true" t="shared" si="3" ref="P12:P51">L12-M12</f>
        <v>-8826</v>
      </c>
    </row>
    <row r="13" spans="1:16" ht="16.5" customHeight="1">
      <c r="A13" s="347"/>
      <c r="B13" s="353" t="s">
        <v>42</v>
      </c>
      <c r="C13" s="349"/>
      <c r="D13" s="352"/>
      <c r="E13" s="324"/>
      <c r="F13" s="324"/>
      <c r="G13" s="1">
        <f t="shared" si="1"/>
        <v>0</v>
      </c>
      <c r="H13" s="1">
        <f t="shared" si="0"/>
        <v>0</v>
      </c>
      <c r="I13" s="347"/>
      <c r="J13" s="353" t="s">
        <v>67</v>
      </c>
      <c r="K13" s="349"/>
      <c r="L13" s="349"/>
      <c r="M13" s="2"/>
      <c r="N13" s="2"/>
      <c r="O13" s="321">
        <f t="shared" si="2"/>
        <v>0</v>
      </c>
      <c r="P13" s="321">
        <f t="shared" si="3"/>
        <v>0</v>
      </c>
    </row>
    <row r="14" spans="1:16" ht="16.5" customHeight="1">
      <c r="A14" s="347" t="s">
        <v>35</v>
      </c>
      <c r="B14" s="348" t="s">
        <v>20</v>
      </c>
      <c r="C14" s="349"/>
      <c r="D14" s="350">
        <f>SUM(D15:D18)</f>
        <v>53548671</v>
      </c>
      <c r="E14" s="350">
        <f>SUM(E15:E18)</f>
        <v>95889490</v>
      </c>
      <c r="F14" s="351">
        <f>SUM(F15:F18)</f>
        <v>22299437</v>
      </c>
      <c r="G14" s="354">
        <f t="shared" si="1"/>
        <v>73590053</v>
      </c>
      <c r="H14" s="1">
        <f t="shared" si="0"/>
        <v>-42340819</v>
      </c>
      <c r="I14" s="347"/>
      <c r="J14" s="353" t="s">
        <v>68</v>
      </c>
      <c r="K14" s="349"/>
      <c r="L14" s="349"/>
      <c r="M14" s="2"/>
      <c r="N14" s="2"/>
      <c r="O14" s="321">
        <f t="shared" si="2"/>
        <v>0</v>
      </c>
      <c r="P14" s="321">
        <f t="shared" si="3"/>
        <v>0</v>
      </c>
    </row>
    <row r="15" spans="1:17" ht="16.5" customHeight="1">
      <c r="A15" s="347"/>
      <c r="B15" s="353" t="s">
        <v>43</v>
      </c>
      <c r="C15" s="349"/>
      <c r="D15" s="352">
        <v>25832570</v>
      </c>
      <c r="E15" s="324">
        <v>95889490</v>
      </c>
      <c r="F15" s="324"/>
      <c r="G15" s="1">
        <f t="shared" si="1"/>
        <v>95889490</v>
      </c>
      <c r="H15" s="1">
        <f t="shared" si="0"/>
        <v>-70056920</v>
      </c>
      <c r="I15" s="347" t="s">
        <v>35</v>
      </c>
      <c r="J15" s="348" t="s">
        <v>69</v>
      </c>
      <c r="K15" s="349"/>
      <c r="L15" s="1">
        <f>L16+L17+L18+L21</f>
        <v>28205353</v>
      </c>
      <c r="M15" s="1">
        <f>SUM(M16:M23)</f>
        <v>48985382</v>
      </c>
      <c r="N15" s="1">
        <f>SUM(N16:N23)</f>
        <v>28075187</v>
      </c>
      <c r="O15" s="321">
        <f t="shared" si="2"/>
        <v>20910195</v>
      </c>
      <c r="P15" s="317">
        <f t="shared" si="3"/>
        <v>-20780029</v>
      </c>
      <c r="Q15" s="321"/>
    </row>
    <row r="16" spans="1:16" ht="16.5" customHeight="1">
      <c r="A16" s="347"/>
      <c r="B16" s="353" t="s">
        <v>44</v>
      </c>
      <c r="C16" s="349"/>
      <c r="D16" s="352"/>
      <c r="E16" s="324"/>
      <c r="F16" s="324">
        <v>22299437</v>
      </c>
      <c r="G16" s="1">
        <f t="shared" si="1"/>
        <v>-22299437</v>
      </c>
      <c r="H16" s="1">
        <f t="shared" si="0"/>
        <v>0</v>
      </c>
      <c r="I16" s="347"/>
      <c r="J16" s="353" t="s">
        <v>70</v>
      </c>
      <c r="K16" s="349"/>
      <c r="L16" s="349">
        <v>470367</v>
      </c>
      <c r="M16" s="2">
        <v>33002000</v>
      </c>
      <c r="N16" s="2">
        <v>17867200</v>
      </c>
      <c r="O16" s="321">
        <f t="shared" si="2"/>
        <v>15134800</v>
      </c>
      <c r="P16" s="321">
        <f t="shared" si="3"/>
        <v>-32531633</v>
      </c>
    </row>
    <row r="17" spans="1:16" ht="16.5" customHeight="1">
      <c r="A17" s="347"/>
      <c r="B17" s="353" t="s">
        <v>45</v>
      </c>
      <c r="C17" s="349"/>
      <c r="D17" s="352">
        <v>27716101</v>
      </c>
      <c r="E17" s="324"/>
      <c r="F17" s="324"/>
      <c r="G17" s="1">
        <f t="shared" si="1"/>
        <v>0</v>
      </c>
      <c r="H17" s="1">
        <f t="shared" si="0"/>
        <v>27716101</v>
      </c>
      <c r="I17" s="347"/>
      <c r="J17" s="353" t="s">
        <v>71</v>
      </c>
      <c r="K17" s="349"/>
      <c r="L17" s="349">
        <v>2257469</v>
      </c>
      <c r="M17" s="2">
        <v>3387875</v>
      </c>
      <c r="N17" s="2">
        <v>2918990</v>
      </c>
      <c r="O17" s="321">
        <f t="shared" si="2"/>
        <v>468885</v>
      </c>
      <c r="P17" s="321">
        <f t="shared" si="3"/>
        <v>-1130406</v>
      </c>
    </row>
    <row r="18" spans="1:16" ht="16.5" customHeight="1">
      <c r="A18" s="347"/>
      <c r="B18" s="353" t="s">
        <v>46</v>
      </c>
      <c r="C18" s="349"/>
      <c r="D18" s="352"/>
      <c r="E18" s="324"/>
      <c r="F18" s="324"/>
      <c r="G18" s="1">
        <f t="shared" si="1"/>
        <v>0</v>
      </c>
      <c r="H18" s="1">
        <f t="shared" si="0"/>
        <v>0</v>
      </c>
      <c r="I18" s="347"/>
      <c r="J18" s="353" t="s">
        <v>72</v>
      </c>
      <c r="K18" s="349"/>
      <c r="L18" s="349">
        <v>21780414</v>
      </c>
      <c r="M18" s="2">
        <v>6553999</v>
      </c>
      <c r="N18" s="2"/>
      <c r="O18" s="321">
        <f t="shared" si="2"/>
        <v>6553999</v>
      </c>
      <c r="P18" s="321">
        <f t="shared" si="3"/>
        <v>15226415</v>
      </c>
    </row>
    <row r="19" spans="1:16" ht="16.5" customHeight="1">
      <c r="A19" s="347"/>
      <c r="B19" s="353"/>
      <c r="C19" s="349"/>
      <c r="D19" s="352"/>
      <c r="E19" s="324"/>
      <c r="F19" s="324"/>
      <c r="G19" s="1"/>
      <c r="H19" s="1">
        <f t="shared" si="0"/>
        <v>0</v>
      </c>
      <c r="I19" s="347"/>
      <c r="J19" s="353" t="s">
        <v>175</v>
      </c>
      <c r="K19" s="349"/>
      <c r="L19" s="349">
        <v>304337</v>
      </c>
      <c r="M19" s="2"/>
      <c r="N19" s="2">
        <v>367832</v>
      </c>
      <c r="O19" s="321">
        <f t="shared" si="2"/>
        <v>-367832</v>
      </c>
      <c r="P19" s="321">
        <f t="shared" si="3"/>
        <v>304337</v>
      </c>
    </row>
    <row r="20" spans="1:16" ht="16.5" customHeight="1">
      <c r="A20" s="347"/>
      <c r="B20" s="353"/>
      <c r="C20" s="349"/>
      <c r="D20" s="352"/>
      <c r="E20" s="324"/>
      <c r="F20" s="324"/>
      <c r="G20" s="1"/>
      <c r="H20" s="1">
        <f t="shared" si="0"/>
        <v>0</v>
      </c>
      <c r="I20" s="347"/>
      <c r="J20" s="353" t="s">
        <v>176</v>
      </c>
      <c r="K20" s="349"/>
      <c r="L20" s="349">
        <v>132734</v>
      </c>
      <c r="M20" s="2"/>
      <c r="N20" s="2">
        <v>135062</v>
      </c>
      <c r="O20" s="321">
        <f t="shared" si="2"/>
        <v>-135062</v>
      </c>
      <c r="P20" s="321">
        <f t="shared" si="3"/>
        <v>132734</v>
      </c>
    </row>
    <row r="21" spans="1:16" ht="16.5" customHeight="1">
      <c r="A21" s="347"/>
      <c r="B21" s="353"/>
      <c r="C21" s="349"/>
      <c r="D21" s="352"/>
      <c r="E21" s="324"/>
      <c r="F21" s="324"/>
      <c r="G21" s="1"/>
      <c r="H21" s="1">
        <f t="shared" si="0"/>
        <v>0</v>
      </c>
      <c r="I21" s="347"/>
      <c r="J21" s="353" t="s">
        <v>177</v>
      </c>
      <c r="K21" s="349"/>
      <c r="L21" s="349">
        <v>3697103</v>
      </c>
      <c r="M21" s="2">
        <v>6041508</v>
      </c>
      <c r="N21" s="2">
        <v>6786103</v>
      </c>
      <c r="O21" s="321">
        <f t="shared" si="2"/>
        <v>-744595</v>
      </c>
      <c r="P21" s="321">
        <f t="shared" si="3"/>
        <v>-2344405</v>
      </c>
    </row>
    <row r="22" spans="1:16" ht="16.5" customHeight="1">
      <c r="A22" s="347" t="s">
        <v>36</v>
      </c>
      <c r="B22" s="348" t="s">
        <v>21</v>
      </c>
      <c r="C22" s="349"/>
      <c r="D22" s="350">
        <f>SUM(D23:D27)</f>
        <v>7053932</v>
      </c>
      <c r="E22" s="350">
        <f>SUM(E23:E27)</f>
        <v>0</v>
      </c>
      <c r="F22" s="350">
        <f>SUM(F23:F27)</f>
        <v>0</v>
      </c>
      <c r="G22" s="354">
        <f t="shared" si="1"/>
        <v>0</v>
      </c>
      <c r="H22" s="1">
        <f t="shared" si="0"/>
        <v>7053932</v>
      </c>
      <c r="I22" s="347"/>
      <c r="J22" s="353" t="s">
        <v>178</v>
      </c>
      <c r="K22" s="349"/>
      <c r="L22" s="355"/>
      <c r="M22" s="3"/>
      <c r="N22" s="3"/>
      <c r="O22" s="321">
        <f t="shared" si="2"/>
        <v>0</v>
      </c>
      <c r="P22" s="321">
        <f t="shared" si="3"/>
        <v>0</v>
      </c>
    </row>
    <row r="23" spans="1:16" ht="16.5" customHeight="1">
      <c r="A23" s="347"/>
      <c r="B23" s="353" t="s">
        <v>47</v>
      </c>
      <c r="C23" s="349"/>
      <c r="D23" s="352">
        <v>7053932</v>
      </c>
      <c r="E23" s="324"/>
      <c r="F23" s="324"/>
      <c r="G23" s="1">
        <f t="shared" si="1"/>
        <v>0</v>
      </c>
      <c r="H23" s="1">
        <f t="shared" si="0"/>
        <v>7053932</v>
      </c>
      <c r="I23" s="347"/>
      <c r="J23" s="353" t="s">
        <v>73</v>
      </c>
      <c r="K23" s="349"/>
      <c r="L23" s="349"/>
      <c r="M23" s="2"/>
      <c r="N23" s="2"/>
      <c r="O23" s="321">
        <f t="shared" si="2"/>
        <v>0</v>
      </c>
      <c r="P23" s="321">
        <f t="shared" si="3"/>
        <v>0</v>
      </c>
    </row>
    <row r="24" spans="1:16" ht="16.5" customHeight="1">
      <c r="A24" s="347"/>
      <c r="B24" s="353" t="s">
        <v>48</v>
      </c>
      <c r="C24" s="349"/>
      <c r="D24" s="352"/>
      <c r="E24" s="324"/>
      <c r="F24" s="324"/>
      <c r="G24" s="1">
        <f t="shared" si="1"/>
        <v>0</v>
      </c>
      <c r="H24" s="1">
        <f t="shared" si="0"/>
        <v>0</v>
      </c>
      <c r="I24" s="347" t="s">
        <v>36</v>
      </c>
      <c r="J24" s="348" t="s">
        <v>74</v>
      </c>
      <c r="K24" s="349"/>
      <c r="L24" s="349"/>
      <c r="M24" s="1">
        <v>0</v>
      </c>
      <c r="N24" s="1">
        <v>0</v>
      </c>
      <c r="O24" s="321">
        <f t="shared" si="2"/>
        <v>0</v>
      </c>
      <c r="P24" s="321">
        <f t="shared" si="3"/>
        <v>0</v>
      </c>
    </row>
    <row r="25" spans="1:16" ht="16.5" customHeight="1">
      <c r="A25" s="347"/>
      <c r="B25" s="353" t="s">
        <v>49</v>
      </c>
      <c r="C25" s="349"/>
      <c r="D25" s="352"/>
      <c r="E25" s="324"/>
      <c r="F25" s="324"/>
      <c r="G25" s="1">
        <f t="shared" si="1"/>
        <v>0</v>
      </c>
      <c r="H25" s="1">
        <f t="shared" si="0"/>
        <v>0</v>
      </c>
      <c r="I25" s="347" t="s">
        <v>37</v>
      </c>
      <c r="J25" s="348" t="s">
        <v>75</v>
      </c>
      <c r="K25" s="349"/>
      <c r="L25" s="349"/>
      <c r="M25" s="1">
        <v>0</v>
      </c>
      <c r="N25" s="1">
        <v>0</v>
      </c>
      <c r="O25" s="321">
        <f t="shared" si="2"/>
        <v>0</v>
      </c>
      <c r="P25" s="321">
        <f t="shared" si="3"/>
        <v>0</v>
      </c>
    </row>
    <row r="26" spans="1:16" ht="16.5" customHeight="1">
      <c r="A26" s="347"/>
      <c r="B26" s="353" t="s">
        <v>50</v>
      </c>
      <c r="C26" s="349"/>
      <c r="D26" s="352"/>
      <c r="E26" s="324"/>
      <c r="F26" s="324"/>
      <c r="G26" s="1">
        <f t="shared" si="1"/>
        <v>0</v>
      </c>
      <c r="H26" s="1">
        <f t="shared" si="0"/>
        <v>0</v>
      </c>
      <c r="I26" s="347"/>
      <c r="J26" s="348" t="s">
        <v>76</v>
      </c>
      <c r="K26" s="349"/>
      <c r="L26" s="1">
        <f>L8+L11+L15+L24+L25</f>
        <v>28205353</v>
      </c>
      <c r="M26" s="1">
        <f>M8+M11+M15+M24+M25</f>
        <v>48994208</v>
      </c>
      <c r="N26" s="1">
        <f>N8+N11+N15+N24+N25</f>
        <v>48067427</v>
      </c>
      <c r="O26" s="317">
        <f t="shared" si="2"/>
        <v>926781</v>
      </c>
      <c r="P26" s="317">
        <f t="shared" si="3"/>
        <v>-20788855</v>
      </c>
    </row>
    <row r="27" spans="1:16" ht="16.5" customHeight="1">
      <c r="A27" s="347"/>
      <c r="B27" s="353" t="s">
        <v>51</v>
      </c>
      <c r="C27" s="349"/>
      <c r="D27" s="352"/>
      <c r="E27" s="324"/>
      <c r="F27" s="324"/>
      <c r="G27" s="1">
        <f t="shared" si="1"/>
        <v>0</v>
      </c>
      <c r="H27" s="1">
        <f t="shared" si="0"/>
        <v>0</v>
      </c>
      <c r="I27" s="347"/>
      <c r="J27" s="348"/>
      <c r="K27" s="349"/>
      <c r="L27" s="349"/>
      <c r="M27" s="2"/>
      <c r="N27" s="2"/>
      <c r="O27" s="321">
        <f t="shared" si="2"/>
        <v>0</v>
      </c>
      <c r="P27" s="321">
        <f t="shared" si="3"/>
        <v>0</v>
      </c>
    </row>
    <row r="28" spans="1:16" ht="16.5" customHeight="1">
      <c r="A28" s="347" t="s">
        <v>37</v>
      </c>
      <c r="B28" s="348" t="s">
        <v>22</v>
      </c>
      <c r="C28" s="349"/>
      <c r="D28" s="352"/>
      <c r="E28" s="324">
        <v>0</v>
      </c>
      <c r="F28" s="324">
        <v>0</v>
      </c>
      <c r="G28" s="1">
        <f t="shared" si="1"/>
        <v>0</v>
      </c>
      <c r="H28" s="1">
        <f t="shared" si="0"/>
        <v>0</v>
      </c>
      <c r="I28" s="347" t="s">
        <v>14</v>
      </c>
      <c r="J28" s="348" t="s">
        <v>77</v>
      </c>
      <c r="K28" s="349"/>
      <c r="L28" s="349"/>
      <c r="M28" s="2"/>
      <c r="N28" s="2"/>
      <c r="O28" s="321">
        <f t="shared" si="2"/>
        <v>0</v>
      </c>
      <c r="P28" s="321">
        <f t="shared" si="3"/>
        <v>0</v>
      </c>
    </row>
    <row r="29" spans="1:16" ht="16.5" customHeight="1">
      <c r="A29" s="347" t="s">
        <v>38</v>
      </c>
      <c r="B29" s="348" t="s">
        <v>23</v>
      </c>
      <c r="C29" s="349"/>
      <c r="D29" s="352"/>
      <c r="E29" s="324">
        <v>0</v>
      </c>
      <c r="F29" s="324">
        <v>0</v>
      </c>
      <c r="G29" s="1">
        <f t="shared" si="1"/>
        <v>0</v>
      </c>
      <c r="H29" s="1">
        <f t="shared" si="0"/>
        <v>0</v>
      </c>
      <c r="I29" s="347" t="s">
        <v>33</v>
      </c>
      <c r="J29" s="348" t="s">
        <v>78</v>
      </c>
      <c r="K29" s="349"/>
      <c r="L29" s="1">
        <f>SUM(L30:L31)</f>
        <v>429371985.584</v>
      </c>
      <c r="M29" s="1">
        <f>SUM(M30:M31)</f>
        <v>478496212</v>
      </c>
      <c r="N29" s="1">
        <f>SUM(N30:N31)</f>
        <v>553401634</v>
      </c>
      <c r="O29" s="321">
        <f t="shared" si="2"/>
        <v>-74905422</v>
      </c>
      <c r="P29" s="317">
        <f t="shared" si="3"/>
        <v>-49124226.41600001</v>
      </c>
    </row>
    <row r="30" spans="1:16" ht="16.5" customHeight="1">
      <c r="A30" s="347" t="s">
        <v>39</v>
      </c>
      <c r="B30" s="348" t="s">
        <v>24</v>
      </c>
      <c r="C30" s="349"/>
      <c r="D30" s="352"/>
      <c r="E30" s="324">
        <v>0</v>
      </c>
      <c r="F30" s="324">
        <v>0</v>
      </c>
      <c r="G30" s="1">
        <f t="shared" si="1"/>
        <v>0</v>
      </c>
      <c r="H30" s="1">
        <f t="shared" si="0"/>
        <v>0</v>
      </c>
      <c r="I30" s="347"/>
      <c r="J30" s="353" t="s">
        <v>79</v>
      </c>
      <c r="K30" s="349"/>
      <c r="L30" s="356">
        <v>429371985.584</v>
      </c>
      <c r="M30" s="2">
        <v>478496212</v>
      </c>
      <c r="N30" s="2">
        <v>553401634</v>
      </c>
      <c r="O30" s="321">
        <f t="shared" si="2"/>
        <v>-74905422</v>
      </c>
      <c r="P30" s="321">
        <f t="shared" si="3"/>
        <v>-49124226.41600001</v>
      </c>
    </row>
    <row r="31" spans="1:16" ht="16.5" customHeight="1">
      <c r="A31" s="347"/>
      <c r="B31" s="348" t="s">
        <v>25</v>
      </c>
      <c r="C31" s="349"/>
      <c r="D31" s="350">
        <f>D8+D11+D14+D22</f>
        <v>62714137</v>
      </c>
      <c r="E31" s="350">
        <f>E8+E11+E14+E22</f>
        <v>123094060</v>
      </c>
      <c r="F31" s="350">
        <f>F8+F11+F14+F22</f>
        <v>23623654</v>
      </c>
      <c r="G31" s="354">
        <f t="shared" si="1"/>
        <v>99470406</v>
      </c>
      <c r="H31" s="1">
        <f t="shared" si="0"/>
        <v>-60379923</v>
      </c>
      <c r="I31" s="347"/>
      <c r="J31" s="353" t="s">
        <v>80</v>
      </c>
      <c r="K31" s="349"/>
      <c r="L31" s="349"/>
      <c r="M31" s="2"/>
      <c r="N31" s="2"/>
      <c r="O31" s="321">
        <f t="shared" si="2"/>
        <v>0</v>
      </c>
      <c r="P31" s="321">
        <f t="shared" si="3"/>
        <v>0</v>
      </c>
    </row>
    <row r="32" spans="1:16" ht="16.5" customHeight="1">
      <c r="A32" s="347" t="s">
        <v>14</v>
      </c>
      <c r="B32" s="348" t="s">
        <v>26</v>
      </c>
      <c r="C32" s="349"/>
      <c r="D32" s="350"/>
      <c r="E32" s="350"/>
      <c r="F32" s="350"/>
      <c r="G32" s="354">
        <f t="shared" si="1"/>
        <v>0</v>
      </c>
      <c r="H32" s="1">
        <f t="shared" si="0"/>
        <v>0</v>
      </c>
      <c r="I32" s="347" t="s">
        <v>34</v>
      </c>
      <c r="J32" s="348" t="s">
        <v>81</v>
      </c>
      <c r="K32" s="349"/>
      <c r="L32" s="349"/>
      <c r="M32" s="1">
        <v>155540036</v>
      </c>
      <c r="N32" s="1">
        <v>125702048</v>
      </c>
      <c r="O32" s="321">
        <f t="shared" si="2"/>
        <v>29837988</v>
      </c>
      <c r="P32" s="321">
        <f t="shared" si="3"/>
        <v>-155540036</v>
      </c>
    </row>
    <row r="33" spans="1:16" ht="16.5" customHeight="1">
      <c r="A33" s="347" t="s">
        <v>33</v>
      </c>
      <c r="B33" s="348" t="s">
        <v>27</v>
      </c>
      <c r="C33" s="349"/>
      <c r="D33" s="352"/>
      <c r="E33" s="323">
        <f>SUM(E34:E37)</f>
        <v>0</v>
      </c>
      <c r="F33" s="323">
        <f>SUM(F34:F37)</f>
        <v>0</v>
      </c>
      <c r="G33" s="1">
        <f t="shared" si="1"/>
        <v>0</v>
      </c>
      <c r="H33" s="1">
        <f t="shared" si="0"/>
        <v>0</v>
      </c>
      <c r="I33" s="347" t="s">
        <v>35</v>
      </c>
      <c r="J33" s="348" t="s">
        <v>82</v>
      </c>
      <c r="K33" s="349"/>
      <c r="L33" s="349"/>
      <c r="M33" s="1">
        <v>0</v>
      </c>
      <c r="N33" s="1">
        <v>0</v>
      </c>
      <c r="O33" s="321">
        <f t="shared" si="2"/>
        <v>0</v>
      </c>
      <c r="P33" s="321">
        <f t="shared" si="3"/>
        <v>0</v>
      </c>
    </row>
    <row r="34" spans="1:16" ht="16.5" customHeight="1">
      <c r="A34" s="347"/>
      <c r="B34" s="357" t="s">
        <v>55</v>
      </c>
      <c r="C34" s="349"/>
      <c r="D34" s="352"/>
      <c r="E34" s="324"/>
      <c r="F34" s="324"/>
      <c r="G34" s="1">
        <f t="shared" si="1"/>
        <v>0</v>
      </c>
      <c r="H34" s="1">
        <f t="shared" si="0"/>
        <v>0</v>
      </c>
      <c r="I34" s="347" t="s">
        <v>36</v>
      </c>
      <c r="J34" s="348" t="s">
        <v>74</v>
      </c>
      <c r="K34" s="349"/>
      <c r="L34" s="349"/>
      <c r="M34" s="1">
        <v>0</v>
      </c>
      <c r="N34" s="1">
        <v>0</v>
      </c>
      <c r="O34" s="321">
        <f t="shared" si="2"/>
        <v>0</v>
      </c>
      <c r="P34" s="321">
        <f t="shared" si="3"/>
        <v>0</v>
      </c>
    </row>
    <row r="35" spans="1:16" ht="27" customHeight="1">
      <c r="A35" s="347"/>
      <c r="B35" s="353" t="s">
        <v>52</v>
      </c>
      <c r="C35" s="349"/>
      <c r="D35" s="352"/>
      <c r="E35" s="324"/>
      <c r="F35" s="324"/>
      <c r="G35" s="1">
        <f t="shared" si="1"/>
        <v>0</v>
      </c>
      <c r="H35" s="1">
        <f t="shared" si="0"/>
        <v>0</v>
      </c>
      <c r="I35" s="347"/>
      <c r="J35" s="348" t="s">
        <v>83</v>
      </c>
      <c r="K35" s="349"/>
      <c r="L35" s="1">
        <f>L29+L32+L33+L34</f>
        <v>429371985.584</v>
      </c>
      <c r="M35" s="1">
        <f>M29+M32+M33+M34</f>
        <v>634036248</v>
      </c>
      <c r="N35" s="1">
        <f>N29+N32+N33+N34</f>
        <v>679103682</v>
      </c>
      <c r="O35" s="321">
        <f t="shared" si="2"/>
        <v>-45067434</v>
      </c>
      <c r="P35" s="321">
        <f t="shared" si="3"/>
        <v>-204664262.416</v>
      </c>
    </row>
    <row r="36" spans="1:16" ht="16.5" customHeight="1">
      <c r="A36" s="347"/>
      <c r="B36" s="353" t="s">
        <v>53</v>
      </c>
      <c r="C36" s="349"/>
      <c r="D36" s="352"/>
      <c r="E36" s="324"/>
      <c r="F36" s="324"/>
      <c r="G36" s="1">
        <f t="shared" si="1"/>
        <v>0</v>
      </c>
      <c r="H36" s="1">
        <f t="shared" si="0"/>
        <v>0</v>
      </c>
      <c r="I36" s="347"/>
      <c r="J36" s="348" t="s">
        <v>84</v>
      </c>
      <c r="K36" s="349"/>
      <c r="L36" s="1">
        <f>L26+L35</f>
        <v>457577338.584</v>
      </c>
      <c r="M36" s="1">
        <f>M26+M35</f>
        <v>683030456</v>
      </c>
      <c r="N36" s="1">
        <f>N26+N35</f>
        <v>727171109</v>
      </c>
      <c r="O36" s="321">
        <f t="shared" si="2"/>
        <v>-44140653</v>
      </c>
      <c r="P36" s="321">
        <f t="shared" si="3"/>
        <v>-225453117.416</v>
      </c>
    </row>
    <row r="37" spans="1:16" ht="16.5" customHeight="1">
      <c r="A37" s="347"/>
      <c r="B37" s="353" t="s">
        <v>54</v>
      </c>
      <c r="C37" s="349"/>
      <c r="D37" s="352"/>
      <c r="E37" s="324"/>
      <c r="F37" s="324"/>
      <c r="G37" s="1">
        <f t="shared" si="1"/>
        <v>0</v>
      </c>
      <c r="H37" s="1">
        <f t="shared" si="0"/>
        <v>0</v>
      </c>
      <c r="I37" s="347"/>
      <c r="J37" s="353"/>
      <c r="K37" s="349"/>
      <c r="L37" s="349"/>
      <c r="M37" s="2"/>
      <c r="N37" s="2"/>
      <c r="O37" s="321">
        <f t="shared" si="2"/>
        <v>0</v>
      </c>
      <c r="P37" s="321">
        <f t="shared" si="3"/>
        <v>0</v>
      </c>
    </row>
    <row r="38" spans="1:16" ht="16.5" customHeight="1">
      <c r="A38" s="347" t="s">
        <v>34</v>
      </c>
      <c r="B38" s="358" t="s">
        <v>28</v>
      </c>
      <c r="C38" s="349"/>
      <c r="D38" s="350">
        <f>SUM(D39:D42)</f>
        <v>726413906</v>
      </c>
      <c r="E38" s="350">
        <f>SUM(E39:E42)</f>
        <v>764022312</v>
      </c>
      <c r="F38" s="350">
        <f>SUM(F39:F42)</f>
        <v>804256302</v>
      </c>
      <c r="G38" s="354">
        <f t="shared" si="1"/>
        <v>-40233990</v>
      </c>
      <c r="H38" s="1">
        <f t="shared" si="0"/>
        <v>-37608406</v>
      </c>
      <c r="I38" s="347" t="s">
        <v>12</v>
      </c>
      <c r="J38" s="358" t="s">
        <v>85</v>
      </c>
      <c r="K38" s="349"/>
      <c r="L38" s="349"/>
      <c r="M38" s="2"/>
      <c r="N38" s="2"/>
      <c r="O38" s="321">
        <f t="shared" si="2"/>
        <v>0</v>
      </c>
      <c r="P38" s="321">
        <f t="shared" si="3"/>
        <v>0</v>
      </c>
    </row>
    <row r="39" spans="1:16" ht="16.5" customHeight="1">
      <c r="A39" s="347"/>
      <c r="B39" s="353" t="s">
        <v>56</v>
      </c>
      <c r="C39" s="349"/>
      <c r="D39" s="352"/>
      <c r="E39" s="323"/>
      <c r="F39" s="323"/>
      <c r="G39" s="1">
        <f t="shared" si="1"/>
        <v>0</v>
      </c>
      <c r="H39" s="1">
        <f t="shared" si="0"/>
        <v>0</v>
      </c>
      <c r="I39" s="347" t="s">
        <v>33</v>
      </c>
      <c r="J39" s="359" t="s">
        <v>86</v>
      </c>
      <c r="K39" s="349"/>
      <c r="L39" s="349"/>
      <c r="M39" s="1"/>
      <c r="N39" s="1"/>
      <c r="O39" s="321">
        <f t="shared" si="2"/>
        <v>0</v>
      </c>
      <c r="P39" s="321">
        <f t="shared" si="3"/>
        <v>0</v>
      </c>
    </row>
    <row r="40" spans="1:16" ht="16.5" customHeight="1">
      <c r="A40" s="347"/>
      <c r="B40" s="353" t="s">
        <v>57</v>
      </c>
      <c r="C40" s="349"/>
      <c r="D40" s="352">
        <v>581010366</v>
      </c>
      <c r="E40" s="352">
        <v>611589859</v>
      </c>
      <c r="F40" s="352">
        <v>98219055</v>
      </c>
      <c r="G40" s="1">
        <f t="shared" si="1"/>
        <v>513370804</v>
      </c>
      <c r="H40" s="1">
        <f t="shared" si="0"/>
        <v>-30579493</v>
      </c>
      <c r="I40" s="347" t="s">
        <v>34</v>
      </c>
      <c r="J40" s="359" t="s">
        <v>0</v>
      </c>
      <c r="K40" s="349"/>
      <c r="L40" s="349"/>
      <c r="M40" s="2"/>
      <c r="N40" s="2"/>
      <c r="O40" s="321">
        <f t="shared" si="2"/>
        <v>0</v>
      </c>
      <c r="P40" s="321">
        <f t="shared" si="3"/>
        <v>0</v>
      </c>
    </row>
    <row r="41" spans="1:16" ht="16.5" customHeight="1">
      <c r="A41" s="347"/>
      <c r="B41" s="353" t="s">
        <v>58</v>
      </c>
      <c r="C41" s="349"/>
      <c r="D41" s="352">
        <v>145313193</v>
      </c>
      <c r="E41" s="352">
        <v>152319519</v>
      </c>
      <c r="F41" s="352">
        <v>705896079</v>
      </c>
      <c r="G41" s="1">
        <f t="shared" si="1"/>
        <v>-553576560</v>
      </c>
      <c r="H41" s="1">
        <f t="shared" si="0"/>
        <v>-7006326</v>
      </c>
      <c r="I41" s="347" t="s">
        <v>35</v>
      </c>
      <c r="J41" s="353" t="s">
        <v>1</v>
      </c>
      <c r="K41" s="349"/>
      <c r="L41" s="2">
        <v>100700000</v>
      </c>
      <c r="M41" s="2">
        <v>100700000</v>
      </c>
      <c r="N41" s="2">
        <v>1000000</v>
      </c>
      <c r="O41" s="321">
        <f t="shared" si="2"/>
        <v>99700000</v>
      </c>
      <c r="P41" s="321">
        <f t="shared" si="3"/>
        <v>0</v>
      </c>
    </row>
    <row r="42" spans="1:16" ht="16.5" customHeight="1">
      <c r="A42" s="347"/>
      <c r="B42" s="353" t="s">
        <v>174</v>
      </c>
      <c r="C42" s="349"/>
      <c r="D42" s="352">
        <v>90347</v>
      </c>
      <c r="E42" s="352">
        <v>112934</v>
      </c>
      <c r="F42" s="352">
        <v>141168</v>
      </c>
      <c r="G42" s="1">
        <f t="shared" si="1"/>
        <v>-28234</v>
      </c>
      <c r="H42" s="1">
        <f t="shared" si="0"/>
        <v>-22587</v>
      </c>
      <c r="I42" s="347" t="s">
        <v>36</v>
      </c>
      <c r="J42" s="353" t="s">
        <v>2</v>
      </c>
      <c r="K42" s="349"/>
      <c r="L42" s="349"/>
      <c r="M42" s="2"/>
      <c r="N42" s="2"/>
      <c r="O42" s="321">
        <f t="shared" si="2"/>
        <v>0</v>
      </c>
      <c r="P42" s="321">
        <f t="shared" si="3"/>
        <v>0</v>
      </c>
    </row>
    <row r="43" spans="1:16" ht="16.5" customHeight="1">
      <c r="A43" s="347" t="s">
        <v>35</v>
      </c>
      <c r="B43" s="348" t="s">
        <v>40</v>
      </c>
      <c r="C43" s="349"/>
      <c r="D43" s="352"/>
      <c r="E43" s="323">
        <v>0</v>
      </c>
      <c r="F43" s="323">
        <v>0</v>
      </c>
      <c r="G43" s="1">
        <f t="shared" si="1"/>
        <v>0</v>
      </c>
      <c r="H43" s="1">
        <f t="shared" si="0"/>
        <v>0</v>
      </c>
      <c r="I43" s="347" t="s">
        <v>37</v>
      </c>
      <c r="J43" s="353" t="s">
        <v>3</v>
      </c>
      <c r="K43" s="349"/>
      <c r="L43" s="349"/>
      <c r="M43" s="2"/>
      <c r="N43" s="2"/>
      <c r="O43" s="321">
        <f t="shared" si="2"/>
        <v>0</v>
      </c>
      <c r="P43" s="321">
        <f t="shared" si="3"/>
        <v>0</v>
      </c>
    </row>
    <row r="44" spans="1:16" ht="16.5" customHeight="1">
      <c r="A44" s="347" t="s">
        <v>36</v>
      </c>
      <c r="B44" s="348" t="s">
        <v>29</v>
      </c>
      <c r="C44" s="349"/>
      <c r="D44" s="352"/>
      <c r="E44" s="323">
        <f>SUM(E45:E47)</f>
        <v>0</v>
      </c>
      <c r="F44" s="323">
        <f>SUM(F45:F47)</f>
        <v>0</v>
      </c>
      <c r="G44" s="1">
        <f t="shared" si="1"/>
        <v>0</v>
      </c>
      <c r="H44" s="1">
        <f t="shared" si="0"/>
        <v>0</v>
      </c>
      <c r="I44" s="347" t="s">
        <v>38</v>
      </c>
      <c r="J44" s="353" t="s">
        <v>4</v>
      </c>
      <c r="K44" s="349"/>
      <c r="L44" s="349"/>
      <c r="M44" s="2"/>
      <c r="N44" s="2"/>
      <c r="O44" s="321">
        <f t="shared" si="2"/>
        <v>0</v>
      </c>
      <c r="P44" s="321">
        <f t="shared" si="3"/>
        <v>0</v>
      </c>
    </row>
    <row r="45" spans="1:16" ht="16.5" customHeight="1">
      <c r="A45" s="347"/>
      <c r="B45" s="353" t="s">
        <v>59</v>
      </c>
      <c r="C45" s="349"/>
      <c r="D45" s="352"/>
      <c r="E45" s="324"/>
      <c r="F45" s="324"/>
      <c r="G45" s="1">
        <f t="shared" si="1"/>
        <v>0</v>
      </c>
      <c r="H45" s="1">
        <f t="shared" si="0"/>
        <v>0</v>
      </c>
      <c r="I45" s="347" t="s">
        <v>39</v>
      </c>
      <c r="J45" s="353" t="s">
        <v>5</v>
      </c>
      <c r="K45" s="349"/>
      <c r="L45" s="349"/>
      <c r="M45" s="2"/>
      <c r="N45" s="2"/>
      <c r="O45" s="321">
        <f t="shared" si="2"/>
        <v>0</v>
      </c>
      <c r="P45" s="321">
        <f t="shared" si="3"/>
        <v>0</v>
      </c>
    </row>
    <row r="46" spans="1:16" ht="16.5" customHeight="1">
      <c r="A46" s="347"/>
      <c r="B46" s="353" t="s">
        <v>60</v>
      </c>
      <c r="C46" s="349"/>
      <c r="D46" s="352"/>
      <c r="E46" s="323"/>
      <c r="F46" s="323"/>
      <c r="G46" s="1">
        <f t="shared" si="1"/>
        <v>0</v>
      </c>
      <c r="H46" s="1">
        <f t="shared" si="0"/>
        <v>0</v>
      </c>
      <c r="I46" s="347" t="s">
        <v>117</v>
      </c>
      <c r="J46" s="353" t="s">
        <v>6</v>
      </c>
      <c r="K46" s="349"/>
      <c r="L46" s="349"/>
      <c r="M46" s="2"/>
      <c r="N46" s="2"/>
      <c r="O46" s="321">
        <f t="shared" si="2"/>
        <v>0</v>
      </c>
      <c r="P46" s="321">
        <f t="shared" si="3"/>
        <v>0</v>
      </c>
    </row>
    <row r="47" spans="1:16" ht="16.5" customHeight="1">
      <c r="A47" s="347"/>
      <c r="B47" s="353" t="s">
        <v>61</v>
      </c>
      <c r="C47" s="349"/>
      <c r="D47" s="352"/>
      <c r="E47" s="324"/>
      <c r="F47" s="324"/>
      <c r="G47" s="1">
        <f t="shared" si="1"/>
        <v>0</v>
      </c>
      <c r="H47" s="1">
        <f t="shared" si="0"/>
        <v>0</v>
      </c>
      <c r="I47" s="347" t="s">
        <v>118</v>
      </c>
      <c r="J47" s="353" t="s">
        <v>7</v>
      </c>
      <c r="K47" s="349"/>
      <c r="L47" s="2">
        <v>8847</v>
      </c>
      <c r="M47" s="2">
        <v>8847</v>
      </c>
      <c r="N47" s="2">
        <v>63639255</v>
      </c>
      <c r="O47" s="321">
        <f t="shared" si="2"/>
        <v>-63630408</v>
      </c>
      <c r="P47" s="321">
        <f t="shared" si="3"/>
        <v>0</v>
      </c>
    </row>
    <row r="48" spans="1:16" ht="16.5" customHeight="1">
      <c r="A48" s="347" t="s">
        <v>37</v>
      </c>
      <c r="B48" s="348" t="s">
        <v>62</v>
      </c>
      <c r="C48" s="349"/>
      <c r="D48" s="352"/>
      <c r="E48" s="323">
        <v>0</v>
      </c>
      <c r="F48" s="323">
        <v>0</v>
      </c>
      <c r="G48" s="1">
        <f t="shared" si="1"/>
        <v>0</v>
      </c>
      <c r="H48" s="1">
        <f t="shared" si="0"/>
        <v>0</v>
      </c>
      <c r="I48" s="347" t="s">
        <v>119</v>
      </c>
      <c r="J48" s="353" t="s">
        <v>8</v>
      </c>
      <c r="K48" s="349"/>
      <c r="L48" s="349">
        <f>'PASH sipas Natyres'!C29</f>
        <v>230841857.90999997</v>
      </c>
      <c r="M48" s="2">
        <v>103377069</v>
      </c>
      <c r="N48" s="2">
        <v>36069592</v>
      </c>
      <c r="O48" s="321">
        <f t="shared" si="2"/>
        <v>67307477</v>
      </c>
      <c r="P48" s="321">
        <f t="shared" si="3"/>
        <v>127464788.90999997</v>
      </c>
    </row>
    <row r="49" spans="1:16" ht="16.5" customHeight="1" thickBot="1">
      <c r="A49" s="347" t="s">
        <v>38</v>
      </c>
      <c r="B49" s="348" t="s">
        <v>30</v>
      </c>
      <c r="C49" s="349"/>
      <c r="D49" s="360"/>
      <c r="E49" s="325">
        <v>0</v>
      </c>
      <c r="F49" s="325">
        <v>0</v>
      </c>
      <c r="G49" s="195">
        <f t="shared" si="1"/>
        <v>0</v>
      </c>
      <c r="H49" s="1">
        <f t="shared" si="0"/>
        <v>0</v>
      </c>
      <c r="I49" s="347"/>
      <c r="J49" s="348" t="s">
        <v>9</v>
      </c>
      <c r="K49" s="349"/>
      <c r="L49" s="1">
        <f>SUM(L39:L48)</f>
        <v>331550704.90999997</v>
      </c>
      <c r="M49" s="1">
        <f>SUM(M39:M48)</f>
        <v>204085916</v>
      </c>
      <c r="N49" s="1">
        <f>SUM(N39:N48)</f>
        <v>100708847</v>
      </c>
      <c r="O49" s="321">
        <f t="shared" si="2"/>
        <v>103377069</v>
      </c>
      <c r="P49" s="321">
        <f t="shared" si="3"/>
        <v>127464788.90999997</v>
      </c>
    </row>
    <row r="50" spans="1:16" ht="16.5" customHeight="1" thickBot="1">
      <c r="A50" s="361"/>
      <c r="B50" s="362" t="s">
        <v>31</v>
      </c>
      <c r="C50" s="363"/>
      <c r="D50" s="364">
        <f>D33+D38+D43+D44+D48+D49</f>
        <v>726413906</v>
      </c>
      <c r="E50" s="364">
        <f>E33+E38+E43+E44+E48+E49</f>
        <v>764022312</v>
      </c>
      <c r="F50" s="364">
        <f>F33+F38+F43+F44+F48+F49</f>
        <v>804256302</v>
      </c>
      <c r="G50" s="365">
        <f t="shared" si="1"/>
        <v>-40233990</v>
      </c>
      <c r="H50" s="1">
        <f t="shared" si="0"/>
        <v>-37608406</v>
      </c>
      <c r="I50" s="366"/>
      <c r="J50" s="367"/>
      <c r="K50" s="368"/>
      <c r="L50" s="368"/>
      <c r="M50" s="4"/>
      <c r="N50" s="4"/>
      <c r="O50" s="321">
        <f t="shared" si="2"/>
        <v>0</v>
      </c>
      <c r="P50" s="321">
        <f t="shared" si="3"/>
        <v>0</v>
      </c>
    </row>
    <row r="51" spans="1:16" ht="16.5" customHeight="1" thickBot="1">
      <c r="A51" s="369"/>
      <c r="B51" s="370" t="s">
        <v>32</v>
      </c>
      <c r="C51" s="371"/>
      <c r="D51" s="372">
        <f>D50+D31</f>
        <v>789128043</v>
      </c>
      <c r="E51" s="372">
        <f>E50+E31</f>
        <v>887116372</v>
      </c>
      <c r="F51" s="372">
        <f>F50+F31</f>
        <v>827879956</v>
      </c>
      <c r="G51" s="373">
        <f t="shared" si="1"/>
        <v>59236416</v>
      </c>
      <c r="H51" s="1">
        <f t="shared" si="0"/>
        <v>-97988329</v>
      </c>
      <c r="I51" s="374"/>
      <c r="J51" s="375" t="s">
        <v>10</v>
      </c>
      <c r="K51" s="376"/>
      <c r="L51" s="5">
        <f>L49+L36</f>
        <v>789128043.494</v>
      </c>
      <c r="M51" s="5">
        <f>M49+M36</f>
        <v>887116372</v>
      </c>
      <c r="N51" s="5">
        <f>N49+N36</f>
        <v>827879956</v>
      </c>
      <c r="O51" s="321">
        <f t="shared" si="2"/>
        <v>59236416</v>
      </c>
      <c r="P51" s="321">
        <f t="shared" si="3"/>
        <v>-97988328.50600004</v>
      </c>
    </row>
    <row r="52" spans="1:13" ht="16.5" customHeight="1">
      <c r="A52" s="377"/>
      <c r="B52" s="378"/>
      <c r="C52" s="379"/>
      <c r="D52" s="379"/>
      <c r="E52" s="380"/>
      <c r="F52" s="380"/>
      <c r="G52" s="380"/>
      <c r="H52" s="380"/>
      <c r="M52" s="321"/>
    </row>
    <row r="53" spans="5:14" ht="15">
      <c r="E53" s="321"/>
      <c r="F53" s="321"/>
      <c r="G53" s="321"/>
      <c r="H53" s="321"/>
      <c r="N53" s="321"/>
    </row>
    <row r="54" spans="5:8" ht="15">
      <c r="E54" s="383"/>
      <c r="F54" s="321"/>
      <c r="G54" s="321">
        <f>E40+E41+E42</f>
        <v>764022312</v>
      </c>
      <c r="H54" s="321">
        <f>D40+D41+D42</f>
        <v>726413906</v>
      </c>
    </row>
    <row r="55" spans="5:8" ht="15">
      <c r="E55" s="384"/>
      <c r="G55" s="321"/>
      <c r="H55" s="321">
        <f>-'PASH sipas Natyres'!C14</f>
        <v>38218056</v>
      </c>
    </row>
    <row r="56" spans="5:8" ht="15">
      <c r="E56" s="384"/>
      <c r="H56" s="321">
        <f>SUM(H54:H55)</f>
        <v>764631962</v>
      </c>
    </row>
    <row r="57" ht="15">
      <c r="E57" s="384"/>
    </row>
    <row r="58" spans="5:7" ht="15">
      <c r="E58" s="384"/>
      <c r="G58" s="321">
        <f>H56-G54</f>
        <v>609650</v>
      </c>
    </row>
    <row r="59" ht="15">
      <c r="E59" s="384"/>
    </row>
    <row r="60" ht="15">
      <c r="E60" s="384"/>
    </row>
    <row r="61" ht="15">
      <c r="E61" s="384"/>
    </row>
  </sheetData>
  <sheetProtection/>
  <mergeCells count="10">
    <mergeCell ref="I4:I5"/>
    <mergeCell ref="J4:J5"/>
    <mergeCell ref="K4:K5"/>
    <mergeCell ref="J3:N3"/>
    <mergeCell ref="A1:F1"/>
    <mergeCell ref="A2:F2"/>
    <mergeCell ref="A3:F3"/>
    <mergeCell ref="C4:C5"/>
    <mergeCell ref="B4:B5"/>
    <mergeCell ref="A4:A5"/>
  </mergeCells>
  <printOptions/>
  <pageMargins left="0.61" right="0.32" top="0.5" bottom="0.38" header="0.5" footer="0.5"/>
  <pageSetup horizontalDpi="600" verticalDpi="600" orientation="portrait" paperSize="9" scale="81" r:id="rId1"/>
  <colBreaks count="2" manualBreakCount="2">
    <brk id="8" max="50" man="1"/>
    <brk id="14" max="65535" man="1"/>
  </colBreaks>
  <ignoredErrors>
    <ignoredError sqref="E22:F22 M29:N29 M15:N15 E38 E39:F44 F38" formulaRange="1"/>
    <ignoredError sqref="I8:I34 I40:I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zoomScale="85" zoomScaleNormal="85" zoomScaleSheetLayoutView="70" zoomScalePageLayoutView="0" workbookViewId="0" topLeftCell="A7">
      <selection activeCell="J21" sqref="J21"/>
    </sheetView>
  </sheetViews>
  <sheetFormatPr defaultColWidth="11.421875" defaultRowHeight="12.75"/>
  <cols>
    <col min="1" max="1" width="7.7109375" style="200" customWidth="1"/>
    <col min="2" max="2" width="69.421875" style="200" customWidth="1"/>
    <col min="3" max="3" width="25.140625" style="201" customWidth="1"/>
    <col min="4" max="4" width="19.28125" style="200" bestFit="1" customWidth="1"/>
    <col min="5" max="5" width="20.57421875" style="200" hidden="1" customWidth="1"/>
    <col min="6" max="6" width="0.42578125" style="200" hidden="1" customWidth="1"/>
    <col min="7" max="7" width="13.57421875" style="200" hidden="1" customWidth="1"/>
    <col min="8" max="9" width="11.421875" style="200" customWidth="1"/>
    <col min="10" max="10" width="16.421875" style="200" bestFit="1" customWidth="1"/>
    <col min="11" max="16384" width="11.421875" style="200" customWidth="1"/>
  </cols>
  <sheetData>
    <row r="1" spans="2:5" ht="15.75">
      <c r="B1" s="437" t="s">
        <v>120</v>
      </c>
      <c r="C1" s="437"/>
      <c r="D1" s="437"/>
      <c r="E1" s="437"/>
    </row>
    <row r="2" spans="2:5" ht="15.75">
      <c r="B2" s="437"/>
      <c r="C2" s="437"/>
      <c r="D2" s="437"/>
      <c r="E2" s="437"/>
    </row>
    <row r="3" ht="15.75" thickBot="1"/>
    <row r="4" spans="1:6" ht="36.75" customHeight="1" thickBot="1">
      <c r="A4" s="302"/>
      <c r="B4" s="303" t="s">
        <v>121</v>
      </c>
      <c r="C4" s="304" t="s">
        <v>232</v>
      </c>
      <c r="D4" s="243" t="s">
        <v>413</v>
      </c>
      <c r="E4" s="210" t="s">
        <v>233</v>
      </c>
      <c r="F4" s="202" t="s">
        <v>122</v>
      </c>
    </row>
    <row r="5" spans="1:6" ht="19.5" customHeight="1">
      <c r="A5" s="227" t="s">
        <v>123</v>
      </c>
      <c r="B5" s="228" t="s">
        <v>87</v>
      </c>
      <c r="C5" s="229">
        <v>411322008.9</v>
      </c>
      <c r="D5" s="230">
        <v>292490870</v>
      </c>
      <c r="E5" s="211">
        <v>172939296</v>
      </c>
      <c r="F5" s="203">
        <f aca="true" t="shared" si="0" ref="F5:F28">+D5-E5</f>
        <v>119551574</v>
      </c>
    </row>
    <row r="6" spans="1:6" ht="19.5" customHeight="1">
      <c r="A6" s="231" t="s">
        <v>124</v>
      </c>
      <c r="B6" s="215" t="s">
        <v>125</v>
      </c>
      <c r="C6" s="217">
        <v>9542739</v>
      </c>
      <c r="D6" s="232"/>
      <c r="E6" s="212"/>
      <c r="F6" s="203">
        <f t="shared" si="0"/>
        <v>0</v>
      </c>
    </row>
    <row r="7" spans="1:7" ht="19.5" customHeight="1">
      <c r="A7" s="231" t="s">
        <v>126</v>
      </c>
      <c r="B7" s="215" t="s">
        <v>127</v>
      </c>
      <c r="C7" s="217">
        <v>7053932</v>
      </c>
      <c r="D7" s="232"/>
      <c r="E7" s="212"/>
      <c r="F7" s="203">
        <f t="shared" si="0"/>
        <v>0</v>
      </c>
      <c r="G7" s="204"/>
    </row>
    <row r="8" spans="1:7" ht="19.5" customHeight="1">
      <c r="A8" s="231" t="s">
        <v>128</v>
      </c>
      <c r="B8" s="218" t="s">
        <v>129</v>
      </c>
      <c r="C8" s="219"/>
      <c r="D8" s="232"/>
      <c r="E8" s="212"/>
      <c r="F8" s="203">
        <f t="shared" si="0"/>
        <v>0</v>
      </c>
      <c r="G8" s="205"/>
    </row>
    <row r="9" spans="1:10" ht="19.5" customHeight="1">
      <c r="A9" s="231" t="s">
        <v>130</v>
      </c>
      <c r="B9" s="215" t="s">
        <v>131</v>
      </c>
      <c r="C9" s="220">
        <v>-24233282</v>
      </c>
      <c r="D9" s="233">
        <v>-7936301</v>
      </c>
      <c r="E9" s="213">
        <v>-4131020</v>
      </c>
      <c r="F9" s="203">
        <f t="shared" si="0"/>
        <v>-3805281</v>
      </c>
      <c r="J9" s="420"/>
    </row>
    <row r="10" spans="1:7" ht="19.5" customHeight="1">
      <c r="A10" s="231" t="s">
        <v>132</v>
      </c>
      <c r="B10" s="215" t="s">
        <v>133</v>
      </c>
      <c r="C10" s="221"/>
      <c r="D10" s="233"/>
      <c r="E10" s="213"/>
      <c r="F10" s="203"/>
      <c r="G10" s="206"/>
    </row>
    <row r="11" spans="1:7" ht="19.5" customHeight="1">
      <c r="A11" s="234" t="s">
        <v>134</v>
      </c>
      <c r="B11" s="222" t="s">
        <v>135</v>
      </c>
      <c r="C11" s="216">
        <v>-18322330</v>
      </c>
      <c r="D11" s="232">
        <v>-18164960</v>
      </c>
      <c r="E11" s="212">
        <v>-18303160</v>
      </c>
      <c r="F11" s="203">
        <f t="shared" si="0"/>
        <v>138200</v>
      </c>
      <c r="G11" s="204"/>
    </row>
    <row r="12" spans="1:6" ht="19.5" customHeight="1">
      <c r="A12" s="234" t="s">
        <v>136</v>
      </c>
      <c r="B12" s="222" t="s">
        <v>137</v>
      </c>
      <c r="C12" s="216">
        <f>-2394145</f>
        <v>-2394145</v>
      </c>
      <c r="D12" s="232">
        <v>-2438936</v>
      </c>
      <c r="E12" s="212">
        <v>-2407415</v>
      </c>
      <c r="F12" s="203">
        <f t="shared" si="0"/>
        <v>-31521</v>
      </c>
    </row>
    <row r="13" spans="1:7" ht="19.5" customHeight="1">
      <c r="A13" s="235"/>
      <c r="B13" s="215" t="s">
        <v>138</v>
      </c>
      <c r="C13" s="223">
        <f>C11+C12</f>
        <v>-20716475</v>
      </c>
      <c r="D13" s="236">
        <f>D11+D12</f>
        <v>-20603896</v>
      </c>
      <c r="E13" s="214">
        <f>E11+E12</f>
        <v>-20710575</v>
      </c>
      <c r="F13" s="203">
        <f t="shared" si="0"/>
        <v>106679</v>
      </c>
      <c r="G13" s="204"/>
    </row>
    <row r="14" spans="1:6" ht="19.5" customHeight="1">
      <c r="A14" s="231">
        <v>7</v>
      </c>
      <c r="B14" s="215" t="s">
        <v>139</v>
      </c>
      <c r="C14" s="216">
        <f>-38218056</f>
        <v>-38218056</v>
      </c>
      <c r="D14" s="232">
        <v>-40233990</v>
      </c>
      <c r="E14" s="212">
        <v>-42368905</v>
      </c>
      <c r="F14" s="203">
        <f t="shared" si="0"/>
        <v>2134915</v>
      </c>
    </row>
    <row r="15" spans="1:6" ht="19.5" customHeight="1">
      <c r="A15" s="231">
        <v>8</v>
      </c>
      <c r="B15" s="215" t="s">
        <v>140</v>
      </c>
      <c r="C15" s="216">
        <f>-55649991</f>
        <v>-55649991</v>
      </c>
      <c r="D15" s="232">
        <v>-48835304</v>
      </c>
      <c r="E15" s="212">
        <v>-10567303</v>
      </c>
      <c r="F15" s="203">
        <f t="shared" si="0"/>
        <v>-38268001</v>
      </c>
    </row>
    <row r="16" spans="1:6" ht="19.5" customHeight="1">
      <c r="A16" s="237">
        <v>9</v>
      </c>
      <c r="B16" s="224" t="s">
        <v>141</v>
      </c>
      <c r="C16" s="220">
        <f>SUM(C9,C13,C14,C15)</f>
        <v>-138817804</v>
      </c>
      <c r="D16" s="233">
        <f>SUM(D9,D13,D14,D15)</f>
        <v>-117609491</v>
      </c>
      <c r="E16" s="213">
        <f>SUM(E9,E13,E14,E15)</f>
        <v>-77777803</v>
      </c>
      <c r="F16" s="207">
        <f t="shared" si="0"/>
        <v>-39831688</v>
      </c>
    </row>
    <row r="17" spans="1:7" ht="19.5" customHeight="1">
      <c r="A17" s="237">
        <v>10</v>
      </c>
      <c r="B17" s="224" t="s">
        <v>142</v>
      </c>
      <c r="C17" s="225">
        <f>SUM(C5,C6,C7,C8,C16)</f>
        <v>289100875.9</v>
      </c>
      <c r="D17" s="233">
        <f>SUM(D5,D6,D7,D8,D16)</f>
        <v>174881379</v>
      </c>
      <c r="E17" s="213">
        <f>SUM(E5,E6,E7,E8,E16)</f>
        <v>95161493</v>
      </c>
      <c r="F17" s="207">
        <f t="shared" si="0"/>
        <v>79719886</v>
      </c>
      <c r="G17" s="204"/>
    </row>
    <row r="18" spans="1:6" ht="19.5" customHeight="1">
      <c r="A18" s="231">
        <v>11</v>
      </c>
      <c r="B18" s="215" t="s">
        <v>88</v>
      </c>
      <c r="C18" s="221"/>
      <c r="D18" s="232"/>
      <c r="E18" s="212"/>
      <c r="F18" s="203"/>
    </row>
    <row r="19" spans="1:6" ht="19.5" customHeight="1">
      <c r="A19" s="231">
        <v>12</v>
      </c>
      <c r="B19" s="215" t="s">
        <v>89</v>
      </c>
      <c r="C19" s="221"/>
      <c r="D19" s="232"/>
      <c r="E19" s="212"/>
      <c r="F19" s="203"/>
    </row>
    <row r="20" spans="1:7" ht="19.5" customHeight="1">
      <c r="A20" s="231">
        <v>13</v>
      </c>
      <c r="B20" s="215" t="s">
        <v>143</v>
      </c>
      <c r="C20" s="221"/>
      <c r="D20" s="232"/>
      <c r="E20" s="212"/>
      <c r="F20" s="203"/>
      <c r="G20" s="205"/>
    </row>
    <row r="21" spans="1:6" ht="19.5" customHeight="1">
      <c r="A21" s="234" t="s">
        <v>134</v>
      </c>
      <c r="B21" s="222" t="s">
        <v>179</v>
      </c>
      <c r="C21" s="226"/>
      <c r="D21" s="232"/>
      <c r="E21" s="212"/>
      <c r="F21" s="203"/>
    </row>
    <row r="22" spans="1:7" ht="19.5" customHeight="1">
      <c r="A22" s="234" t="s">
        <v>136</v>
      </c>
      <c r="B22" s="222" t="s">
        <v>144</v>
      </c>
      <c r="C22" s="216">
        <v>-39153829</v>
      </c>
      <c r="D22" s="232">
        <v>-60634358</v>
      </c>
      <c r="E22" s="212">
        <v>-54520742</v>
      </c>
      <c r="F22" s="203"/>
      <c r="G22" s="206"/>
    </row>
    <row r="23" spans="1:6" ht="19.5" customHeight="1">
      <c r="A23" s="234" t="s">
        <v>145</v>
      </c>
      <c r="B23" s="222" t="s">
        <v>146</v>
      </c>
      <c r="C23" s="226">
        <v>187121</v>
      </c>
      <c r="D23" s="232"/>
      <c r="E23" s="212"/>
      <c r="F23" s="203"/>
    </row>
    <row r="24" spans="1:6" ht="19.5" customHeight="1">
      <c r="A24" s="234" t="s">
        <v>147</v>
      </c>
      <c r="B24" s="222" t="s">
        <v>148</v>
      </c>
      <c r="C24" s="217">
        <v>7467129</v>
      </c>
      <c r="D24" s="232">
        <v>1685907</v>
      </c>
      <c r="E24" s="212"/>
      <c r="F24" s="203"/>
    </row>
    <row r="25" spans="1:6" ht="19.5" customHeight="1">
      <c r="A25" s="235"/>
      <c r="B25" s="215" t="s">
        <v>149</v>
      </c>
      <c r="C25" s="216">
        <f>SUM(C21:C24)</f>
        <v>-31499579</v>
      </c>
      <c r="D25" s="232">
        <f>SUM(D21:D24)</f>
        <v>-58948451</v>
      </c>
      <c r="E25" s="212">
        <f>SUM(E21:E24)</f>
        <v>-54520742</v>
      </c>
      <c r="F25" s="203"/>
    </row>
    <row r="26" spans="1:6" ht="19.5" customHeight="1">
      <c r="A26" s="237">
        <v>14</v>
      </c>
      <c r="B26" s="224" t="s">
        <v>150</v>
      </c>
      <c r="C26" s="220">
        <f>SUM(C25,C19,C18)</f>
        <v>-31499579</v>
      </c>
      <c r="D26" s="233">
        <f>SUM(D25,D19,D18)</f>
        <v>-58948451</v>
      </c>
      <c r="E26" s="213">
        <f>SUM(E25,E19,E18)</f>
        <v>-54520742</v>
      </c>
      <c r="F26" s="207">
        <f t="shared" si="0"/>
        <v>-4427709</v>
      </c>
    </row>
    <row r="27" spans="1:6" ht="19.5" customHeight="1">
      <c r="A27" s="237">
        <v>15</v>
      </c>
      <c r="B27" s="224" t="s">
        <v>151</v>
      </c>
      <c r="C27" s="220">
        <f>SUM(C17,C26)</f>
        <v>257601296.89999998</v>
      </c>
      <c r="D27" s="233">
        <f>SUM(D17,D26)</f>
        <v>115932928</v>
      </c>
      <c r="E27" s="213">
        <f>SUM(E17,E26)</f>
        <v>40640751</v>
      </c>
      <c r="F27" s="207">
        <f t="shared" si="0"/>
        <v>75292177</v>
      </c>
    </row>
    <row r="28" spans="1:7" ht="19.5" customHeight="1">
      <c r="A28" s="237">
        <v>16</v>
      </c>
      <c r="B28" s="224" t="s">
        <v>152</v>
      </c>
      <c r="C28" s="220">
        <f>-'TATIM FITIMI'!E24</f>
        <v>-26759438.99</v>
      </c>
      <c r="D28" s="233">
        <v>-12555859</v>
      </c>
      <c r="E28" s="213">
        <v>-4571158</v>
      </c>
      <c r="F28" s="207">
        <f t="shared" si="0"/>
        <v>-7984701</v>
      </c>
      <c r="G28" s="205"/>
    </row>
    <row r="29" spans="1:6" ht="19.5" customHeight="1" thickBot="1">
      <c r="A29" s="238">
        <v>17</v>
      </c>
      <c r="B29" s="239" t="s">
        <v>90</v>
      </c>
      <c r="C29" s="240">
        <f>C27+C28</f>
        <v>230841857.90999997</v>
      </c>
      <c r="D29" s="241">
        <f>D27+D28</f>
        <v>103377069</v>
      </c>
      <c r="E29" s="213">
        <f>E27+E28</f>
        <v>36069593</v>
      </c>
      <c r="F29" s="208">
        <f>F27-F28</f>
        <v>83276878</v>
      </c>
    </row>
    <row r="30" spans="1:6" ht="19.5" customHeight="1" thickBot="1">
      <c r="A30" s="305">
        <v>18</v>
      </c>
      <c r="B30" s="306" t="s">
        <v>153</v>
      </c>
      <c r="C30" s="307"/>
      <c r="D30" s="308"/>
      <c r="E30" s="242"/>
      <c r="F30" s="209"/>
    </row>
    <row r="32" spans="4:5" ht="15">
      <c r="D32" s="204"/>
      <c r="E32" s="204"/>
    </row>
    <row r="35" spans="4:8" ht="15">
      <c r="D35" s="204"/>
      <c r="H35" s="204"/>
    </row>
  </sheetData>
  <sheetProtection/>
  <mergeCells count="2">
    <mergeCell ref="B1:E1"/>
    <mergeCell ref="B2:E2"/>
  </mergeCells>
  <printOptions/>
  <pageMargins left="1.07" right="0.511811023622047" top="0.46" bottom="0.4" header="1.48" footer="0.78740157480315"/>
  <pageSetup horizontalDpi="600" verticalDpi="600" orientation="landscape" paperSize="9" scale="91" r:id="rId1"/>
  <ignoredErrors>
    <ignoredError sqref="A5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6">
      <selection activeCell="D35" sqref="D35"/>
    </sheetView>
  </sheetViews>
  <sheetFormatPr defaultColWidth="9.140625" defaultRowHeight="12.75"/>
  <cols>
    <col min="1" max="2" width="4.28125" style="0" customWidth="1"/>
    <col min="3" max="3" width="55.7109375" style="0" customWidth="1"/>
    <col min="4" max="4" width="18.8515625" style="0" customWidth="1"/>
    <col min="5" max="5" width="13.7109375" style="0" customWidth="1"/>
    <col min="6" max="6" width="15.7109375" style="23" customWidth="1"/>
    <col min="7" max="7" width="14.7109375" style="23" customWidth="1"/>
    <col min="8" max="8" width="15.28125" style="0" hidden="1" customWidth="1"/>
    <col min="9" max="9" width="14.421875" style="0" hidden="1" customWidth="1"/>
  </cols>
  <sheetData>
    <row r="1" spans="2:7" ht="47.25" customHeight="1">
      <c r="B1" s="442" t="s">
        <v>171</v>
      </c>
      <c r="C1" s="442"/>
      <c r="D1" s="442"/>
      <c r="E1" s="442"/>
      <c r="F1" s="442"/>
      <c r="G1" s="442"/>
    </row>
    <row r="2" spans="2:9" ht="27" customHeight="1">
      <c r="B2" s="13"/>
      <c r="C2" s="15" t="s">
        <v>92</v>
      </c>
      <c r="D2" s="440" t="s">
        <v>417</v>
      </c>
      <c r="E2" s="441"/>
      <c r="F2" s="438" t="s">
        <v>416</v>
      </c>
      <c r="G2" s="439"/>
      <c r="H2" s="438">
        <v>40908</v>
      </c>
      <c r="I2" s="439"/>
    </row>
    <row r="3" spans="2:9" ht="12.75">
      <c r="B3" s="13"/>
      <c r="C3" s="17" t="s">
        <v>154</v>
      </c>
      <c r="D3" s="32">
        <f>'PASH sipas Natyres'!C27</f>
        <v>257601296.89999998</v>
      </c>
      <c r="E3" s="17"/>
      <c r="F3" s="25">
        <f>'PASH sipas Natyres'!D27</f>
        <v>115932928</v>
      </c>
      <c r="G3" s="16"/>
      <c r="H3" s="25">
        <v>40640751</v>
      </c>
      <c r="I3" s="16"/>
    </row>
    <row r="4" spans="2:9" ht="12.75">
      <c r="B4" s="13"/>
      <c r="C4" s="17" t="s">
        <v>155</v>
      </c>
      <c r="D4" s="17"/>
      <c r="E4" s="17"/>
      <c r="F4" s="25"/>
      <c r="G4" s="16"/>
      <c r="H4" s="25"/>
      <c r="I4" s="16"/>
    </row>
    <row r="5" spans="2:9" ht="12.75">
      <c r="B5" s="13"/>
      <c r="C5" s="18" t="s">
        <v>156</v>
      </c>
      <c r="D5" s="244">
        <f>-'PASH sipas Natyres'!C14</f>
        <v>38218056</v>
      </c>
      <c r="E5" s="18"/>
      <c r="F5" s="25">
        <v>40233990</v>
      </c>
      <c r="G5" s="16"/>
      <c r="H5" s="25">
        <v>42368905</v>
      </c>
      <c r="I5" s="16"/>
    </row>
    <row r="6" spans="2:9" ht="12.75">
      <c r="B6" s="13"/>
      <c r="C6" s="18" t="s">
        <v>157</v>
      </c>
      <c r="D6" s="247"/>
      <c r="E6" s="18"/>
      <c r="F6" s="25"/>
      <c r="G6" s="16"/>
      <c r="H6" s="25"/>
      <c r="I6" s="16"/>
    </row>
    <row r="7" spans="2:9" ht="12.75">
      <c r="B7" s="13"/>
      <c r="C7" s="18" t="s">
        <v>158</v>
      </c>
      <c r="D7" s="18"/>
      <c r="E7" s="18"/>
      <c r="F7" s="25"/>
      <c r="G7" s="16"/>
      <c r="H7" s="25"/>
      <c r="I7" s="16"/>
    </row>
    <row r="8" spans="2:9" ht="12.75">
      <c r="B8" s="13"/>
      <c r="C8" s="18" t="s">
        <v>159</v>
      </c>
      <c r="D8" s="244">
        <f>-'PASH sipas Natyres'!C22</f>
        <v>39153829</v>
      </c>
      <c r="E8" s="18"/>
      <c r="F8" s="25">
        <f>-'PASH sipas Natyres'!D22</f>
        <v>60634358</v>
      </c>
      <c r="G8" s="16"/>
      <c r="H8" s="25">
        <v>54520742</v>
      </c>
      <c r="I8" s="16"/>
    </row>
    <row r="9" spans="2:9" ht="25.5">
      <c r="B9" s="13"/>
      <c r="C9" s="19" t="s">
        <v>160</v>
      </c>
      <c r="D9" s="25">
        <f>-AKTIV!H14</f>
        <v>42340819</v>
      </c>
      <c r="E9" s="19"/>
      <c r="F9" s="25">
        <f>-AKTIV!G14</f>
        <v>-73590053</v>
      </c>
      <c r="G9" s="16"/>
      <c r="H9" s="25">
        <v>45696971</v>
      </c>
      <c r="I9" s="16"/>
    </row>
    <row r="10" spans="2:9" ht="12.75">
      <c r="B10" s="13"/>
      <c r="C10" s="17" t="s">
        <v>161</v>
      </c>
      <c r="D10" s="25">
        <f>-AKTIV!H22</f>
        <v>-7053932</v>
      </c>
      <c r="E10" s="17"/>
      <c r="F10" s="25"/>
      <c r="G10" s="16"/>
      <c r="H10" s="25"/>
      <c r="I10" s="16"/>
    </row>
    <row r="11" spans="2:9" ht="12.75">
      <c r="B11" s="13"/>
      <c r="C11" s="17" t="s">
        <v>162</v>
      </c>
      <c r="D11" s="25">
        <f>AKTIV!P26</f>
        <v>-20788855</v>
      </c>
      <c r="E11" s="17"/>
      <c r="F11" s="194">
        <v>926781</v>
      </c>
      <c r="G11" s="16"/>
      <c r="H11" s="25">
        <v>-35583704</v>
      </c>
      <c r="I11" s="16"/>
    </row>
    <row r="12" spans="2:9" ht="12.75">
      <c r="B12" s="13"/>
      <c r="C12" s="17" t="s">
        <v>163</v>
      </c>
      <c r="D12" s="25"/>
      <c r="E12" s="17"/>
      <c r="F12" s="25"/>
      <c r="G12" s="16"/>
      <c r="H12" s="25"/>
      <c r="I12" s="16"/>
    </row>
    <row r="13" spans="2:9" ht="12.75">
      <c r="B13" s="13"/>
      <c r="C13" s="17" t="s">
        <v>91</v>
      </c>
      <c r="D13" s="25">
        <f>'PASH sipas Natyres'!C22</f>
        <v>-39153829</v>
      </c>
      <c r="E13" s="17"/>
      <c r="F13" s="25">
        <f>'PASH sipas Natyres'!D22</f>
        <v>-60634358</v>
      </c>
      <c r="G13" s="16"/>
      <c r="H13" s="25">
        <v>-54520742</v>
      </c>
      <c r="I13" s="16"/>
    </row>
    <row r="14" spans="2:9" ht="12.75">
      <c r="B14" s="13"/>
      <c r="C14" s="17" t="s">
        <v>164</v>
      </c>
      <c r="D14" s="25">
        <f>'PASH sipas Natyres'!C28</f>
        <v>-26759438.99</v>
      </c>
      <c r="E14" s="17"/>
      <c r="F14" s="194">
        <f>'PASH sipas Natyres'!D28</f>
        <v>-12555859</v>
      </c>
      <c r="G14" s="16"/>
      <c r="H14" s="25">
        <v>-4571158</v>
      </c>
      <c r="I14" s="16"/>
    </row>
    <row r="15" spans="2:9" ht="12.75">
      <c r="B15" s="13"/>
      <c r="C15" s="20" t="s">
        <v>165</v>
      </c>
      <c r="D15" s="20"/>
      <c r="E15" s="318">
        <f>SUM(D3:D14)</f>
        <v>283557945.90999997</v>
      </c>
      <c r="F15" s="25">
        <f>SUM(E3:E14)</f>
        <v>0</v>
      </c>
      <c r="G15" s="25">
        <f>SUM(F3:F14)</f>
        <v>70947787</v>
      </c>
      <c r="H15" s="25"/>
      <c r="I15" s="25">
        <v>88551765</v>
      </c>
    </row>
    <row r="16" spans="2:9" ht="12.75">
      <c r="B16" s="13"/>
      <c r="C16" s="20"/>
      <c r="D16" s="20"/>
      <c r="E16" s="20"/>
      <c r="F16" s="25"/>
      <c r="G16" s="25"/>
      <c r="H16" s="25"/>
      <c r="I16" s="25"/>
    </row>
    <row r="17" spans="2:9" ht="12.75">
      <c r="B17" s="13"/>
      <c r="C17" s="15" t="s">
        <v>93</v>
      </c>
      <c r="D17" s="15"/>
      <c r="E17" s="15"/>
      <c r="F17" s="25"/>
      <c r="G17" s="25"/>
      <c r="H17" s="25"/>
      <c r="I17" s="25"/>
    </row>
    <row r="18" spans="2:9" ht="12.75">
      <c r="B18" s="13"/>
      <c r="C18" s="17" t="s">
        <v>166</v>
      </c>
      <c r="D18" s="17"/>
      <c r="E18" s="17"/>
      <c r="F18" s="25"/>
      <c r="G18" s="25"/>
      <c r="H18" s="25"/>
      <c r="I18" s="25"/>
    </row>
    <row r="19" spans="2:9" ht="12.75">
      <c r="B19" s="13"/>
      <c r="C19" s="17" t="s">
        <v>94</v>
      </c>
      <c r="D19" s="32">
        <v>-609650</v>
      </c>
      <c r="E19" s="17"/>
      <c r="F19" s="25"/>
      <c r="G19" s="25"/>
      <c r="H19" s="25"/>
      <c r="I19" s="25"/>
    </row>
    <row r="20" spans="2:9" ht="12.75">
      <c r="B20" s="13"/>
      <c r="C20" s="17" t="s">
        <v>167</v>
      </c>
      <c r="D20" s="32"/>
      <c r="E20" s="17"/>
      <c r="F20" s="25"/>
      <c r="G20" s="25"/>
      <c r="H20" s="25"/>
      <c r="I20" s="25"/>
    </row>
    <row r="21" spans="2:9" ht="12.75">
      <c r="B21" s="13"/>
      <c r="C21" s="17" t="s">
        <v>95</v>
      </c>
      <c r="D21" s="320"/>
      <c r="E21" s="17"/>
      <c r="F21" s="25"/>
      <c r="G21" s="25"/>
      <c r="H21" s="25"/>
      <c r="I21" s="25"/>
    </row>
    <row r="22" spans="2:9" ht="12.75">
      <c r="B22" s="13"/>
      <c r="C22" s="17" t="s">
        <v>96</v>
      </c>
      <c r="D22" s="17"/>
      <c r="E22" s="17"/>
      <c r="F22" s="25"/>
      <c r="G22" s="25"/>
      <c r="H22" s="25"/>
      <c r="I22" s="25"/>
    </row>
    <row r="23" spans="2:9" ht="12.75">
      <c r="B23" s="13"/>
      <c r="C23" s="20" t="s">
        <v>168</v>
      </c>
      <c r="D23" s="20"/>
      <c r="E23" s="318">
        <f>SUM(D18:D23)</f>
        <v>-609650</v>
      </c>
      <c r="F23" s="25"/>
      <c r="G23" s="25">
        <f>SUM(F18:F22)</f>
        <v>0</v>
      </c>
      <c r="H23" s="25"/>
      <c r="I23" s="25">
        <v>0</v>
      </c>
    </row>
    <row r="24" spans="2:9" ht="12.75">
      <c r="B24" s="13"/>
      <c r="C24" s="17"/>
      <c r="D24" s="17"/>
      <c r="E24" s="17"/>
      <c r="F24" s="25"/>
      <c r="G24" s="25"/>
      <c r="H24" s="25"/>
      <c r="I24" s="25"/>
    </row>
    <row r="25" spans="2:9" ht="12.75">
      <c r="B25" s="13"/>
      <c r="C25" s="20" t="s">
        <v>169</v>
      </c>
      <c r="D25" s="20"/>
      <c r="E25" s="20"/>
      <c r="F25" s="25"/>
      <c r="G25" s="25"/>
      <c r="H25" s="25"/>
      <c r="I25" s="25"/>
    </row>
    <row r="26" spans="2:9" ht="12.75">
      <c r="B26" s="13"/>
      <c r="C26" s="21" t="s">
        <v>97</v>
      </c>
      <c r="D26" s="21"/>
      <c r="E26" s="21"/>
      <c r="F26" s="25"/>
      <c r="G26" s="25"/>
      <c r="H26" s="25"/>
      <c r="I26" s="25"/>
    </row>
    <row r="27" spans="2:9" ht="12.75">
      <c r="B27" s="13"/>
      <c r="C27" s="21" t="s">
        <v>98</v>
      </c>
      <c r="D27" s="246">
        <f>AKTIV!P35</f>
        <v>-204664262.416</v>
      </c>
      <c r="E27" s="21"/>
      <c r="F27" s="25">
        <v>-45067434</v>
      </c>
      <c r="G27" s="25"/>
      <c r="H27" s="25">
        <v>-89399344</v>
      </c>
      <c r="I27" s="25"/>
    </row>
    <row r="28" spans="2:9" ht="12.75">
      <c r="B28" s="13"/>
      <c r="C28" s="21" t="s">
        <v>99</v>
      </c>
      <c r="D28" s="246"/>
      <c r="E28" s="21"/>
      <c r="F28" s="25"/>
      <c r="G28" s="25"/>
      <c r="H28" s="25"/>
      <c r="I28" s="25"/>
    </row>
    <row r="29" spans="2:9" ht="12.75">
      <c r="B29" s="13"/>
      <c r="C29" s="21" t="s">
        <v>103</v>
      </c>
      <c r="D29" s="246">
        <f>-AKTIV!M48</f>
        <v>-103377069</v>
      </c>
      <c r="E29" s="21"/>
      <c r="F29" s="25"/>
      <c r="G29" s="25"/>
      <c r="H29" s="25"/>
      <c r="I29" s="25"/>
    </row>
    <row r="30" spans="2:9" ht="12.75">
      <c r="B30" s="13"/>
      <c r="C30" s="22" t="s">
        <v>170</v>
      </c>
      <c r="D30" s="22"/>
      <c r="E30" s="318">
        <f>SUM(D26:D29)</f>
        <v>-308041331.416</v>
      </c>
      <c r="F30" s="25">
        <f>SUM(E26:E29)</f>
        <v>0</v>
      </c>
      <c r="G30" s="25">
        <f>SUM(F26:F29)</f>
        <v>-45067434</v>
      </c>
      <c r="H30" s="25"/>
      <c r="I30" s="25">
        <v>-89399344</v>
      </c>
    </row>
    <row r="31" spans="2:9" ht="12.75">
      <c r="B31" s="13"/>
      <c r="C31" s="22"/>
      <c r="D31" s="22"/>
      <c r="E31" s="22"/>
      <c r="F31" s="25"/>
      <c r="G31" s="25"/>
      <c r="H31" s="25"/>
      <c r="I31" s="25"/>
    </row>
    <row r="32" spans="2:9" ht="12.75">
      <c r="B32" s="13"/>
      <c r="C32" s="13"/>
      <c r="D32" s="13"/>
      <c r="E32" s="13"/>
      <c r="F32" s="25"/>
      <c r="G32" s="25"/>
      <c r="H32" s="25"/>
      <c r="I32" s="25"/>
    </row>
    <row r="33" spans="2:9" ht="12.75">
      <c r="B33" s="13"/>
      <c r="C33" s="22" t="s">
        <v>100</v>
      </c>
      <c r="D33" s="25">
        <f>E30+E23+E15</f>
        <v>-25093035.506000042</v>
      </c>
      <c r="E33" s="25"/>
      <c r="F33" s="25">
        <f>G30+G23+G15</f>
        <v>25880353</v>
      </c>
      <c r="G33" s="25"/>
      <c r="H33" s="25">
        <v>-847579</v>
      </c>
      <c r="I33" s="25"/>
    </row>
    <row r="34" spans="2:9" ht="12.75">
      <c r="B34" s="13"/>
      <c r="C34" s="22" t="s">
        <v>101</v>
      </c>
      <c r="D34" s="245">
        <f>F35</f>
        <v>27204570</v>
      </c>
      <c r="E34" s="22"/>
      <c r="F34" s="25">
        <f>AKTIV!F8</f>
        <v>1324217</v>
      </c>
      <c r="G34" s="25"/>
      <c r="H34" s="25">
        <v>2171796</v>
      </c>
      <c r="I34" s="25"/>
    </row>
    <row r="35" spans="2:9" ht="12.75">
      <c r="B35" s="13"/>
      <c r="C35" s="22" t="s">
        <v>102</v>
      </c>
      <c r="D35" s="25">
        <f>SUM(D33:D34)</f>
        <v>2111534.493999958</v>
      </c>
      <c r="E35" s="25"/>
      <c r="F35" s="25">
        <f>SUM(F33:F34)</f>
        <v>27204570</v>
      </c>
      <c r="G35" s="25"/>
      <c r="H35" s="25">
        <v>1324217</v>
      </c>
      <c r="I35" s="25"/>
    </row>
    <row r="36" spans="4:7" ht="12.75">
      <c r="D36" s="385"/>
      <c r="E36" s="98"/>
      <c r="F36" s="26"/>
      <c r="G36" s="26"/>
    </row>
    <row r="37" spans="3:9" ht="12.75">
      <c r="C37" s="98"/>
      <c r="D37" s="98"/>
      <c r="F37" s="26"/>
      <c r="G37" s="26"/>
      <c r="I37" s="98"/>
    </row>
    <row r="38" spans="3:7" ht="12.75">
      <c r="C38" s="98"/>
      <c r="D38" s="301"/>
      <c r="E38" s="98"/>
      <c r="F38" s="26"/>
      <c r="G38" s="26"/>
    </row>
    <row r="39" spans="4:9" ht="12.75">
      <c r="D39" s="301"/>
      <c r="F39" s="26"/>
      <c r="G39" s="26"/>
      <c r="I39" s="98"/>
    </row>
    <row r="40" spans="6:7" ht="12.75">
      <c r="F40" s="26"/>
      <c r="G40" s="26"/>
    </row>
    <row r="41" spans="6:7" ht="12.75">
      <c r="F41" s="26"/>
      <c r="G41" s="26"/>
    </row>
    <row r="42" spans="6:7" ht="12.75">
      <c r="F42" s="26"/>
      <c r="G42" s="26"/>
    </row>
    <row r="43" spans="6:7" ht="12.75">
      <c r="F43" s="26"/>
      <c r="G43" s="26"/>
    </row>
    <row r="44" spans="6:7" ht="12.75">
      <c r="F44" s="26"/>
      <c r="G44" s="26"/>
    </row>
    <row r="45" spans="6:7" ht="12.75">
      <c r="F45" s="26"/>
      <c r="G45" s="26"/>
    </row>
    <row r="46" spans="6:7" ht="12.75">
      <c r="F46" s="26"/>
      <c r="G46" s="26"/>
    </row>
    <row r="47" spans="6:7" ht="12.75">
      <c r="F47" s="26"/>
      <c r="G47" s="26"/>
    </row>
  </sheetData>
  <sheetProtection/>
  <mergeCells count="4">
    <mergeCell ref="F2:G2"/>
    <mergeCell ref="H2:I2"/>
    <mergeCell ref="D2:E2"/>
    <mergeCell ref="B1:G1"/>
  </mergeCells>
  <printOptions/>
  <pageMargins left="0.6" right="0.54" top="1" bottom="1" header="0.5" footer="0.5"/>
  <pageSetup horizontalDpi="600" verticalDpi="600" orientation="landscape" scale="94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="85" zoomScaleNormal="85" zoomScalePageLayoutView="0" workbookViewId="0" topLeftCell="A18">
      <selection activeCell="F38" sqref="F38"/>
    </sheetView>
  </sheetViews>
  <sheetFormatPr defaultColWidth="9.140625" defaultRowHeight="12.75"/>
  <cols>
    <col min="1" max="1" width="33.7109375" style="6" customWidth="1"/>
    <col min="2" max="2" width="14.8515625" style="7" customWidth="1"/>
    <col min="3" max="3" width="14.00390625" style="7" customWidth="1"/>
    <col min="4" max="4" width="13.421875" style="7" customWidth="1"/>
    <col min="5" max="5" width="14.00390625" style="7" customWidth="1"/>
    <col min="6" max="6" width="16.00390625" style="7" customWidth="1"/>
    <col min="7" max="7" width="16.28125" style="7" customWidth="1"/>
    <col min="8" max="8" width="9.140625" style="7" customWidth="1"/>
    <col min="9" max="9" width="24.28125" style="7" customWidth="1"/>
    <col min="10" max="16384" width="9.140625" style="7" customWidth="1"/>
  </cols>
  <sheetData>
    <row r="1" spans="1:7" ht="42" customHeight="1" thickBot="1">
      <c r="A1" s="443" t="s">
        <v>110</v>
      </c>
      <c r="B1" s="444"/>
      <c r="C1" s="444"/>
      <c r="D1" s="444"/>
      <c r="E1" s="444"/>
      <c r="F1" s="444"/>
      <c r="G1" s="445"/>
    </row>
    <row r="2" spans="1:7" s="8" customFormat="1" ht="48" customHeight="1" thickBot="1">
      <c r="A2" s="255"/>
      <c r="B2" s="256" t="s">
        <v>111</v>
      </c>
      <c r="C2" s="256" t="s">
        <v>112</v>
      </c>
      <c r="D2" s="256" t="s">
        <v>113</v>
      </c>
      <c r="E2" s="256" t="s">
        <v>423</v>
      </c>
      <c r="F2" s="256" t="s">
        <v>114</v>
      </c>
      <c r="G2" s="257" t="s">
        <v>104</v>
      </c>
    </row>
    <row r="3" spans="1:7" ht="18" customHeight="1" hidden="1">
      <c r="A3" s="248" t="s">
        <v>180</v>
      </c>
      <c r="B3" s="249">
        <v>1000000</v>
      </c>
      <c r="C3" s="250"/>
      <c r="D3" s="250"/>
      <c r="E3" s="250"/>
      <c r="F3" s="249">
        <v>-67938624</v>
      </c>
      <c r="G3" s="251">
        <f>F3+B3</f>
        <v>-66938624</v>
      </c>
    </row>
    <row r="4" spans="1:7" ht="30" customHeight="1" hidden="1" thickBot="1">
      <c r="A4" s="252" t="s">
        <v>115</v>
      </c>
      <c r="B4" s="253"/>
      <c r="C4" s="253"/>
      <c r="D4" s="253"/>
      <c r="E4" s="253"/>
      <c r="F4" s="253">
        <v>52753264</v>
      </c>
      <c r="G4" s="254"/>
    </row>
    <row r="5" spans="1:7" ht="12.75" hidden="1">
      <c r="A5" s="258" t="s">
        <v>105</v>
      </c>
      <c r="B5" s="259">
        <f>B3</f>
        <v>1000000</v>
      </c>
      <c r="C5" s="259">
        <f>C3</f>
        <v>0</v>
      </c>
      <c r="D5" s="259">
        <f>D3</f>
        <v>0</v>
      </c>
      <c r="E5" s="259">
        <f>E3</f>
        <v>0</v>
      </c>
      <c r="F5" s="259">
        <f>SUM(F3:F4)</f>
        <v>-15185360</v>
      </c>
      <c r="G5" s="259">
        <f>B5+F5</f>
        <v>-14185360</v>
      </c>
    </row>
    <row r="6" spans="1:7" ht="18" customHeight="1" hidden="1">
      <c r="A6" s="10" t="s">
        <v>108</v>
      </c>
      <c r="B6" s="9"/>
      <c r="C6" s="9"/>
      <c r="D6" s="9"/>
      <c r="E6" s="9"/>
      <c r="F6" s="9">
        <v>78824615</v>
      </c>
      <c r="G6" s="9">
        <f>G4</f>
        <v>0</v>
      </c>
    </row>
    <row r="7" spans="1:7" ht="18" customHeight="1" hidden="1">
      <c r="A7" s="10" t="s">
        <v>103</v>
      </c>
      <c r="B7" s="9"/>
      <c r="C7" s="9"/>
      <c r="D7" s="9"/>
      <c r="E7" s="9"/>
      <c r="F7" s="9"/>
      <c r="G7" s="9"/>
    </row>
    <row r="8" spans="1:7" ht="18" customHeight="1" hidden="1">
      <c r="A8" s="10" t="s">
        <v>106</v>
      </c>
      <c r="B8" s="9"/>
      <c r="C8" s="9"/>
      <c r="D8" s="9"/>
      <c r="E8" s="9"/>
      <c r="F8" s="9"/>
      <c r="G8" s="9">
        <f>SUM(G6:G7)</f>
        <v>0</v>
      </c>
    </row>
    <row r="9" spans="1:7" ht="18" customHeight="1" hidden="1">
      <c r="A9" s="10" t="s">
        <v>103</v>
      </c>
      <c r="B9" s="9"/>
      <c r="C9" s="9"/>
      <c r="D9" s="9"/>
      <c r="E9" s="9"/>
      <c r="F9" s="9"/>
      <c r="G9" s="9"/>
    </row>
    <row r="10" spans="1:7" ht="18" customHeight="1" hidden="1">
      <c r="A10" s="10" t="s">
        <v>116</v>
      </c>
      <c r="B10" s="9"/>
      <c r="C10" s="9"/>
      <c r="D10" s="9"/>
      <c r="E10" s="9"/>
      <c r="F10" s="9"/>
      <c r="G10" s="9"/>
    </row>
    <row r="11" spans="1:7" ht="18" customHeight="1" hidden="1">
      <c r="A11" s="10" t="s">
        <v>107</v>
      </c>
      <c r="B11" s="9"/>
      <c r="C11" s="9"/>
      <c r="D11" s="9"/>
      <c r="E11" s="9"/>
      <c r="F11" s="9"/>
      <c r="G11" s="9"/>
    </row>
    <row r="12" spans="1:7" ht="18.75" customHeight="1">
      <c r="A12" s="260" t="s">
        <v>234</v>
      </c>
      <c r="B12" s="261">
        <f>B5</f>
        <v>1000000</v>
      </c>
      <c r="C12" s="261">
        <f>SUM(C5:C11)</f>
        <v>0</v>
      </c>
      <c r="D12" s="261">
        <f>SUM(D5:D11)</f>
        <v>0</v>
      </c>
      <c r="E12" s="261">
        <f>SUM(E5:E11)</f>
        <v>0</v>
      </c>
      <c r="F12" s="261">
        <f>SUM(F5:F11)</f>
        <v>63639255</v>
      </c>
      <c r="G12" s="261">
        <f>F12+B12</f>
        <v>64639255</v>
      </c>
    </row>
    <row r="13" spans="1:7" ht="18.75" customHeight="1">
      <c r="A13" s="10" t="s">
        <v>108</v>
      </c>
      <c r="B13" s="9"/>
      <c r="C13" s="9"/>
      <c r="D13" s="9"/>
      <c r="E13" s="9"/>
      <c r="F13" s="9">
        <v>36069592</v>
      </c>
      <c r="G13" s="9">
        <f>G11</f>
        <v>0</v>
      </c>
    </row>
    <row r="14" spans="1:7" ht="18.75" customHeight="1">
      <c r="A14" s="10" t="s">
        <v>103</v>
      </c>
      <c r="B14" s="9"/>
      <c r="C14" s="9"/>
      <c r="D14" s="9"/>
      <c r="E14" s="9"/>
      <c r="F14" s="9"/>
      <c r="G14" s="9"/>
    </row>
    <row r="15" spans="1:7" ht="18.75" customHeight="1">
      <c r="A15" s="10" t="s">
        <v>106</v>
      </c>
      <c r="B15" s="9"/>
      <c r="C15" s="9"/>
      <c r="D15" s="9"/>
      <c r="E15" s="9">
        <v>63639255</v>
      </c>
      <c r="F15" s="9">
        <v>-63639255</v>
      </c>
      <c r="G15" s="9">
        <f>SUM(G13:G14)</f>
        <v>0</v>
      </c>
    </row>
    <row r="16" spans="1:7" ht="18.75" customHeight="1">
      <c r="A16" s="10" t="s">
        <v>103</v>
      </c>
      <c r="B16" s="9"/>
      <c r="C16" s="9"/>
      <c r="D16" s="9"/>
      <c r="E16" s="9"/>
      <c r="F16" s="9"/>
      <c r="G16" s="9"/>
    </row>
    <row r="17" spans="1:7" ht="18.75" customHeight="1">
      <c r="A17" s="10" t="s">
        <v>116</v>
      </c>
      <c r="B17" s="9"/>
      <c r="C17" s="9"/>
      <c r="D17" s="9"/>
      <c r="E17" s="9"/>
      <c r="F17" s="9"/>
      <c r="G17" s="9"/>
    </row>
    <row r="18" spans="1:7" ht="18.75" customHeight="1">
      <c r="A18" s="10" t="s">
        <v>107</v>
      </c>
      <c r="B18" s="9"/>
      <c r="C18" s="9"/>
      <c r="D18" s="9"/>
      <c r="E18" s="9"/>
      <c r="F18" s="9"/>
      <c r="G18" s="9"/>
    </row>
    <row r="19" spans="1:7" ht="18.75" customHeight="1">
      <c r="A19" s="260" t="s">
        <v>250</v>
      </c>
      <c r="B19" s="261">
        <f>B12</f>
        <v>1000000</v>
      </c>
      <c r="C19" s="261">
        <f>SUM(C12:C18)</f>
        <v>0</v>
      </c>
      <c r="D19" s="261">
        <f>SUM(D12:D18)</f>
        <v>0</v>
      </c>
      <c r="E19" s="261">
        <f>SUM(E12:E18)</f>
        <v>63639255</v>
      </c>
      <c r="F19" s="261">
        <f>SUM(F12:F18)</f>
        <v>36069592</v>
      </c>
      <c r="G19" s="261">
        <f>F19+B19+E19</f>
        <v>100708847</v>
      </c>
    </row>
    <row r="20" spans="1:7" ht="18.75" customHeight="1">
      <c r="A20" s="10" t="s">
        <v>108</v>
      </c>
      <c r="B20" s="9"/>
      <c r="C20" s="9"/>
      <c r="D20" s="9"/>
      <c r="E20" s="9"/>
      <c r="F20" s="9">
        <v>103377069</v>
      </c>
      <c r="G20" s="9">
        <f>G18</f>
        <v>0</v>
      </c>
    </row>
    <row r="21" spans="1:7" ht="18.75" customHeight="1">
      <c r="A21" s="10" t="s">
        <v>103</v>
      </c>
      <c r="B21" s="9"/>
      <c r="C21" s="9"/>
      <c r="D21" s="9"/>
      <c r="E21" s="9"/>
      <c r="F21" s="9"/>
      <c r="G21" s="9"/>
    </row>
    <row r="22" spans="1:7" ht="18.75" customHeight="1">
      <c r="A22" s="10" t="s">
        <v>106</v>
      </c>
      <c r="B22" s="9">
        <v>36069592</v>
      </c>
      <c r="C22" s="9"/>
      <c r="D22" s="9"/>
      <c r="E22" s="9"/>
      <c r="F22" s="9">
        <f>-36069592</f>
        <v>-36069592</v>
      </c>
      <c r="G22" s="9">
        <f>SUM(G20:G21)</f>
        <v>0</v>
      </c>
    </row>
    <row r="23" spans="1:7" ht="18.75" customHeight="1">
      <c r="A23" s="10" t="s">
        <v>103</v>
      </c>
      <c r="B23" s="9"/>
      <c r="C23" s="9"/>
      <c r="D23" s="9"/>
      <c r="E23" s="9"/>
      <c r="F23" s="9"/>
      <c r="G23" s="9"/>
    </row>
    <row r="24" spans="1:7" ht="18.75" customHeight="1">
      <c r="A24" s="10" t="s">
        <v>116</v>
      </c>
      <c r="B24" s="9"/>
      <c r="C24" s="9"/>
      <c r="D24" s="9"/>
      <c r="E24" s="9"/>
      <c r="F24" s="9"/>
      <c r="G24" s="9"/>
    </row>
    <row r="25" spans="1:7" ht="18.75" customHeight="1">
      <c r="A25" s="10" t="s">
        <v>107</v>
      </c>
      <c r="B25" s="9">
        <v>63630408</v>
      </c>
      <c r="C25" s="9"/>
      <c r="D25" s="9"/>
      <c r="E25" s="9">
        <v>-63630408</v>
      </c>
      <c r="F25" s="9"/>
      <c r="G25" s="9"/>
    </row>
    <row r="26" spans="1:7" ht="18.75" customHeight="1">
      <c r="A26" s="260" t="s">
        <v>408</v>
      </c>
      <c r="B26" s="261">
        <f>SUM(B19:B25)</f>
        <v>100700000</v>
      </c>
      <c r="C26" s="261">
        <f>SUM(C19:C25)</f>
        <v>0</v>
      </c>
      <c r="D26" s="261">
        <f>SUM(D19:D25)</f>
        <v>0</v>
      </c>
      <c r="E26" s="261">
        <f>SUM(E19:E25)</f>
        <v>8847</v>
      </c>
      <c r="F26" s="261">
        <f>SUM(F19:F25)</f>
        <v>103377069</v>
      </c>
      <c r="G26" s="261">
        <f>SUM(B26:F26)</f>
        <v>204085916</v>
      </c>
    </row>
    <row r="27" spans="1:7" ht="18.75" customHeight="1">
      <c r="A27" s="10" t="s">
        <v>108</v>
      </c>
      <c r="B27" s="9"/>
      <c r="C27" s="9"/>
      <c r="D27" s="9"/>
      <c r="E27" s="9"/>
      <c r="F27" s="9">
        <f>'PASH sipas Natyres'!C29</f>
        <v>230841857.90999997</v>
      </c>
      <c r="G27" s="9">
        <f>G26</f>
        <v>204085916</v>
      </c>
    </row>
    <row r="28" spans="1:7" ht="18.75" customHeight="1">
      <c r="A28" s="10" t="s">
        <v>103</v>
      </c>
      <c r="B28" s="9"/>
      <c r="C28" s="9"/>
      <c r="D28" s="9"/>
      <c r="E28" s="9"/>
      <c r="F28" s="9">
        <v>-103377069</v>
      </c>
      <c r="G28" s="9"/>
    </row>
    <row r="29" spans="1:7" ht="18.75" customHeight="1">
      <c r="A29" s="10" t="s">
        <v>106</v>
      </c>
      <c r="B29" s="9"/>
      <c r="C29" s="9"/>
      <c r="D29" s="9"/>
      <c r="E29" s="9"/>
      <c r="F29" s="9"/>
      <c r="G29" s="9">
        <f>SUM(G27:G28)</f>
        <v>204085916</v>
      </c>
    </row>
    <row r="30" spans="1:7" ht="18.75" customHeight="1">
      <c r="A30" s="10" t="s">
        <v>103</v>
      </c>
      <c r="B30" s="9"/>
      <c r="C30" s="9"/>
      <c r="D30" s="9"/>
      <c r="E30" s="9"/>
      <c r="F30" s="9"/>
      <c r="G30" s="9"/>
    </row>
    <row r="31" spans="1:7" ht="18.75" customHeight="1">
      <c r="A31" s="10" t="s">
        <v>116</v>
      </c>
      <c r="B31" s="9"/>
      <c r="C31" s="9"/>
      <c r="D31" s="9"/>
      <c r="E31" s="9"/>
      <c r="F31" s="9"/>
      <c r="G31" s="9"/>
    </row>
    <row r="32" spans="1:7" ht="18.75" customHeight="1">
      <c r="A32" s="10" t="s">
        <v>107</v>
      </c>
      <c r="B32" s="9"/>
      <c r="C32" s="9"/>
      <c r="D32" s="9"/>
      <c r="E32" s="9"/>
      <c r="F32" s="9"/>
      <c r="G32" s="9"/>
    </row>
    <row r="33" spans="1:7" ht="18.75" customHeight="1">
      <c r="A33" s="260" t="s">
        <v>418</v>
      </c>
      <c r="B33" s="261">
        <f>SUM(B26:B32)</f>
        <v>100700000</v>
      </c>
      <c r="C33" s="261">
        <f>SUM(C27:C32)</f>
        <v>0</v>
      </c>
      <c r="D33" s="261">
        <f>SUM(D27:D32)</f>
        <v>0</v>
      </c>
      <c r="E33" s="261">
        <f>SUM(E26:E32)</f>
        <v>8847</v>
      </c>
      <c r="F33" s="261">
        <f>SUM(F26:F32)</f>
        <v>230841857.90999997</v>
      </c>
      <c r="G33" s="261">
        <f>SUM(B33:F33)</f>
        <v>331550704.90999997</v>
      </c>
    </row>
  </sheetData>
  <sheetProtection/>
  <mergeCells count="1">
    <mergeCell ref="A1:G1"/>
  </mergeCells>
  <printOptions/>
  <pageMargins left="0.7" right="0.7" top="0.34" bottom="0.28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PageLayoutView="0" workbookViewId="0" topLeftCell="A11">
      <selection activeCell="J8" sqref="J8"/>
    </sheetView>
  </sheetViews>
  <sheetFormatPr defaultColWidth="9.140625" defaultRowHeight="12.75"/>
  <cols>
    <col min="1" max="1" width="11.00390625" style="0" customWidth="1"/>
    <col min="2" max="2" width="30.00390625" style="0" customWidth="1"/>
    <col min="3" max="3" width="10.7109375" style="0" customWidth="1"/>
    <col min="4" max="4" width="10.7109375" style="23" customWidth="1"/>
    <col min="5" max="5" width="10.7109375" style="0" customWidth="1"/>
    <col min="6" max="6" width="12.57421875" style="0" customWidth="1"/>
  </cols>
  <sheetData>
    <row r="1" ht="12.75">
      <c r="F1" s="23"/>
    </row>
    <row r="2" spans="2:6" ht="18">
      <c r="B2" s="446" t="s">
        <v>181</v>
      </c>
      <c r="C2" s="446"/>
      <c r="D2" s="446"/>
      <c r="E2" s="446"/>
      <c r="F2" s="446"/>
    </row>
    <row r="3" ht="6.75" customHeight="1">
      <c r="C3" s="27"/>
    </row>
    <row r="4" spans="1:3" ht="15">
      <c r="A4" s="28"/>
      <c r="B4" s="28"/>
      <c r="C4" s="29" t="s">
        <v>412</v>
      </c>
    </row>
    <row r="6" spans="1:6" ht="25.5" customHeight="1">
      <c r="A6" s="31" t="s">
        <v>183</v>
      </c>
      <c r="B6" s="31" t="s">
        <v>184</v>
      </c>
      <c r="C6" s="31" t="s">
        <v>185</v>
      </c>
      <c r="D6" s="31" t="s">
        <v>186</v>
      </c>
      <c r="E6" s="31" t="s">
        <v>187</v>
      </c>
      <c r="F6" s="31" t="s">
        <v>172</v>
      </c>
    </row>
    <row r="7" spans="1:6" s="34" customFormat="1" ht="18" customHeight="1">
      <c r="A7" s="16">
        <v>1</v>
      </c>
      <c r="B7" s="17" t="s">
        <v>438</v>
      </c>
      <c r="C7" s="16" t="s">
        <v>439</v>
      </c>
      <c r="D7" s="416">
        <v>1</v>
      </c>
      <c r="E7" s="416">
        <v>322932</v>
      </c>
      <c r="F7" s="416">
        <v>322932</v>
      </c>
    </row>
    <row r="8" spans="1:6" s="34" customFormat="1" ht="18" customHeight="1">
      <c r="A8" s="16">
        <v>2</v>
      </c>
      <c r="B8" s="17" t="s">
        <v>440</v>
      </c>
      <c r="C8" s="16" t="s">
        <v>439</v>
      </c>
      <c r="D8" s="416">
        <v>1</v>
      </c>
      <c r="E8" s="416">
        <v>77500</v>
      </c>
      <c r="F8" s="416">
        <v>77500</v>
      </c>
    </row>
    <row r="9" spans="1:6" s="34" customFormat="1" ht="18" customHeight="1">
      <c r="A9" s="16">
        <v>3</v>
      </c>
      <c r="B9" s="17" t="s">
        <v>441</v>
      </c>
      <c r="C9" s="16" t="s">
        <v>439</v>
      </c>
      <c r="D9" s="416">
        <v>1</v>
      </c>
      <c r="E9" s="416">
        <v>66721</v>
      </c>
      <c r="F9" s="416">
        <v>66721</v>
      </c>
    </row>
    <row r="10" spans="1:6" s="34" customFormat="1" ht="18" customHeight="1">
      <c r="A10" s="16">
        <v>4</v>
      </c>
      <c r="B10" s="17" t="s">
        <v>442</v>
      </c>
      <c r="C10" s="16" t="s">
        <v>439</v>
      </c>
      <c r="D10" s="416">
        <v>1</v>
      </c>
      <c r="E10" s="33">
        <v>18090.662925272667</v>
      </c>
      <c r="F10" s="416">
        <v>18090.662925272667</v>
      </c>
    </row>
    <row r="11" spans="1:6" s="34" customFormat="1" ht="18" customHeight="1">
      <c r="A11" s="16">
        <v>5</v>
      </c>
      <c r="B11" s="17" t="s">
        <v>443</v>
      </c>
      <c r="C11" s="16" t="s">
        <v>439</v>
      </c>
      <c r="D11" s="416">
        <v>3</v>
      </c>
      <c r="E11" s="33">
        <v>28443.123211989394</v>
      </c>
      <c r="F11" s="416">
        <v>85329.36963596818</v>
      </c>
    </row>
    <row r="12" spans="1:6" s="34" customFormat="1" ht="18" customHeight="1">
      <c r="A12" s="16">
        <v>6</v>
      </c>
      <c r="B12" s="17" t="s">
        <v>444</v>
      </c>
      <c r="C12" s="16" t="s">
        <v>439</v>
      </c>
      <c r="D12" s="416">
        <v>1</v>
      </c>
      <c r="E12" s="33">
        <v>17986.092619346236</v>
      </c>
      <c r="F12" s="416">
        <v>17986.092619346236</v>
      </c>
    </row>
    <row r="13" spans="1:6" s="34" customFormat="1" ht="18" customHeight="1">
      <c r="A13" s="16">
        <v>7</v>
      </c>
      <c r="B13" s="17" t="s">
        <v>445</v>
      </c>
      <c r="C13" s="16" t="s">
        <v>439</v>
      </c>
      <c r="D13" s="416">
        <v>1</v>
      </c>
      <c r="E13" s="33">
        <v>17776.95200749337</v>
      </c>
      <c r="F13" s="416">
        <v>17776.95200749337</v>
      </c>
    </row>
    <row r="14" spans="1:6" s="34" customFormat="1" ht="18" customHeight="1">
      <c r="A14" s="16">
        <v>8</v>
      </c>
      <c r="B14" s="17" t="s">
        <v>446</v>
      </c>
      <c r="C14" s="16" t="s">
        <v>439</v>
      </c>
      <c r="D14" s="416">
        <v>1</v>
      </c>
      <c r="E14" s="33">
        <v>99341.79063011002</v>
      </c>
      <c r="F14" s="416">
        <v>99341.79063011002</v>
      </c>
    </row>
    <row r="15" spans="1:6" s="34" customFormat="1" ht="18" customHeight="1">
      <c r="A15" s="16">
        <v>9</v>
      </c>
      <c r="B15" s="17" t="s">
        <v>447</v>
      </c>
      <c r="C15" s="16" t="s">
        <v>439</v>
      </c>
      <c r="D15" s="416">
        <v>2</v>
      </c>
      <c r="E15" s="33">
        <v>18299.803537125532</v>
      </c>
      <c r="F15" s="416">
        <v>36599.6070742511</v>
      </c>
    </row>
    <row r="16" spans="1:6" s="34" customFormat="1" ht="18" customHeight="1">
      <c r="A16" s="16">
        <v>10</v>
      </c>
      <c r="B16" s="17" t="s">
        <v>448</v>
      </c>
      <c r="C16" s="16" t="s">
        <v>439</v>
      </c>
      <c r="D16" s="416">
        <v>1</v>
      </c>
      <c r="E16" s="33">
        <v>167312.48948229055</v>
      </c>
      <c r="F16" s="416">
        <v>167312.48948229055</v>
      </c>
    </row>
    <row r="17" spans="1:6" s="34" customFormat="1" ht="18" customHeight="1">
      <c r="A17" s="16">
        <v>11</v>
      </c>
      <c r="B17" s="17" t="s">
        <v>449</v>
      </c>
      <c r="C17" s="16" t="s">
        <v>439</v>
      </c>
      <c r="D17" s="416">
        <v>1</v>
      </c>
      <c r="E17" s="33">
        <v>1825797.5414754958</v>
      </c>
      <c r="F17" s="416">
        <v>1825797.5414754958</v>
      </c>
    </row>
    <row r="18" spans="1:6" s="34" customFormat="1" ht="18" customHeight="1">
      <c r="A18" s="16">
        <v>12</v>
      </c>
      <c r="B18" s="17" t="s">
        <v>450</v>
      </c>
      <c r="C18" s="16" t="s">
        <v>439</v>
      </c>
      <c r="D18" s="416">
        <v>2</v>
      </c>
      <c r="E18" s="33">
        <v>76022.61240851578</v>
      </c>
      <c r="F18" s="416">
        <v>152045.22481703156</v>
      </c>
    </row>
    <row r="19" spans="1:6" s="34" customFormat="1" ht="18" customHeight="1">
      <c r="A19" s="16">
        <v>13</v>
      </c>
      <c r="B19" s="17" t="s">
        <v>451</v>
      </c>
      <c r="C19" s="16" t="s">
        <v>439</v>
      </c>
      <c r="D19" s="416">
        <v>2</v>
      </c>
      <c r="E19" s="33">
        <v>25306.014034196447</v>
      </c>
      <c r="F19" s="416">
        <v>59612.0280683929</v>
      </c>
    </row>
    <row r="20" spans="1:6" s="34" customFormat="1" ht="18" customHeight="1">
      <c r="A20" s="16">
        <v>14</v>
      </c>
      <c r="B20" s="17" t="s">
        <v>452</v>
      </c>
      <c r="C20" s="16" t="s">
        <v>439</v>
      </c>
      <c r="D20" s="416">
        <v>2</v>
      </c>
      <c r="E20" s="33">
        <v>96309.25175824351</v>
      </c>
      <c r="F20" s="416">
        <v>192618.50351648702</v>
      </c>
    </row>
    <row r="21" spans="1:6" s="34" customFormat="1" ht="18" customHeight="1">
      <c r="A21" s="16">
        <v>15</v>
      </c>
      <c r="B21" s="17" t="s">
        <v>453</v>
      </c>
      <c r="C21" s="16" t="s">
        <v>439</v>
      </c>
      <c r="D21" s="416">
        <v>2</v>
      </c>
      <c r="E21" s="33">
        <v>23319.178221594248</v>
      </c>
      <c r="F21" s="416">
        <v>46638.356443188495</v>
      </c>
    </row>
    <row r="22" spans="1:6" s="34" customFormat="1" ht="18" customHeight="1">
      <c r="A22" s="16">
        <v>16</v>
      </c>
      <c r="B22" s="17" t="s">
        <v>454</v>
      </c>
      <c r="C22" s="16" t="s">
        <v>439</v>
      </c>
      <c r="D22" s="416">
        <v>2</v>
      </c>
      <c r="E22" s="33">
        <v>7529.062026703075</v>
      </c>
      <c r="F22" s="416">
        <v>15558.1240534062</v>
      </c>
    </row>
    <row r="23" spans="1:6" s="34" customFormat="1" ht="18" customHeight="1">
      <c r="A23" s="16">
        <v>17</v>
      </c>
      <c r="B23" s="17" t="s">
        <v>455</v>
      </c>
      <c r="C23" s="16" t="s">
        <v>439</v>
      </c>
      <c r="D23" s="416">
        <v>2</v>
      </c>
      <c r="E23" s="33">
        <v>3869.101319277969</v>
      </c>
      <c r="F23" s="416">
        <v>7738.202638555938</v>
      </c>
    </row>
    <row r="24" spans="1:6" s="34" customFormat="1" ht="18" customHeight="1">
      <c r="A24" s="16">
        <v>18</v>
      </c>
      <c r="B24" s="17" t="s">
        <v>456</v>
      </c>
      <c r="C24" s="16" t="s">
        <v>439</v>
      </c>
      <c r="D24" s="416">
        <v>2</v>
      </c>
      <c r="E24" s="33">
        <v>4601.093460762991</v>
      </c>
      <c r="F24" s="416">
        <v>9226.18692152598</v>
      </c>
    </row>
    <row r="25" spans="1:6" s="34" customFormat="1" ht="18" customHeight="1">
      <c r="A25" s="16">
        <v>19</v>
      </c>
      <c r="B25" s="17" t="s">
        <v>457</v>
      </c>
      <c r="C25" s="16" t="s">
        <v>439</v>
      </c>
      <c r="D25" s="416">
        <v>2</v>
      </c>
      <c r="E25" s="33">
        <v>28338.552906062963</v>
      </c>
      <c r="F25" s="416">
        <v>56677.10581212593</v>
      </c>
    </row>
    <row r="26" spans="1:6" s="34" customFormat="1" ht="18" customHeight="1">
      <c r="A26" s="16">
        <v>20</v>
      </c>
      <c r="B26" s="17" t="s">
        <v>458</v>
      </c>
      <c r="C26" s="16" t="s">
        <v>439</v>
      </c>
      <c r="D26" s="416">
        <v>1</v>
      </c>
      <c r="E26" s="33">
        <v>161247.41173855754</v>
      </c>
      <c r="F26" s="416">
        <v>171247.411738558</v>
      </c>
    </row>
    <row r="27" spans="1:6" s="34" customFormat="1" ht="18" customHeight="1">
      <c r="A27" s="16">
        <v>21</v>
      </c>
      <c r="B27" s="17" t="s">
        <v>459</v>
      </c>
      <c r="C27" s="16" t="s">
        <v>439</v>
      </c>
      <c r="D27" s="416">
        <v>1</v>
      </c>
      <c r="E27" s="33">
        <v>507165.98374319327</v>
      </c>
      <c r="F27" s="416">
        <v>507165.98374319327</v>
      </c>
    </row>
    <row r="28" spans="1:6" s="34" customFormat="1" ht="18" customHeight="1">
      <c r="A28" s="16">
        <v>22</v>
      </c>
      <c r="B28" s="17" t="s">
        <v>460</v>
      </c>
      <c r="C28" s="16" t="s">
        <v>439</v>
      </c>
      <c r="D28" s="416">
        <v>1</v>
      </c>
      <c r="E28" s="33">
        <v>405732.7869945546</v>
      </c>
      <c r="F28" s="416">
        <v>405732.7869945546</v>
      </c>
    </row>
    <row r="29" spans="1:6" s="34" customFormat="1" ht="18" customHeight="1">
      <c r="A29" s="16">
        <v>23</v>
      </c>
      <c r="B29" s="17" t="s">
        <v>461</v>
      </c>
      <c r="C29" s="16" t="s">
        <v>439</v>
      </c>
      <c r="D29" s="416">
        <v>1</v>
      </c>
      <c r="E29" s="33">
        <v>507165.98374319327</v>
      </c>
      <c r="F29" s="416">
        <v>557165.983743193</v>
      </c>
    </row>
    <row r="30" spans="1:6" s="34" customFormat="1" ht="18" customHeight="1">
      <c r="A30" s="16">
        <v>24</v>
      </c>
      <c r="B30" s="17" t="s">
        <v>462</v>
      </c>
      <c r="C30" s="16" t="s">
        <v>439</v>
      </c>
      <c r="D30" s="416">
        <v>1</v>
      </c>
      <c r="E30" s="33">
        <v>405732.7869945546</v>
      </c>
      <c r="F30" s="416">
        <v>405732.7869945546</v>
      </c>
    </row>
    <row r="31" spans="1:6" s="34" customFormat="1" ht="18" customHeight="1">
      <c r="A31" s="16">
        <v>25</v>
      </c>
      <c r="B31" s="17" t="s">
        <v>463</v>
      </c>
      <c r="C31" s="16" t="s">
        <v>439</v>
      </c>
      <c r="D31" s="416">
        <v>1</v>
      </c>
      <c r="E31" s="33">
        <v>405732.7869945546</v>
      </c>
      <c r="F31" s="416">
        <v>405732.7869945546</v>
      </c>
    </row>
    <row r="32" spans="1:6" s="34" customFormat="1" ht="18" customHeight="1">
      <c r="A32" s="16">
        <v>26</v>
      </c>
      <c r="B32" s="17" t="s">
        <v>464</v>
      </c>
      <c r="C32" s="16" t="s">
        <v>439</v>
      </c>
      <c r="D32" s="416">
        <v>1</v>
      </c>
      <c r="E32" s="33">
        <v>405732.7869945546</v>
      </c>
      <c r="F32" s="416">
        <v>455732.786994555</v>
      </c>
    </row>
    <row r="33" spans="1:6" s="34" customFormat="1" ht="18" customHeight="1">
      <c r="A33" s="16">
        <v>27</v>
      </c>
      <c r="B33" s="17" t="s">
        <v>465</v>
      </c>
      <c r="C33" s="16" t="s">
        <v>439</v>
      </c>
      <c r="D33" s="416">
        <v>3</v>
      </c>
      <c r="E33" s="33">
        <v>253582.99187159663</v>
      </c>
      <c r="F33" s="416">
        <v>760748.9756147899</v>
      </c>
    </row>
    <row r="34" spans="1:6" s="34" customFormat="1" ht="18" customHeight="1">
      <c r="A34" s="16">
        <v>28</v>
      </c>
      <c r="B34" s="17" t="s">
        <v>466</v>
      </c>
      <c r="C34" s="16" t="s">
        <v>439</v>
      </c>
      <c r="D34" s="416">
        <v>3</v>
      </c>
      <c r="E34" s="33">
        <v>36390.466462398195</v>
      </c>
      <c r="F34" s="416">
        <v>109171.39938719459</v>
      </c>
    </row>
    <row r="35" spans="1:8" ht="25.5" customHeight="1">
      <c r="A35" s="35"/>
      <c r="B35" s="36" t="s">
        <v>188</v>
      </c>
      <c r="C35" s="37"/>
      <c r="D35" s="417"/>
      <c r="E35" s="38"/>
      <c r="F35" s="418">
        <f>SUM(F7:F34)</f>
        <v>7053932.14032609</v>
      </c>
      <c r="G35" s="12"/>
      <c r="H35" s="12"/>
    </row>
    <row r="38" spans="2:6" ht="15.75">
      <c r="B38" s="39"/>
      <c r="D38" s="447"/>
      <c r="E38" s="447"/>
      <c r="F38" s="447"/>
    </row>
    <row r="39" spans="2:6" ht="15.75">
      <c r="B39" s="39"/>
      <c r="D39" s="419"/>
      <c r="E39" s="40"/>
      <c r="F39" s="41"/>
    </row>
    <row r="40" spans="4:6" ht="12.75">
      <c r="D40" s="419"/>
      <c r="E40" s="28"/>
      <c r="F40" s="28"/>
    </row>
  </sheetData>
  <sheetProtection/>
  <mergeCells count="2">
    <mergeCell ref="B2:F2"/>
    <mergeCell ref="D38:F38"/>
  </mergeCells>
  <printOptions/>
  <pageMargins left="1.09" right="0.37" top="1.03" bottom="0.4" header="0.51" footer="0.5"/>
  <pageSetup horizontalDpi="600" verticalDpi="600" orientation="portrait" scale="93" r:id="rId1"/>
  <headerFooter alignWithMargins="0">
    <oddHeader>&amp;LTatimpaguesi "Hec-i Tervol" shpk
NIPT K 73621202N 
Aktiviteti Prodhim shitje energjie elektrike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M44"/>
  <sheetViews>
    <sheetView view="pageBreakPreview" zoomScale="60" zoomScalePageLayoutView="0" workbookViewId="0" topLeftCell="A4">
      <selection activeCell="I22" sqref="I22"/>
    </sheetView>
  </sheetViews>
  <sheetFormatPr defaultColWidth="9.140625" defaultRowHeight="12.75"/>
  <cols>
    <col min="1" max="1" width="6.421875" style="42" customWidth="1"/>
    <col min="2" max="2" width="25.140625" style="42" customWidth="1"/>
    <col min="3" max="3" width="22.28125" style="42" customWidth="1"/>
    <col min="4" max="4" width="21.421875" style="42" customWidth="1"/>
    <col min="5" max="5" width="16.57421875" style="43" customWidth="1"/>
    <col min="6" max="6" width="7.7109375" style="42" customWidth="1"/>
    <col min="7" max="16384" width="9.140625" style="42" customWidth="1"/>
  </cols>
  <sheetData>
    <row r="2" spans="2:6" ht="15.75">
      <c r="B2" s="451" t="s">
        <v>195</v>
      </c>
      <c r="C2" s="451"/>
      <c r="D2" s="45"/>
      <c r="E2" s="46"/>
      <c r="F2" s="45"/>
    </row>
    <row r="3" spans="2:6" ht="15.75">
      <c r="B3" s="451" t="s">
        <v>196</v>
      </c>
      <c r="C3" s="451"/>
      <c r="D3" s="45"/>
      <c r="E3" s="46"/>
      <c r="F3" s="45"/>
    </row>
    <row r="4" spans="2:6" ht="15.75">
      <c r="B4" s="451"/>
      <c r="C4" s="451"/>
      <c r="D4" s="45"/>
      <c r="E4" s="46"/>
      <c r="F4" s="45"/>
    </row>
    <row r="5" spans="1:6" ht="15.75">
      <c r="A5" s="47"/>
      <c r="B5" s="44"/>
      <c r="C5" s="45"/>
      <c r="D5" s="45"/>
      <c r="E5" s="46"/>
      <c r="F5" s="45"/>
    </row>
    <row r="6" spans="1:6" ht="20.25">
      <c r="A6" s="425" t="s">
        <v>420</v>
      </c>
      <c r="B6" s="425"/>
      <c r="C6" s="425"/>
      <c r="D6" s="425"/>
      <c r="E6" s="425"/>
      <c r="F6" s="48"/>
    </row>
    <row r="7" spans="1:6" ht="18.75">
      <c r="A7" s="45"/>
      <c r="B7" s="45"/>
      <c r="C7" s="45"/>
      <c r="D7" s="48"/>
      <c r="E7" s="49" t="s">
        <v>412</v>
      </c>
      <c r="F7" s="48"/>
    </row>
    <row r="8" spans="1:5" s="51" customFormat="1" ht="15.75">
      <c r="A8" s="48"/>
      <c r="B8" s="48"/>
      <c r="C8" s="48"/>
      <c r="D8" s="48"/>
      <c r="E8" s="50"/>
    </row>
    <row r="9" spans="1:13" s="56" customFormat="1" ht="21" customHeight="1">
      <c r="A9" s="52" t="s">
        <v>183</v>
      </c>
      <c r="B9" s="53" t="s">
        <v>197</v>
      </c>
      <c r="C9" s="54" t="s">
        <v>198</v>
      </c>
      <c r="D9" s="54" t="s">
        <v>199</v>
      </c>
      <c r="E9" s="55" t="s">
        <v>200</v>
      </c>
      <c r="G9" s="51"/>
      <c r="H9" s="51"/>
      <c r="I9" s="51"/>
      <c r="J9" s="51"/>
      <c r="K9" s="51"/>
      <c r="L9" s="51"/>
      <c r="M9" s="51"/>
    </row>
    <row r="10" spans="1:13" ht="13.5" customHeight="1">
      <c r="A10" s="57">
        <v>1</v>
      </c>
      <c r="B10" s="58" t="s">
        <v>429</v>
      </c>
      <c r="C10" s="57">
        <v>2802351925</v>
      </c>
      <c r="D10" s="57"/>
      <c r="E10" s="57">
        <v>-150</v>
      </c>
      <c r="F10" s="61"/>
      <c r="G10" s="51"/>
      <c r="H10" s="51"/>
      <c r="I10" s="51"/>
      <c r="J10" s="51"/>
      <c r="K10" s="51"/>
      <c r="L10" s="51"/>
      <c r="M10" s="51"/>
    </row>
    <row r="11" spans="1:13" ht="13.5" customHeight="1">
      <c r="A11" s="57">
        <v>2</v>
      </c>
      <c r="B11" s="64" t="s">
        <v>429</v>
      </c>
      <c r="C11" s="413" t="s">
        <v>235</v>
      </c>
      <c r="D11" s="57"/>
      <c r="E11" s="57">
        <v>196</v>
      </c>
      <c r="F11" s="61"/>
      <c r="G11" s="51"/>
      <c r="H11" s="51"/>
      <c r="I11" s="51"/>
      <c r="J11" s="51"/>
      <c r="K11" s="51"/>
      <c r="L11" s="51"/>
      <c r="M11" s="51"/>
    </row>
    <row r="12" spans="1:6" ht="13.5" customHeight="1">
      <c r="A12" s="57">
        <v>3</v>
      </c>
      <c r="B12" s="58" t="s">
        <v>430</v>
      </c>
      <c r="C12" s="57">
        <v>4703351925</v>
      </c>
      <c r="D12" s="57">
        <v>92</v>
      </c>
      <c r="E12" s="57">
        <v>9200</v>
      </c>
      <c r="F12" s="61"/>
    </row>
    <row r="13" spans="1:6" ht="13.5" customHeight="1">
      <c r="A13" s="57">
        <v>4</v>
      </c>
      <c r="B13" s="58" t="s">
        <v>431</v>
      </c>
      <c r="C13" s="57">
        <v>4702351925</v>
      </c>
      <c r="D13" s="57">
        <v>-0.72</v>
      </c>
      <c r="E13" s="57">
        <v>-100</v>
      </c>
      <c r="F13" s="61"/>
    </row>
    <row r="14" spans="1:6" ht="13.5" customHeight="1">
      <c r="A14" s="57">
        <v>5</v>
      </c>
      <c r="B14" s="58" t="s">
        <v>432</v>
      </c>
      <c r="C14" s="412">
        <v>128766550001</v>
      </c>
      <c r="D14" s="57"/>
      <c r="E14" s="57">
        <v>3545</v>
      </c>
      <c r="F14" s="61"/>
    </row>
    <row r="15" spans="1:6" ht="13.5" customHeight="1">
      <c r="A15" s="57">
        <v>6</v>
      </c>
      <c r="B15" s="58" t="s">
        <v>433</v>
      </c>
      <c r="C15" s="412">
        <v>408766520003</v>
      </c>
      <c r="D15" s="57">
        <v>0</v>
      </c>
      <c r="E15" s="57"/>
      <c r="F15" s="61"/>
    </row>
    <row r="16" spans="1:6" ht="13.5" customHeight="1">
      <c r="A16" s="57">
        <v>7</v>
      </c>
      <c r="B16" s="58" t="s">
        <v>434</v>
      </c>
      <c r="C16" s="412">
        <v>29973310000016</v>
      </c>
      <c r="D16" s="57"/>
      <c r="E16" s="57">
        <v>45093</v>
      </c>
      <c r="F16" s="61"/>
    </row>
    <row r="17" spans="1:6" ht="13.5" customHeight="1">
      <c r="A17" s="57">
        <v>8</v>
      </c>
      <c r="B17" s="64" t="s">
        <v>435</v>
      </c>
      <c r="C17" s="319" t="s">
        <v>427</v>
      </c>
      <c r="D17" s="59"/>
      <c r="E17" s="57">
        <v>4242</v>
      </c>
      <c r="F17" s="61"/>
    </row>
    <row r="18" spans="1:6" ht="13.5" customHeight="1">
      <c r="A18" s="57">
        <v>9</v>
      </c>
      <c r="B18" s="58" t="s">
        <v>436</v>
      </c>
      <c r="C18" s="319" t="s">
        <v>428</v>
      </c>
      <c r="D18" s="57">
        <v>-67</v>
      </c>
      <c r="E18" s="414">
        <v>-9581</v>
      </c>
      <c r="F18" s="61"/>
    </row>
    <row r="19" spans="1:6" ht="13.5" customHeight="1">
      <c r="A19" s="57">
        <v>10</v>
      </c>
      <c r="B19" s="64" t="s">
        <v>421</v>
      </c>
      <c r="C19" s="62"/>
      <c r="D19" s="62"/>
      <c r="E19" s="414">
        <v>2059720</v>
      </c>
      <c r="F19" s="61"/>
    </row>
    <row r="20" spans="1:6" ht="13.5" customHeight="1">
      <c r="A20" s="57"/>
      <c r="B20" s="58"/>
      <c r="C20" s="59"/>
      <c r="D20" s="59"/>
      <c r="E20" s="60"/>
      <c r="F20" s="61"/>
    </row>
    <row r="21" spans="1:6" ht="13.5" customHeight="1">
      <c r="A21" s="57"/>
      <c r="B21" s="58"/>
      <c r="C21" s="59"/>
      <c r="D21" s="59"/>
      <c r="E21" s="60"/>
      <c r="F21" s="61"/>
    </row>
    <row r="22" spans="1:6" ht="13.5" customHeight="1">
      <c r="A22" s="57"/>
      <c r="B22" s="58"/>
      <c r="C22" s="59"/>
      <c r="D22" s="59"/>
      <c r="E22" s="60"/>
      <c r="F22" s="61"/>
    </row>
    <row r="23" spans="1:6" ht="13.5" customHeight="1">
      <c r="A23" s="57"/>
      <c r="B23" s="58"/>
      <c r="C23" s="59"/>
      <c r="D23" s="59"/>
      <c r="E23" s="60"/>
      <c r="F23" s="61"/>
    </row>
    <row r="24" spans="1:6" ht="13.5" customHeight="1">
      <c r="A24" s="57"/>
      <c r="B24" s="58"/>
      <c r="C24" s="59"/>
      <c r="D24" s="59"/>
      <c r="E24" s="60"/>
      <c r="F24" s="61"/>
    </row>
    <row r="25" spans="1:6" ht="13.5" customHeight="1">
      <c r="A25" s="57"/>
      <c r="B25" s="58"/>
      <c r="C25" s="62"/>
      <c r="D25" s="62"/>
      <c r="E25" s="60"/>
      <c r="F25" s="61"/>
    </row>
    <row r="26" spans="1:6" ht="13.5" customHeight="1">
      <c r="A26" s="57"/>
      <c r="B26" s="58"/>
      <c r="C26" s="62"/>
      <c r="D26" s="62"/>
      <c r="E26" s="60"/>
      <c r="F26" s="61"/>
    </row>
    <row r="27" spans="1:6" ht="13.5" customHeight="1">
      <c r="A27" s="57"/>
      <c r="B27" s="58"/>
      <c r="C27" s="62"/>
      <c r="D27" s="62"/>
      <c r="E27" s="60"/>
      <c r="F27" s="61"/>
    </row>
    <row r="28" spans="1:6" ht="13.5" customHeight="1">
      <c r="A28" s="57"/>
      <c r="B28" s="58"/>
      <c r="C28" s="62"/>
      <c r="D28" s="62"/>
      <c r="E28" s="60"/>
      <c r="F28" s="61"/>
    </row>
    <row r="29" spans="1:6" ht="13.5" customHeight="1">
      <c r="A29" s="57"/>
      <c r="B29" s="58"/>
      <c r="C29" s="62"/>
      <c r="D29" s="62"/>
      <c r="E29" s="60"/>
      <c r="F29" s="61"/>
    </row>
    <row r="30" spans="1:6" ht="13.5" customHeight="1">
      <c r="A30" s="57"/>
      <c r="B30" s="58"/>
      <c r="C30" s="62"/>
      <c r="D30" s="62"/>
      <c r="E30" s="60"/>
      <c r="F30" s="61"/>
    </row>
    <row r="31" spans="1:6" ht="13.5" customHeight="1">
      <c r="A31" s="57"/>
      <c r="B31" s="58"/>
      <c r="C31" s="62"/>
      <c r="D31" s="62"/>
      <c r="E31" s="60"/>
      <c r="F31" s="61"/>
    </row>
    <row r="32" spans="1:6" ht="13.5" customHeight="1">
      <c r="A32" s="57"/>
      <c r="B32" s="58"/>
      <c r="C32" s="62"/>
      <c r="D32" s="62"/>
      <c r="E32" s="60"/>
      <c r="F32" s="61"/>
    </row>
    <row r="33" spans="1:6" ht="13.5" customHeight="1">
      <c r="A33" s="57"/>
      <c r="B33" s="58"/>
      <c r="C33" s="62"/>
      <c r="D33" s="62"/>
      <c r="E33" s="60"/>
      <c r="F33" s="61"/>
    </row>
    <row r="34" spans="1:6" ht="13.5" customHeight="1">
      <c r="A34" s="57"/>
      <c r="B34" s="58"/>
      <c r="C34" s="62"/>
      <c r="D34" s="62"/>
      <c r="E34" s="60"/>
      <c r="F34" s="61"/>
    </row>
    <row r="35" spans="1:6" ht="13.5" customHeight="1">
      <c r="A35" s="57"/>
      <c r="B35" s="58"/>
      <c r="C35" s="63"/>
      <c r="D35" s="63"/>
      <c r="E35" s="60"/>
      <c r="F35" s="61"/>
    </row>
    <row r="36" spans="1:6" ht="13.5" customHeight="1">
      <c r="A36" s="57"/>
      <c r="B36" s="58"/>
      <c r="C36" s="63"/>
      <c r="D36" s="63"/>
      <c r="E36" s="60"/>
      <c r="F36" s="61"/>
    </row>
    <row r="37" spans="1:6" s="66" customFormat="1" ht="13.5" customHeight="1">
      <c r="A37" s="64"/>
      <c r="B37" s="58"/>
      <c r="C37" s="64"/>
      <c r="D37" s="64"/>
      <c r="E37" s="60"/>
      <c r="F37" s="65"/>
    </row>
    <row r="38" spans="1:6" s="66" customFormat="1" ht="13.5" customHeight="1">
      <c r="A38" s="64"/>
      <c r="B38" s="58"/>
      <c r="C38" s="64"/>
      <c r="D38" s="64"/>
      <c r="E38" s="60"/>
      <c r="F38" s="65"/>
    </row>
    <row r="39" spans="1:7" s="69" customFormat="1" ht="13.5" customHeight="1">
      <c r="A39" s="448" t="s">
        <v>194</v>
      </c>
      <c r="B39" s="448"/>
      <c r="C39" s="448"/>
      <c r="D39" s="448"/>
      <c r="E39" s="414">
        <v>2111534</v>
      </c>
      <c r="F39" s="68"/>
      <c r="G39" s="415"/>
    </row>
    <row r="40" ht="13.5" customHeight="1">
      <c r="E40" s="42"/>
    </row>
    <row r="41" ht="13.5" customHeight="1"/>
    <row r="42" spans="3:5" ht="13.5" customHeight="1">
      <c r="C42" s="449"/>
      <c r="D42" s="449"/>
      <c r="E42" s="449"/>
    </row>
    <row r="43" spans="3:5" ht="13.5" customHeight="1">
      <c r="C43" s="449"/>
      <c r="D43" s="449"/>
      <c r="E43" s="449"/>
    </row>
    <row r="44" spans="2:6" s="70" customFormat="1" ht="13.5" customHeight="1">
      <c r="B44" s="71"/>
      <c r="C44" s="450"/>
      <c r="D44" s="450"/>
      <c r="E44" s="450"/>
      <c r="F44" s="71"/>
    </row>
    <row r="45" ht="13.5" customHeight="1"/>
    <row r="46" ht="13.5" customHeight="1"/>
  </sheetData>
  <sheetProtection/>
  <mergeCells count="8">
    <mergeCell ref="A39:D39"/>
    <mergeCell ref="C42:E42"/>
    <mergeCell ref="C43:E43"/>
    <mergeCell ref="C44:E44"/>
    <mergeCell ref="B2:C2"/>
    <mergeCell ref="B3:C3"/>
    <mergeCell ref="B4:C4"/>
    <mergeCell ref="A6:E6"/>
  </mergeCells>
  <printOptions/>
  <pageMargins left="0.75" right="0.75" top="1" bottom="1" header="0.5" footer="0.5"/>
  <pageSetup horizontalDpi="600" verticalDpi="600" orientation="portrait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6.421875" style="42" customWidth="1"/>
    <col min="2" max="2" width="25.140625" style="42" customWidth="1"/>
    <col min="3" max="3" width="16.140625" style="42" customWidth="1"/>
    <col min="4" max="4" width="21.421875" style="42" customWidth="1"/>
    <col min="5" max="5" width="16.57421875" style="43" customWidth="1"/>
    <col min="6" max="6" width="7.7109375" style="42" customWidth="1"/>
    <col min="7" max="7" width="10.421875" style="42" customWidth="1"/>
    <col min="8" max="16384" width="9.140625" style="42" customWidth="1"/>
  </cols>
  <sheetData>
    <row r="2" spans="2:8" ht="15.75">
      <c r="B2" s="451" t="s">
        <v>195</v>
      </c>
      <c r="C2" s="451"/>
      <c r="D2" s="45"/>
      <c r="E2" s="46"/>
      <c r="F2" s="45"/>
      <c r="G2" s="45"/>
      <c r="H2" s="45"/>
    </row>
    <row r="3" spans="2:8" ht="15.75">
      <c r="B3" s="451" t="s">
        <v>196</v>
      </c>
      <c r="C3" s="451"/>
      <c r="D3" s="45"/>
      <c r="E3" s="46"/>
      <c r="F3" s="45"/>
      <c r="G3" s="45"/>
      <c r="H3" s="45"/>
    </row>
    <row r="4" spans="2:8" ht="15.75">
      <c r="B4" s="451" t="s">
        <v>189</v>
      </c>
      <c r="C4" s="451"/>
      <c r="D4" s="45"/>
      <c r="E4" s="46"/>
      <c r="F4" s="45"/>
      <c r="G4" s="45"/>
      <c r="H4" s="45"/>
    </row>
    <row r="5" spans="1:8" ht="15.75">
      <c r="A5" s="47"/>
      <c r="B5" s="44"/>
      <c r="C5" s="45"/>
      <c r="D5" s="45"/>
      <c r="E5" s="46"/>
      <c r="F5" s="45"/>
      <c r="G5" s="45"/>
      <c r="H5" s="45"/>
    </row>
    <row r="6" spans="1:8" ht="20.25">
      <c r="A6" s="425" t="s">
        <v>190</v>
      </c>
      <c r="B6" s="425"/>
      <c r="C6" s="425"/>
      <c r="D6" s="425"/>
      <c r="E6" s="425"/>
      <c r="F6" s="48"/>
      <c r="G6" s="48"/>
      <c r="H6" s="48"/>
    </row>
    <row r="7" spans="1:8" ht="18.75">
      <c r="A7" s="45"/>
      <c r="B7" s="45"/>
      <c r="C7" s="45"/>
      <c r="D7" s="48"/>
      <c r="E7" s="49" t="s">
        <v>412</v>
      </c>
      <c r="F7" s="48"/>
      <c r="G7" s="48"/>
      <c r="H7" s="48"/>
    </row>
    <row r="8" spans="1:5" s="51" customFormat="1" ht="15.75">
      <c r="A8" s="48"/>
      <c r="B8" s="48"/>
      <c r="C8" s="48"/>
      <c r="D8" s="48"/>
      <c r="E8" s="50"/>
    </row>
    <row r="9" spans="1:5" s="56" customFormat="1" ht="21" customHeight="1">
      <c r="A9" s="52" t="s">
        <v>183</v>
      </c>
      <c r="B9" s="53" t="s">
        <v>191</v>
      </c>
      <c r="C9" s="54" t="s">
        <v>192</v>
      </c>
      <c r="D9" s="54" t="s">
        <v>193</v>
      </c>
      <c r="E9" s="55" t="s">
        <v>172</v>
      </c>
    </row>
    <row r="10" spans="1:6" ht="13.5" customHeight="1">
      <c r="A10" s="57"/>
      <c r="B10" s="58"/>
      <c r="C10" s="59"/>
      <c r="D10" s="59"/>
      <c r="E10" s="60"/>
      <c r="F10" s="61"/>
    </row>
    <row r="11" spans="1:6" ht="13.5" customHeight="1">
      <c r="A11" s="57"/>
      <c r="B11" s="58"/>
      <c r="C11" s="59"/>
      <c r="D11" s="59"/>
      <c r="E11" s="60"/>
      <c r="F11" s="61"/>
    </row>
    <row r="12" spans="1:6" ht="13.5" customHeight="1">
      <c r="A12" s="57"/>
      <c r="B12" s="58"/>
      <c r="C12" s="59"/>
      <c r="D12" s="59"/>
      <c r="E12" s="60"/>
      <c r="F12" s="61"/>
    </row>
    <row r="13" spans="1:6" ht="13.5" customHeight="1">
      <c r="A13" s="57"/>
      <c r="B13" s="58"/>
      <c r="C13" s="59"/>
      <c r="D13" s="59"/>
      <c r="E13" s="60"/>
      <c r="F13" s="61"/>
    </row>
    <row r="14" spans="1:6" ht="13.5" customHeight="1">
      <c r="A14" s="57"/>
      <c r="B14" s="58"/>
      <c r="C14" s="59"/>
      <c r="D14" s="59"/>
      <c r="E14" s="60"/>
      <c r="F14" s="61"/>
    </row>
    <row r="15" spans="1:6" ht="13.5" customHeight="1">
      <c r="A15" s="57"/>
      <c r="B15" s="58"/>
      <c r="C15" s="59"/>
      <c r="D15" s="59"/>
      <c r="E15" s="60"/>
      <c r="F15" s="61"/>
    </row>
    <row r="16" spans="1:6" ht="13.5" customHeight="1">
      <c r="A16" s="57"/>
      <c r="B16" s="58"/>
      <c r="C16" s="59"/>
      <c r="D16" s="59"/>
      <c r="E16" s="60"/>
      <c r="F16" s="61"/>
    </row>
    <row r="17" spans="1:6" ht="13.5" customHeight="1">
      <c r="A17" s="57"/>
      <c r="B17" s="58"/>
      <c r="C17" s="59"/>
      <c r="D17" s="59"/>
      <c r="E17" s="60"/>
      <c r="F17" s="61"/>
    </row>
    <row r="18" spans="1:6" ht="13.5" customHeight="1">
      <c r="A18" s="57"/>
      <c r="B18" s="58"/>
      <c r="C18" s="62"/>
      <c r="D18" s="62"/>
      <c r="E18" s="60"/>
      <c r="F18" s="61"/>
    </row>
    <row r="19" spans="1:6" ht="13.5" customHeight="1">
      <c r="A19" s="57"/>
      <c r="B19" s="58"/>
      <c r="C19" s="62"/>
      <c r="D19" s="62"/>
      <c r="E19" s="60"/>
      <c r="F19" s="61"/>
    </row>
    <row r="20" spans="1:6" ht="13.5" customHeight="1">
      <c r="A20" s="57"/>
      <c r="B20" s="58"/>
      <c r="C20" s="62"/>
      <c r="D20" s="62"/>
      <c r="E20" s="60"/>
      <c r="F20" s="61"/>
    </row>
    <row r="21" spans="1:6" ht="13.5" customHeight="1">
      <c r="A21" s="57"/>
      <c r="B21" s="58"/>
      <c r="C21" s="62"/>
      <c r="D21" s="62"/>
      <c r="E21" s="60"/>
      <c r="F21" s="61"/>
    </row>
    <row r="22" spans="1:6" ht="13.5" customHeight="1">
      <c r="A22" s="57"/>
      <c r="B22" s="58"/>
      <c r="C22" s="62"/>
      <c r="D22" s="62"/>
      <c r="E22" s="60"/>
      <c r="F22" s="61"/>
    </row>
    <row r="23" spans="1:6" ht="13.5" customHeight="1">
      <c r="A23" s="57"/>
      <c r="B23" s="58"/>
      <c r="C23" s="62"/>
      <c r="D23" s="62"/>
      <c r="E23" s="60"/>
      <c r="F23" s="61"/>
    </row>
    <row r="24" spans="1:6" ht="13.5" customHeight="1">
      <c r="A24" s="57"/>
      <c r="B24" s="58"/>
      <c r="C24" s="63"/>
      <c r="D24" s="63"/>
      <c r="E24" s="60"/>
      <c r="F24" s="61"/>
    </row>
    <row r="25" spans="1:6" ht="13.5" customHeight="1">
      <c r="A25" s="57"/>
      <c r="B25" s="58"/>
      <c r="C25" s="63"/>
      <c r="D25" s="63"/>
      <c r="E25" s="60"/>
      <c r="F25" s="61"/>
    </row>
    <row r="26" spans="1:6" s="66" customFormat="1" ht="13.5" customHeight="1">
      <c r="A26" s="64"/>
      <c r="B26" s="58"/>
      <c r="C26" s="64"/>
      <c r="D26" s="64"/>
      <c r="E26" s="60"/>
      <c r="F26" s="65"/>
    </row>
    <row r="27" spans="1:6" s="66" customFormat="1" ht="13.5" customHeight="1">
      <c r="A27" s="64"/>
      <c r="B27" s="58"/>
      <c r="C27" s="64"/>
      <c r="D27" s="64"/>
      <c r="E27" s="60"/>
      <c r="F27" s="65"/>
    </row>
    <row r="28" spans="1:6" s="69" customFormat="1" ht="13.5" customHeight="1">
      <c r="A28" s="448" t="s">
        <v>194</v>
      </c>
      <c r="B28" s="448"/>
      <c r="C28" s="448"/>
      <c r="D28" s="448"/>
      <c r="E28" s="67">
        <f>SUM(E10:E27)</f>
        <v>0</v>
      </c>
      <c r="F28" s="68"/>
    </row>
    <row r="29" ht="13.5" customHeight="1"/>
    <row r="30" ht="13.5" customHeight="1"/>
    <row r="31" spans="3:5" ht="13.5" customHeight="1">
      <c r="C31" s="449"/>
      <c r="D31" s="449"/>
      <c r="E31" s="449"/>
    </row>
    <row r="32" spans="3:5" ht="13.5" customHeight="1">
      <c r="C32" s="449"/>
      <c r="D32" s="449"/>
      <c r="E32" s="449"/>
    </row>
    <row r="33" spans="2:7" s="70" customFormat="1" ht="13.5" customHeight="1">
      <c r="B33" s="71"/>
      <c r="C33" s="450"/>
      <c r="D33" s="450"/>
      <c r="E33" s="450"/>
      <c r="F33" s="71"/>
      <c r="G33" s="71"/>
    </row>
    <row r="34" ht="13.5" customHeight="1"/>
    <row r="35" ht="13.5" customHeight="1"/>
  </sheetData>
  <sheetProtection/>
  <mergeCells count="8">
    <mergeCell ref="B2:C2"/>
    <mergeCell ref="C31:E31"/>
    <mergeCell ref="C32:E32"/>
    <mergeCell ref="C33:E33"/>
    <mergeCell ref="B3:C3"/>
    <mergeCell ref="B4:C4"/>
    <mergeCell ref="A6:E6"/>
    <mergeCell ref="A28:D28"/>
  </mergeCells>
  <printOptions/>
  <pageMargins left="0.5" right="0.51" top="0.88" bottom="0.32" header="1.78" footer="0.5"/>
  <pageSetup horizontalDpi="600" verticalDpi="600" orientation="portrait" r:id="rId1"/>
  <headerFooter alignWithMargins="0">
    <oddHeader>&amp;RNe leke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zoomScaleSheetLayoutView="100" zoomScalePageLayoutView="0" workbookViewId="0" topLeftCell="A19">
      <selection activeCell="H41" sqref="H4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3.00390625" style="0" customWidth="1"/>
    <col min="5" max="5" width="14.140625" style="0" customWidth="1"/>
    <col min="6" max="6" width="12.00390625" style="0" customWidth="1"/>
    <col min="7" max="7" width="13.421875" style="0" customWidth="1"/>
    <col min="8" max="8" width="18.57421875" style="0" customWidth="1"/>
    <col min="9" max="10" width="10.140625" style="0" bestFit="1" customWidth="1"/>
    <col min="13" max="13" width="12.28125" style="0" customWidth="1"/>
  </cols>
  <sheetData>
    <row r="1" ht="15">
      <c r="B1" s="393" t="s">
        <v>239</v>
      </c>
    </row>
    <row r="2" ht="12.75">
      <c r="B2" s="118" t="s">
        <v>240</v>
      </c>
    </row>
    <row r="3" ht="12.75">
      <c r="B3" s="118"/>
    </row>
    <row r="4" spans="2:7" ht="15.75">
      <c r="B4" s="447" t="s">
        <v>419</v>
      </c>
      <c r="C4" s="447"/>
      <c r="D4" s="447"/>
      <c r="E4" s="447"/>
      <c r="F4" s="447"/>
      <c r="G4" s="447"/>
    </row>
    <row r="6" spans="1:7" ht="12.75">
      <c r="A6" s="452" t="s">
        <v>109</v>
      </c>
      <c r="B6" s="454" t="s">
        <v>121</v>
      </c>
      <c r="C6" s="452" t="s">
        <v>186</v>
      </c>
      <c r="D6" s="309" t="s">
        <v>241</v>
      </c>
      <c r="E6" s="452" t="s">
        <v>242</v>
      </c>
      <c r="F6" s="452" t="s">
        <v>243</v>
      </c>
      <c r="G6" s="309" t="s">
        <v>241</v>
      </c>
    </row>
    <row r="7" spans="1:9" ht="12.75">
      <c r="A7" s="453"/>
      <c r="B7" s="455"/>
      <c r="C7" s="453"/>
      <c r="D7" s="310">
        <v>41274</v>
      </c>
      <c r="E7" s="453"/>
      <c r="F7" s="453"/>
      <c r="G7" s="310">
        <v>41639</v>
      </c>
      <c r="H7" s="119"/>
      <c r="I7" s="119"/>
    </row>
    <row r="8" spans="1:9" ht="12.75">
      <c r="A8" s="14">
        <v>1</v>
      </c>
      <c r="B8" s="120" t="s">
        <v>244</v>
      </c>
      <c r="C8" s="14"/>
      <c r="D8" s="394">
        <v>0</v>
      </c>
      <c r="E8" s="394"/>
      <c r="F8" s="394"/>
      <c r="G8" s="394">
        <f aca="true" t="shared" si="0" ref="G8:G16">D8+E8-F8</f>
        <v>0</v>
      </c>
      <c r="H8" s="119"/>
      <c r="I8" s="119"/>
    </row>
    <row r="9" spans="1:9" ht="12.75">
      <c r="A9" s="14">
        <v>2</v>
      </c>
      <c r="B9" s="120" t="s">
        <v>245</v>
      </c>
      <c r="C9" s="14"/>
      <c r="D9" s="394">
        <v>682628152</v>
      </c>
      <c r="E9" s="394"/>
      <c r="F9" s="394">
        <v>0</v>
      </c>
      <c r="G9" s="394">
        <f t="shared" si="0"/>
        <v>682628152</v>
      </c>
      <c r="H9" s="395"/>
      <c r="I9" s="396"/>
    </row>
    <row r="10" spans="1:9" ht="12.75">
      <c r="A10" s="14">
        <v>3</v>
      </c>
      <c r="B10" s="397" t="s">
        <v>246</v>
      </c>
      <c r="C10" s="14"/>
      <c r="D10" s="394">
        <v>207204743</v>
      </c>
      <c r="E10" s="394">
        <f>G10-D10</f>
        <v>609650</v>
      </c>
      <c r="F10" s="394"/>
      <c r="G10" s="394">
        <v>207814393</v>
      </c>
      <c r="H10" s="395"/>
      <c r="I10" s="396"/>
    </row>
    <row r="11" spans="1:9" ht="12.75">
      <c r="A11" s="14">
        <v>4</v>
      </c>
      <c r="B11" s="397" t="s">
        <v>247</v>
      </c>
      <c r="C11" s="14"/>
      <c r="D11" s="394">
        <v>0</v>
      </c>
      <c r="E11" s="394"/>
      <c r="F11" s="394"/>
      <c r="G11" s="394">
        <f t="shared" si="0"/>
        <v>0</v>
      </c>
      <c r="H11" s="395"/>
      <c r="I11" s="396"/>
    </row>
    <row r="12" spans="1:9" ht="12.75">
      <c r="A12" s="14">
        <v>5</v>
      </c>
      <c r="B12" s="397" t="s">
        <v>424</v>
      </c>
      <c r="C12" s="14"/>
      <c r="D12" s="394">
        <v>0</v>
      </c>
      <c r="E12" s="20"/>
      <c r="F12" s="394"/>
      <c r="G12" s="394">
        <f t="shared" si="0"/>
        <v>0</v>
      </c>
      <c r="H12" s="395"/>
      <c r="I12" s="396"/>
    </row>
    <row r="13" spans="1:9" ht="12.75">
      <c r="A13" s="14">
        <v>1</v>
      </c>
      <c r="B13" s="397" t="s">
        <v>425</v>
      </c>
      <c r="C13" s="14"/>
      <c r="D13" s="394">
        <v>341156</v>
      </c>
      <c r="E13" s="394"/>
      <c r="F13" s="394"/>
      <c r="G13" s="394">
        <f t="shared" si="0"/>
        <v>341156</v>
      </c>
      <c r="H13" s="395"/>
      <c r="I13" s="396"/>
    </row>
    <row r="14" spans="1:9" ht="12.75">
      <c r="A14" s="14">
        <v>2</v>
      </c>
      <c r="B14" s="13"/>
      <c r="C14" s="14"/>
      <c r="D14" s="394">
        <v>0</v>
      </c>
      <c r="E14" s="394"/>
      <c r="F14" s="394"/>
      <c r="G14" s="394">
        <f t="shared" si="0"/>
        <v>0</v>
      </c>
      <c r="H14" s="119"/>
      <c r="I14" s="119"/>
    </row>
    <row r="15" spans="1:9" ht="12.75">
      <c r="A15" s="14">
        <v>3</v>
      </c>
      <c r="B15" s="13"/>
      <c r="C15" s="14"/>
      <c r="D15" s="394">
        <v>0</v>
      </c>
      <c r="E15" s="394"/>
      <c r="F15" s="394"/>
      <c r="G15" s="394">
        <f t="shared" si="0"/>
        <v>0</v>
      </c>
      <c r="H15" s="396"/>
      <c r="I15" s="119"/>
    </row>
    <row r="16" spans="1:9" ht="13.5" thickBot="1">
      <c r="A16" s="398">
        <v>4</v>
      </c>
      <c r="B16" s="399"/>
      <c r="C16" s="398"/>
      <c r="D16" s="400">
        <v>0</v>
      </c>
      <c r="E16" s="400"/>
      <c r="F16" s="400"/>
      <c r="G16" s="400">
        <f t="shared" si="0"/>
        <v>0</v>
      </c>
      <c r="H16" s="119"/>
      <c r="I16" s="119"/>
    </row>
    <row r="17" spans="1:9" ht="13.5" thickBot="1">
      <c r="A17" s="311"/>
      <c r="B17" s="312" t="s">
        <v>248</v>
      </c>
      <c r="C17" s="313"/>
      <c r="D17" s="314">
        <v>890174051</v>
      </c>
      <c r="E17" s="314">
        <f>SUM(E8:E16)</f>
        <v>609650</v>
      </c>
      <c r="F17" s="314">
        <f>SUM(F8:F16)</f>
        <v>0</v>
      </c>
      <c r="G17" s="315">
        <f>SUM(G8:G16)</f>
        <v>890783701</v>
      </c>
      <c r="H17" s="12"/>
      <c r="I17" s="12"/>
    </row>
    <row r="19" spans="7:8" ht="12.75">
      <c r="G19" s="12"/>
      <c r="H19" s="12"/>
    </row>
    <row r="20" spans="2:9" ht="15.75">
      <c r="B20" s="447" t="s">
        <v>426</v>
      </c>
      <c r="C20" s="447"/>
      <c r="D20" s="447"/>
      <c r="E20" s="447"/>
      <c r="F20" s="447"/>
      <c r="G20" s="447"/>
      <c r="I20" s="12"/>
    </row>
    <row r="21" ht="12.75">
      <c r="H21" s="401"/>
    </row>
    <row r="22" spans="1:8" ht="12.75">
      <c r="A22" s="452" t="s">
        <v>109</v>
      </c>
      <c r="B22" s="454" t="s">
        <v>121</v>
      </c>
      <c r="C22" s="452" t="s">
        <v>186</v>
      </c>
      <c r="D22" s="309" t="s">
        <v>241</v>
      </c>
      <c r="E22" s="452" t="s">
        <v>242</v>
      </c>
      <c r="F22" s="452" t="s">
        <v>243</v>
      </c>
      <c r="G22" s="309" t="s">
        <v>241</v>
      </c>
      <c r="H22" s="402"/>
    </row>
    <row r="23" spans="1:7" ht="12.75">
      <c r="A23" s="453"/>
      <c r="B23" s="455"/>
      <c r="C23" s="453"/>
      <c r="D23" s="310">
        <v>41274</v>
      </c>
      <c r="E23" s="453"/>
      <c r="F23" s="453"/>
      <c r="G23" s="310">
        <v>41639</v>
      </c>
    </row>
    <row r="24" spans="1:7" ht="12.75">
      <c r="A24" s="14">
        <v>1</v>
      </c>
      <c r="B24" s="120" t="s">
        <v>244</v>
      </c>
      <c r="C24" s="14"/>
      <c r="D24" s="394">
        <v>0</v>
      </c>
      <c r="E24" s="394"/>
      <c r="F24" s="394"/>
      <c r="G24" s="394">
        <f>D24+E24</f>
        <v>0</v>
      </c>
    </row>
    <row r="25" spans="1:7" ht="12.75">
      <c r="A25" s="14">
        <v>2</v>
      </c>
      <c r="B25" s="120" t="s">
        <v>245</v>
      </c>
      <c r="C25" s="14"/>
      <c r="D25" s="394">
        <v>71038293</v>
      </c>
      <c r="E25" s="394">
        <f>G25-D25</f>
        <v>30579493</v>
      </c>
      <c r="F25" s="394"/>
      <c r="G25" s="394">
        <v>101617786</v>
      </c>
    </row>
    <row r="26" spans="1:8" ht="12.75">
      <c r="A26" s="14">
        <v>3</v>
      </c>
      <c r="B26" s="397" t="s">
        <v>249</v>
      </c>
      <c r="C26" s="14"/>
      <c r="D26" s="394">
        <v>54885224</v>
      </c>
      <c r="E26" s="394">
        <f>G26-D26</f>
        <v>7615976</v>
      </c>
      <c r="F26" s="394"/>
      <c r="G26" s="394">
        <v>62501200</v>
      </c>
      <c r="H26" s="12"/>
    </row>
    <row r="27" spans="1:7" ht="12.75">
      <c r="A27" s="14">
        <v>4</v>
      </c>
      <c r="B27" s="397" t="s">
        <v>247</v>
      </c>
      <c r="C27" s="14"/>
      <c r="D27" s="394">
        <v>0</v>
      </c>
      <c r="E27" s="394"/>
      <c r="F27" s="394"/>
      <c r="G27" s="394">
        <f>D27+E27</f>
        <v>0</v>
      </c>
    </row>
    <row r="28" spans="1:7" ht="12.75">
      <c r="A28" s="14">
        <v>5</v>
      </c>
      <c r="B28" s="397" t="s">
        <v>424</v>
      </c>
      <c r="C28" s="14"/>
      <c r="D28" s="394">
        <v>0</v>
      </c>
      <c r="E28" s="403"/>
      <c r="F28" s="394"/>
      <c r="G28" s="394">
        <f>D28+E28</f>
        <v>0</v>
      </c>
    </row>
    <row r="29" spans="1:7" ht="13.5" thickBot="1">
      <c r="A29" s="14">
        <v>6</v>
      </c>
      <c r="B29" s="397" t="s">
        <v>425</v>
      </c>
      <c r="C29" s="14"/>
      <c r="D29" s="394">
        <v>228222</v>
      </c>
      <c r="E29" s="394">
        <f>G29-D29</f>
        <v>22587</v>
      </c>
      <c r="F29" s="394"/>
      <c r="G29" s="394">
        <v>250809</v>
      </c>
    </row>
    <row r="30" spans="1:10" ht="13.5" thickBot="1">
      <c r="A30" s="311"/>
      <c r="B30" s="312" t="s">
        <v>248</v>
      </c>
      <c r="C30" s="313"/>
      <c r="D30" s="314">
        <v>126151739</v>
      </c>
      <c r="E30" s="314">
        <f>SUM(E24:E29)</f>
        <v>38218056</v>
      </c>
      <c r="F30" s="314">
        <f>SUM(F24:F29)</f>
        <v>0</v>
      </c>
      <c r="G30" s="315">
        <f>SUM(G24:G29)</f>
        <v>164369795</v>
      </c>
      <c r="H30" s="404"/>
      <c r="I30" s="12"/>
      <c r="J30" s="12"/>
    </row>
    <row r="31" spans="7:8" ht="12.75">
      <c r="G31" s="404"/>
      <c r="H31" s="12"/>
    </row>
    <row r="33" spans="2:8" ht="15.75">
      <c r="B33" s="447" t="s">
        <v>409</v>
      </c>
      <c r="C33" s="447"/>
      <c r="D33" s="447"/>
      <c r="E33" s="447"/>
      <c r="F33" s="447"/>
      <c r="G33" s="447"/>
      <c r="H33" s="12"/>
    </row>
    <row r="35" spans="1:7" ht="12.75">
      <c r="A35" s="452" t="s">
        <v>109</v>
      </c>
      <c r="B35" s="454" t="s">
        <v>121</v>
      </c>
      <c r="C35" s="452" t="s">
        <v>186</v>
      </c>
      <c r="D35" s="309" t="s">
        <v>241</v>
      </c>
      <c r="E35" s="452" t="s">
        <v>242</v>
      </c>
      <c r="F35" s="452" t="s">
        <v>243</v>
      </c>
      <c r="G35" s="309" t="s">
        <v>241</v>
      </c>
    </row>
    <row r="36" spans="1:7" ht="12.75">
      <c r="A36" s="453"/>
      <c r="B36" s="455"/>
      <c r="C36" s="453"/>
      <c r="D36" s="310">
        <v>41274</v>
      </c>
      <c r="E36" s="453"/>
      <c r="F36" s="453"/>
      <c r="G36" s="310">
        <v>41639</v>
      </c>
    </row>
    <row r="37" spans="1:7" ht="12.75">
      <c r="A37" s="14">
        <v>1</v>
      </c>
      <c r="B37" s="120" t="s">
        <v>244</v>
      </c>
      <c r="C37" s="14"/>
      <c r="D37" s="394">
        <v>0</v>
      </c>
      <c r="E37" s="394"/>
      <c r="F37" s="394"/>
      <c r="G37" s="394">
        <f aca="true" t="shared" si="1" ref="G37:G42">D37+E37-F37</f>
        <v>0</v>
      </c>
    </row>
    <row r="38" spans="1:14" ht="12.75">
      <c r="A38" s="14">
        <v>2</v>
      </c>
      <c r="B38" s="397" t="s">
        <v>245</v>
      </c>
      <c r="C38" s="14"/>
      <c r="D38" s="394">
        <f>D9-D25</f>
        <v>611589859</v>
      </c>
      <c r="E38" s="394">
        <f>E9+F25</f>
        <v>0</v>
      </c>
      <c r="F38" s="394">
        <f>F9+E25</f>
        <v>30579493</v>
      </c>
      <c r="G38" s="394">
        <f t="shared" si="1"/>
        <v>581010366</v>
      </c>
      <c r="M38" s="119"/>
      <c r="N38" s="119"/>
    </row>
    <row r="39" spans="1:14" ht="12.75">
      <c r="A39" s="14">
        <v>3</v>
      </c>
      <c r="B39" s="397" t="s">
        <v>249</v>
      </c>
      <c r="C39" s="14"/>
      <c r="D39" s="394">
        <f>D10-D26</f>
        <v>152319519</v>
      </c>
      <c r="E39" s="394">
        <f>E10+F26</f>
        <v>609650</v>
      </c>
      <c r="F39" s="394">
        <f>F10+E26</f>
        <v>7615976</v>
      </c>
      <c r="G39" s="394">
        <f t="shared" si="1"/>
        <v>145313193</v>
      </c>
      <c r="M39" s="119"/>
      <c r="N39" s="119"/>
    </row>
    <row r="40" spans="1:14" ht="12.75">
      <c r="A40" s="14">
        <v>4</v>
      </c>
      <c r="B40" s="397" t="s">
        <v>247</v>
      </c>
      <c r="C40" s="14"/>
      <c r="D40" s="394">
        <f>D11-D27</f>
        <v>0</v>
      </c>
      <c r="E40" s="394">
        <f>E11+F27</f>
        <v>0</v>
      </c>
      <c r="F40" s="394">
        <f>F11+E27</f>
        <v>0</v>
      </c>
      <c r="G40" s="394">
        <f t="shared" si="1"/>
        <v>0</v>
      </c>
      <c r="M40" s="119"/>
      <c r="N40" s="119"/>
    </row>
    <row r="41" spans="1:14" ht="12.75">
      <c r="A41" s="14">
        <v>5</v>
      </c>
      <c r="B41" s="397" t="s">
        <v>424</v>
      </c>
      <c r="C41" s="14"/>
      <c r="D41" s="394">
        <f>D12-D28</f>
        <v>0</v>
      </c>
      <c r="E41" s="394">
        <f>E12+F28</f>
        <v>0</v>
      </c>
      <c r="F41" s="394">
        <f>F12+E28</f>
        <v>0</v>
      </c>
      <c r="G41" s="394">
        <f t="shared" si="1"/>
        <v>0</v>
      </c>
      <c r="M41" s="119"/>
      <c r="N41" s="119"/>
    </row>
    <row r="42" spans="1:14" ht="13.5" thickBot="1">
      <c r="A42" s="14">
        <v>6</v>
      </c>
      <c r="B42" s="397" t="s">
        <v>425</v>
      </c>
      <c r="C42" s="14"/>
      <c r="D42" s="394">
        <f>D13-D29</f>
        <v>112934</v>
      </c>
      <c r="E42" s="394"/>
      <c r="F42" s="394">
        <f>E29</f>
        <v>22587</v>
      </c>
      <c r="G42" s="394">
        <f t="shared" si="1"/>
        <v>90347</v>
      </c>
      <c r="M42" s="119"/>
      <c r="N42" s="119"/>
    </row>
    <row r="43" spans="1:14" ht="13.5" thickBot="1">
      <c r="A43" s="311"/>
      <c r="B43" s="312" t="s">
        <v>248</v>
      </c>
      <c r="C43" s="313"/>
      <c r="D43" s="314">
        <f>SUM(D37:D42)</f>
        <v>764022312</v>
      </c>
      <c r="E43" s="314">
        <f>SUM(E37:E42)</f>
        <v>609650</v>
      </c>
      <c r="F43" s="314">
        <f>SUM(F37:F42)</f>
        <v>38218056</v>
      </c>
      <c r="G43" s="315">
        <f>SUM(G37:G42)</f>
        <v>726413906</v>
      </c>
      <c r="I43" s="404"/>
      <c r="J43" s="12"/>
      <c r="M43" s="316"/>
      <c r="N43" s="119"/>
    </row>
    <row r="44" spans="6:10" s="119" customFormat="1" ht="12.75">
      <c r="F44" s="396"/>
      <c r="G44" s="405"/>
      <c r="J44" s="396"/>
    </row>
    <row r="45" spans="4:14" ht="12.75">
      <c r="D45" s="12"/>
      <c r="G45" s="12"/>
      <c r="I45" s="404"/>
      <c r="M45" s="119"/>
      <c r="N45" s="119"/>
    </row>
    <row r="46" spans="4:14" ht="15.75">
      <c r="D46" s="12"/>
      <c r="E46" s="406"/>
      <c r="F46" s="406"/>
      <c r="G46" s="406"/>
      <c r="I46" s="12"/>
      <c r="M46" s="119"/>
      <c r="N46" s="119"/>
    </row>
    <row r="47" spans="5:14" ht="12.75">
      <c r="E47" s="407"/>
      <c r="F47" s="407"/>
      <c r="M47" s="119"/>
      <c r="N47" s="119"/>
    </row>
    <row r="48" spans="5:7" ht="12.75">
      <c r="E48" s="456"/>
      <c r="F48" s="456"/>
      <c r="G48" s="456"/>
    </row>
  </sheetData>
  <sheetProtection/>
  <mergeCells count="19">
    <mergeCell ref="E48:G48"/>
    <mergeCell ref="A22:A23"/>
    <mergeCell ref="B22:B23"/>
    <mergeCell ref="C22:C23"/>
    <mergeCell ref="E22:E23"/>
    <mergeCell ref="F22:F23"/>
    <mergeCell ref="B33:G33"/>
    <mergeCell ref="A35:A36"/>
    <mergeCell ref="B35:B36"/>
    <mergeCell ref="C35:C36"/>
    <mergeCell ref="E35:E36"/>
    <mergeCell ref="B20:G20"/>
    <mergeCell ref="B4:G4"/>
    <mergeCell ref="A6:A7"/>
    <mergeCell ref="B6:B7"/>
    <mergeCell ref="C6:C7"/>
    <mergeCell ref="E6:E7"/>
    <mergeCell ref="F6:F7"/>
    <mergeCell ref="F35:F36"/>
  </mergeCells>
  <printOptions/>
  <pageMargins left="0.37" right="0.17" top="0.35" bottom="0.75" header="0.3" footer="0.3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Computer</dc:creator>
  <cp:keywords/>
  <dc:description/>
  <cp:lastModifiedBy>user</cp:lastModifiedBy>
  <cp:lastPrinted>2014-03-20T10:45:10Z</cp:lastPrinted>
  <dcterms:created xsi:type="dcterms:W3CDTF">2008-05-13T02:10:34Z</dcterms:created>
  <dcterms:modified xsi:type="dcterms:W3CDTF">2017-10-10T07:48:38Z</dcterms:modified>
  <cp:category/>
  <cp:version/>
  <cp:contentType/>
  <cp:contentStatus/>
</cp:coreProperties>
</file>