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05" windowHeight="11640" tabRatio="823" activeTab="3"/>
  </bookViews>
  <sheets>
    <sheet name="Kop." sheetId="1" r:id="rId1"/>
    <sheet name="Aktivet" sheetId="2" r:id="rId2"/>
    <sheet name="Pasivet" sheetId="3" r:id="rId3"/>
    <sheet name="Rez.1" sheetId="4" r:id="rId4"/>
    <sheet name="Fluksi 2" sheetId="5" r:id="rId5"/>
    <sheet name="Kapitali 2" sheetId="6" r:id="rId6"/>
    <sheet name="Shenimet" sheetId="7" r:id="rId7"/>
  </sheets>
  <definedNames/>
  <calcPr fullCalcOnLoad="1"/>
</workbook>
</file>

<file path=xl/sharedStrings.xml><?xml version="1.0" encoding="utf-8"?>
<sst xmlns="http://schemas.openxmlformats.org/spreadsheetml/2006/main" count="271" uniqueCount="200">
  <si>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</si>
  <si>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</si>
  <si>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</si>
  <si>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</si>
  <si>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</si>
  <si>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</si>
  <si>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</si>
  <si>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</si>
  <si>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</si>
  <si>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</si>
  <si>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</si>
  <si>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</si>
  <si>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</si>
  <si>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</si>
  <si>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</si>
  <si>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</si>
  <si>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</si>
  <si>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</si>
  <si>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</si>
  <si>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</si>
  <si>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</si>
  <si>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</si>
  <si>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</si>
  <si>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</si>
  <si>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</si>
  <si>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</si>
  <si>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</si>
  <si>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</si>
  <si>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</si>
  <si>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</si>
  <si>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</si>
  <si>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</si>
  <si>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</si>
  <si>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</si>
  <si>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</si>
  <si>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</si>
  <si>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</si>
  <si>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</si>
  <si>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</si>
  <si>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</si>
  <si>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</si>
  <si>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</si>
  <si>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</si>
  <si>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</si>
  <si>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</si>
  <si>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</si>
  <si>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</si>
  <si>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</si>
  <si>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</si>
  <si>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TOTALI   PASIVEVE   DHE   KAPITALIT  (I+II+III)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</si>
  <si>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</si>
  <si>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</si>
  <si>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</si>
  <si>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</si>
  <si>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</si>
  <si>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</si>
  <si>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</si>
  <si>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</si>
  <si>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</si>
  <si>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</si>
  <si>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</si>
  <si>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</si>
  <si>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</si>
  <si>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</si>
  <si>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</si>
  <si>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</si>
  <si>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</si>
  <si>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</si>
  <si>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</si>
  <si>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kapitali aksionar</t>
  </si>
  <si>
    <t>Fluksi i parave nga veprimtaria e shfrytezimit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</si>
  <si>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</si>
  <si>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</si>
  <si>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</si>
  <si>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</si>
  <si>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</si>
  <si>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</si>
  <si>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</si>
  <si>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</si>
  <si>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</si>
  <si>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</si>
  <si>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</si>
  <si>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</si>
  <si>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</si>
  <si>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</si>
  <si>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</si>
  <si>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</si>
  <si>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</si>
  <si>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</si>
  <si>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Pasqyra e fluksit monetar - Metoda Indirekte</t>
  </si>
  <si>
    <t>Fitimi para tatimit</t>
  </si>
  <si>
    <t>Rregullime per :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</si>
  <si>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</si>
  <si>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</si>
  <si>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</si>
  <si>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</si>
  <si>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</si>
  <si>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</si>
  <si>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</si>
  <si>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MM neto e perdorur ne veprimtarite Financiare</t>
  </si>
  <si>
    <t>Amortizimin</t>
  </si>
  <si>
    <t>Humbje nga kembimet valutore</t>
  </si>
  <si>
    <t>Te ardhura nga Investimet</t>
  </si>
  <si>
    <t>Shpenzime per interesa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</si>
  <si>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</si>
  <si>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</si>
  <si>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</si>
  <si>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</si>
  <si>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</si>
  <si>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</si>
  <si>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</si>
  <si>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</si>
  <si>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</si>
  <si>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</si>
  <si>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</si>
  <si>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</si>
  <si>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</si>
  <si>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</si>
  <si>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</si>
  <si>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</si>
  <si>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</si>
  <si>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</si>
  <si>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</si>
  <si>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</si>
  <si>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</si>
  <si>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</si>
  <si>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</si>
  <si>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</si>
  <si>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</si>
  <si>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</si>
  <si>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</si>
  <si>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</si>
  <si>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</si>
  <si>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</si>
  <si>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</si>
  <si>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</si>
  <si>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</si>
  <si>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</si>
  <si>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</si>
  <si>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</si>
  <si>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</si>
  <si>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</si>
  <si>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</si>
  <si>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</si>
  <si>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</si>
  <si>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</si>
  <si>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</si>
  <si>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</si>
  <si>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</si>
  <si>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</si>
  <si>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</si>
  <si>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</si>
  <si>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</si>
  <si>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</si>
  <si>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</si>
  <si>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</si>
  <si>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</si>
  <si>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</si>
  <si>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A</t>
  </si>
  <si>
    <t>Aksione te thesari te riblera</t>
  </si>
  <si>
    <t>Para ardhese</t>
  </si>
  <si>
    <t>A K T I V E T    A F A T S H K U R T R A</t>
  </si>
  <si>
    <t>Emertimi dhe Forma ligjore</t>
  </si>
  <si>
    <t>TIRANE</t>
  </si>
  <si>
    <t>Po</t>
  </si>
  <si>
    <t>Ne leke</t>
  </si>
  <si>
    <t>Jo</t>
  </si>
  <si>
    <t>Detyrime tatimore per Tatimin ne Burim(qera)</t>
  </si>
  <si>
    <t>D E T Y R I M E T      A F A T S H K U R T R A</t>
  </si>
  <si>
    <t>D E T Y R I M E T      A F A T G J A T A</t>
  </si>
  <si>
    <t>T O T A L I      D E T Y R I M E V E      ( I+II )</t>
  </si>
  <si>
    <t>Mjete transporti</t>
  </si>
  <si>
    <t>L 21724010 C</t>
  </si>
  <si>
    <t>27.04.2012</t>
  </si>
  <si>
    <t>Ndertim, funksionim dhe transferim centrali</t>
  </si>
  <si>
    <t xml:space="preserve">         L 21724010 C</t>
  </si>
  <si>
    <t>" HYDRO LUNIK " SHPK</t>
  </si>
  <si>
    <t xml:space="preserve">(  Ne zbatim te Standartit Kombetar te Kontabilitetit Nr.2 dhe </t>
  </si>
  <si>
    <t>Viti   2013</t>
  </si>
  <si>
    <t xml:space="preserve">Liqeni i thate pall. Rinia 04 Sauk Tirane </t>
  </si>
  <si>
    <t>Pozicioni me 31 dhjetor 2013</t>
  </si>
  <si>
    <t xml:space="preserve">Fitimi i ushtrimit </t>
  </si>
  <si>
    <t>Silvana Ismaili</t>
  </si>
  <si>
    <t>S H E N I M E T          S P J E G U E S E</t>
  </si>
  <si>
    <t>Sqarim:</t>
  </si>
  <si>
    <t>Dhënia e shënimeve shpjeguese në këtë pjesë është e detyrueshme sipas SKK 2.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</si>
  <si>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</si>
  <si>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</si>
  <si>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a) Informacion i përgjithsëm dhe politikat kontabël</t>
  </si>
  <si>
    <t>b)Shënimet qe shpjegojnë zërat e ndryshëm të pasqyrave financiare</t>
  </si>
  <si>
    <t>c) Shënime të tjera shpjegeuse</t>
  </si>
  <si>
    <t>ADMINISTRATOR</t>
  </si>
  <si>
    <t>Pozicioni me 31 dhjetor 2014</t>
  </si>
  <si>
    <t>Pasqyra  e  Ndryshimeve  ne  Kapital  2014</t>
  </si>
  <si>
    <t>Pasqyrat    Financiare    te    Vitit   2014</t>
  </si>
  <si>
    <t>Pasqyra   e   te   Ardhurave   dhe   Shpenzimeve     2014</t>
  </si>
  <si>
    <t>Pasqyra   e   Fluksit   Monetar  -  Metoda Direkte   2014</t>
  </si>
  <si>
    <t>01.01.2014</t>
  </si>
  <si>
    <t>31.12.2014</t>
  </si>
  <si>
    <t>20.03.2015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</si>
</sst>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_);_(* \(#,##0\);_(* &quot;-&quot;??_);_(@_)"/>
    <numFmt numFmtId="187" formatCode="_-* #,##0_L_e_k_-;\-* #,##0_L_e_k_-;_-* &quot;-&quot;??_L_e_k_-;_-@_-"/>
    <numFmt numFmtId="188" formatCode="_-* #,##0.0_L_e_k_-;\-* #,##0.0_L_e_k_-;_-* &quot;-&quot;??_L_e_k_-;_-@_-"/>
    <numFmt numFmtId="189" formatCode="#,##0.0_);\(#,##0.0\)"/>
    <numFmt numFmtId="190" formatCode="#,##0.000_);\(#,##0.000\)"/>
    <numFmt numFmtId="191" formatCode="#,##0.0000_);\(#,##0.0000\)"/>
    <numFmt numFmtId="192" formatCode="#,##0.00000_);\(#,##0.00000\)"/>
  </numFmts>
  <fonts count="55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color indexed="8"/>
      <name val="Calibri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8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13" fillId="0" borderId="2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8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12" fillId="0" borderId="18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180" fontId="0" fillId="0" borderId="11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2" fillId="0" borderId="1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8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6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12" fillId="0" borderId="26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right"/>
    </xf>
    <xf numFmtId="0" fontId="9" fillId="0" borderId="22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12" fillId="0" borderId="0" xfId="0" applyFont="1" applyAlignment="1">
      <alignment/>
    </xf>
    <xf numFmtId="3" fontId="9" fillId="0" borderId="12" xfId="0" applyNumberFormat="1" applyFont="1" applyBorder="1" applyAlignment="1">
      <alignment vertical="center"/>
    </xf>
    <xf numFmtId="3" fontId="9" fillId="0" borderId="27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0" fillId="32" borderId="12" xfId="0" applyNumberFormat="1" applyFont="1" applyFill="1" applyBorder="1" applyAlignment="1">
      <alignment vertical="center"/>
    </xf>
    <xf numFmtId="3" fontId="0" fillId="32" borderId="12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32" borderId="0" xfId="0" applyNumberFormat="1" applyFont="1" applyFill="1" applyAlignment="1">
      <alignment horizontal="center" vertical="center"/>
    </xf>
    <xf numFmtId="3" fontId="0" fillId="32" borderId="0" xfId="0" applyNumberFormat="1" applyFont="1" applyFill="1" applyAlignment="1">
      <alignment/>
    </xf>
    <xf numFmtId="3" fontId="0" fillId="32" borderId="18" xfId="0" applyNumberFormat="1" applyFont="1" applyFill="1" applyBorder="1" applyAlignment="1">
      <alignment horizontal="center" vertical="center"/>
    </xf>
    <xf numFmtId="3" fontId="0" fillId="32" borderId="24" xfId="0" applyNumberFormat="1" applyFont="1" applyFill="1" applyBorder="1" applyAlignment="1">
      <alignment horizontal="center" vertical="center"/>
    </xf>
    <xf numFmtId="3" fontId="12" fillId="32" borderId="12" xfId="0" applyNumberFormat="1" applyFont="1" applyFill="1" applyBorder="1" applyAlignment="1">
      <alignment vertical="center"/>
    </xf>
    <xf numFmtId="3" fontId="0" fillId="32" borderId="0" xfId="0" applyNumberFormat="1" applyFont="1" applyFill="1" applyBorder="1" applyAlignment="1">
      <alignment vertical="center"/>
    </xf>
    <xf numFmtId="3" fontId="0" fillId="32" borderId="0" xfId="0" applyNumberFormat="1" applyFont="1" applyFill="1" applyAlignment="1">
      <alignment/>
    </xf>
    <xf numFmtId="3" fontId="0" fillId="32" borderId="0" xfId="0" applyNumberFormat="1" applyFont="1" applyFill="1" applyAlignment="1">
      <alignment/>
    </xf>
    <xf numFmtId="3" fontId="0" fillId="32" borderId="18" xfId="0" applyNumberFormat="1" applyFont="1" applyFill="1" applyBorder="1" applyAlignment="1">
      <alignment horizontal="center" vertical="center"/>
    </xf>
    <xf numFmtId="3" fontId="0" fillId="32" borderId="24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0" xfId="0" applyFont="1" applyAlignment="1">
      <alignment/>
    </xf>
    <xf numFmtId="3" fontId="12" fillId="32" borderId="12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3" fontId="6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7" fontId="0" fillId="0" borderId="12" xfId="0" applyNumberFormat="1" applyFont="1" applyBorder="1" applyAlignment="1">
      <alignment horizontal="right" vertical="center"/>
    </xf>
    <xf numFmtId="37" fontId="0" fillId="0" borderId="14" xfId="0" applyNumberFormat="1" applyFont="1" applyBorder="1" applyAlignment="1">
      <alignment horizontal="right" vertical="center"/>
    </xf>
    <xf numFmtId="37" fontId="12" fillId="0" borderId="14" xfId="0" applyNumberFormat="1" applyFont="1" applyBorder="1" applyAlignment="1">
      <alignment horizontal="right" vertical="center"/>
    </xf>
    <xf numFmtId="37" fontId="0" fillId="0" borderId="14" xfId="0" applyNumberFormat="1" applyFont="1" applyBorder="1" applyAlignment="1">
      <alignment horizontal="right" vertical="center"/>
    </xf>
    <xf numFmtId="37" fontId="12" fillId="0" borderId="12" xfId="0" applyNumberFormat="1" applyFont="1" applyBorder="1" applyAlignment="1">
      <alignment horizontal="right" vertical="center"/>
    </xf>
    <xf numFmtId="37" fontId="0" fillId="0" borderId="12" xfId="0" applyNumberFormat="1" applyFont="1" applyBorder="1" applyAlignment="1">
      <alignment horizontal="right" vertical="center"/>
    </xf>
    <xf numFmtId="37" fontId="12" fillId="32" borderId="12" xfId="0" applyNumberFormat="1" applyFont="1" applyFill="1" applyBorder="1" applyAlignment="1">
      <alignment vertical="center"/>
    </xf>
    <xf numFmtId="37" fontId="12" fillId="0" borderId="12" xfId="0" applyNumberFormat="1" applyFont="1" applyBorder="1" applyAlignment="1">
      <alignment vertical="center"/>
    </xf>
    <xf numFmtId="37" fontId="0" fillId="32" borderId="12" xfId="0" applyNumberFormat="1" applyFont="1" applyFill="1" applyBorder="1" applyAlignment="1">
      <alignment vertical="center"/>
    </xf>
    <xf numFmtId="37" fontId="0" fillId="32" borderId="12" xfId="0" applyNumberFormat="1" applyFont="1" applyFill="1" applyBorder="1" applyAlignment="1">
      <alignment vertical="center"/>
    </xf>
    <xf numFmtId="37" fontId="0" fillId="0" borderId="12" xfId="0" applyNumberFormat="1" applyFont="1" applyBorder="1" applyAlignment="1">
      <alignment vertical="center"/>
    </xf>
    <xf numFmtId="37" fontId="0" fillId="0" borderId="12" xfId="0" applyNumberFormat="1" applyFont="1" applyBorder="1" applyAlignment="1">
      <alignment horizontal="right" vertical="center"/>
    </xf>
    <xf numFmtId="37" fontId="0" fillId="0" borderId="29" xfId="0" applyNumberFormat="1" applyFont="1" applyBorder="1" applyAlignment="1">
      <alignment horizontal="right" vertical="center"/>
    </xf>
    <xf numFmtId="37" fontId="12" fillId="0" borderId="25" xfId="0" applyNumberFormat="1" applyFont="1" applyBorder="1" applyAlignment="1">
      <alignment horizontal="right" vertical="center"/>
    </xf>
    <xf numFmtId="37" fontId="12" fillId="0" borderId="12" xfId="0" applyNumberFormat="1" applyFont="1" applyBorder="1" applyAlignment="1">
      <alignment horizontal="right" vertical="center"/>
    </xf>
    <xf numFmtId="37" fontId="12" fillId="0" borderId="12" xfId="0" applyNumberFormat="1" applyFont="1" applyBorder="1" applyAlignment="1">
      <alignment horizontal="right"/>
    </xf>
    <xf numFmtId="37" fontId="12" fillId="0" borderId="12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3" fontId="9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0" fillId="0" borderId="30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vertical="center"/>
    </xf>
    <xf numFmtId="0" fontId="5" fillId="0" borderId="19" xfId="0" applyFont="1" applyBorder="1" applyAlignment="1">
      <alignment/>
    </xf>
    <xf numFmtId="0" fontId="19" fillId="0" borderId="31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0" xfId="0" applyFont="1" applyAlignment="1">
      <alignment/>
    </xf>
    <xf numFmtId="0" fontId="5" fillId="0" borderId="3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12" fillId="0" borderId="22" xfId="57" applyFont="1" applyFill="1" applyBorder="1" applyAlignment="1">
      <alignment horizontal="center"/>
      <protection/>
    </xf>
    <xf numFmtId="0" fontId="11" fillId="0" borderId="0" xfId="0" applyFont="1" applyBorder="1" applyAlignment="1">
      <alignment/>
    </xf>
    <xf numFmtId="3" fontId="0" fillId="32" borderId="12" xfId="0" applyNumberFormat="1" applyFont="1" applyFill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7" fontId="12" fillId="32" borderId="12" xfId="0" applyNumberFormat="1" applyFont="1" applyFill="1" applyBorder="1" applyAlignment="1">
      <alignment vertical="center"/>
    </xf>
    <xf numFmtId="37" fontId="0" fillId="32" borderId="12" xfId="0" applyNumberFormat="1" applyFont="1" applyFill="1" applyBorder="1" applyAlignment="1">
      <alignment vertical="center"/>
    </xf>
    <xf numFmtId="37" fontId="0" fillId="0" borderId="12" xfId="0" applyNumberFormat="1" applyFont="1" applyBorder="1" applyAlignment="1">
      <alignment horizontal="right" vertical="center"/>
    </xf>
    <xf numFmtId="37" fontId="0" fillId="0" borderId="14" xfId="0" applyNumberFormat="1" applyFont="1" applyBorder="1" applyAlignment="1">
      <alignment horizontal="right" vertical="center"/>
    </xf>
    <xf numFmtId="37" fontId="12" fillId="0" borderId="14" xfId="0" applyNumberFormat="1" applyFont="1" applyBorder="1" applyAlignment="1">
      <alignment horizontal="right" vertical="center"/>
    </xf>
    <xf numFmtId="37" fontId="0" fillId="0" borderId="0" xfId="0" applyNumberFormat="1" applyFont="1" applyAlignment="1">
      <alignment vertical="center"/>
    </xf>
    <xf numFmtId="37" fontId="0" fillId="0" borderId="12" xfId="0" applyNumberFormat="1" applyFont="1" applyFill="1" applyBorder="1" applyAlignment="1">
      <alignment horizontal="right" vertical="center"/>
    </xf>
    <xf numFmtId="37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0" fontId="6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4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21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7" fontId="0" fillId="0" borderId="14" xfId="0" applyNumberFormat="1" applyFont="1" applyBorder="1" applyAlignment="1">
      <alignment horizontal="right" vertical="center"/>
    </xf>
    <xf numFmtId="37" fontId="0" fillId="0" borderId="25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zoomScalePageLayoutView="0" workbookViewId="0" topLeftCell="A1">
      <selection activeCell="F44" sqref="F44"/>
    </sheetView>
  </sheetViews>
  <sheetFormatPr defaultColWidth="9.140625" defaultRowHeight="12.75"/>
  <cols>
    <col min="1" max="3" width="9.140625" style="18" customWidth="1"/>
    <col min="4" max="4" width="9.28125" style="18" customWidth="1"/>
    <col min="5" max="5" width="11.421875" style="18" customWidth="1"/>
    <col min="6" max="6" width="12.8515625" style="18" customWidth="1"/>
    <col min="7" max="7" width="7.00390625" style="18" customWidth="1"/>
    <col min="8" max="9" width="9.140625" style="18" customWidth="1"/>
    <col min="10" max="10" width="3.140625" style="18" customWidth="1"/>
    <col min="11" max="11" width="9.140625" style="18" customWidth="1"/>
    <col min="12" max="12" width="1.8515625" style="18" customWidth="1"/>
    <col min="13" max="16384" width="9.140625" style="18" customWidth="1"/>
  </cols>
  <sheetData>
    <row r="1" s="14" customFormat="1" ht="6.75" customHeight="1"/>
    <row r="2" spans="2:11" s="14" customFormat="1" ht="12.75">
      <c r="B2" s="19"/>
      <c r="C2" s="20"/>
      <c r="D2" s="20"/>
      <c r="E2" s="20"/>
      <c r="F2" s="20"/>
      <c r="G2" s="20"/>
      <c r="H2" s="20"/>
      <c r="I2" s="20"/>
      <c r="J2" s="20"/>
      <c r="K2" s="21"/>
    </row>
    <row r="3" spans="2:11" s="15" customFormat="1" ht="13.5" customHeight="1">
      <c r="B3" s="22"/>
      <c r="C3" s="23" t="s">
        <v>162</v>
      </c>
      <c r="D3" s="23"/>
      <c r="E3" s="23"/>
      <c r="F3" s="125" t="s">
        <v>176</v>
      </c>
      <c r="G3" s="126"/>
      <c r="H3" s="25"/>
      <c r="I3" s="24"/>
      <c r="J3" s="23"/>
      <c r="K3" s="26"/>
    </row>
    <row r="4" spans="2:11" s="15" customFormat="1" ht="13.5" customHeight="1">
      <c r="B4" s="22"/>
      <c r="C4" s="23" t="s">
        <v>104</v>
      </c>
      <c r="D4" s="23"/>
      <c r="E4" s="23"/>
      <c r="F4" s="223" t="s">
        <v>172</v>
      </c>
      <c r="G4" s="27"/>
      <c r="H4" s="28"/>
      <c r="I4" s="29"/>
      <c r="J4" s="29"/>
      <c r="K4" s="26"/>
    </row>
    <row r="5" spans="2:11" s="15" customFormat="1" ht="13.5" customHeight="1">
      <c r="B5" s="22"/>
      <c r="C5" s="23" t="s">
        <v>6</v>
      </c>
      <c r="D5" s="23"/>
      <c r="E5" s="23"/>
      <c r="F5" s="125" t="s">
        <v>179</v>
      </c>
      <c r="G5" s="24"/>
      <c r="H5" s="24"/>
      <c r="I5" s="24"/>
      <c r="J5" s="24"/>
      <c r="K5" s="26"/>
    </row>
    <row r="6" spans="2:11" s="15" customFormat="1" ht="13.5" customHeight="1">
      <c r="B6" s="22"/>
      <c r="C6" s="23"/>
      <c r="D6" s="23"/>
      <c r="E6" s="23"/>
      <c r="F6" s="23"/>
      <c r="G6" s="23"/>
      <c r="H6" s="128" t="s">
        <v>163</v>
      </c>
      <c r="I6" s="31"/>
      <c r="J6" s="29"/>
      <c r="K6" s="26"/>
    </row>
    <row r="7" spans="2:11" s="15" customFormat="1" ht="13.5" customHeight="1">
      <c r="B7" s="22"/>
      <c r="C7" s="23" t="s">
        <v>0</v>
      </c>
      <c r="D7" s="23"/>
      <c r="E7" s="23"/>
      <c r="F7" s="24" t="s">
        <v>173</v>
      </c>
      <c r="G7" s="32"/>
      <c r="H7" s="23"/>
      <c r="I7" s="23"/>
      <c r="J7" s="23"/>
      <c r="K7" s="26"/>
    </row>
    <row r="8" spans="2:11" s="15" customFormat="1" ht="13.5" customHeight="1">
      <c r="B8" s="22"/>
      <c r="C8" s="23" t="s">
        <v>1</v>
      </c>
      <c r="D8" s="23"/>
      <c r="E8" s="23"/>
      <c r="F8" s="30"/>
      <c r="G8" s="33"/>
      <c r="H8" s="23"/>
      <c r="I8" s="23"/>
      <c r="J8" s="23"/>
      <c r="K8" s="26"/>
    </row>
    <row r="9" spans="2:11" s="15" customFormat="1" ht="13.5" customHeight="1">
      <c r="B9" s="22"/>
      <c r="C9" s="23"/>
      <c r="D9" s="23"/>
      <c r="E9" s="23"/>
      <c r="F9" s="23"/>
      <c r="G9" s="23"/>
      <c r="H9" s="23"/>
      <c r="I9" s="23"/>
      <c r="J9" s="23"/>
      <c r="K9" s="26"/>
    </row>
    <row r="10" spans="2:11" s="15" customFormat="1" ht="13.5" customHeight="1">
      <c r="B10" s="22"/>
      <c r="C10" s="23" t="s">
        <v>32</v>
      </c>
      <c r="D10" s="23"/>
      <c r="E10" s="23"/>
      <c r="F10" s="125" t="s">
        <v>174</v>
      </c>
      <c r="G10" s="24"/>
      <c r="H10" s="24"/>
      <c r="I10" s="24"/>
      <c r="J10" s="24"/>
      <c r="K10" s="26"/>
    </row>
    <row r="11" spans="2:11" s="15" customFormat="1" ht="13.5" customHeight="1">
      <c r="B11" s="22"/>
      <c r="C11" s="23"/>
      <c r="D11" s="23"/>
      <c r="E11" s="23"/>
      <c r="F11" s="127"/>
      <c r="G11" s="30"/>
      <c r="H11" s="30"/>
      <c r="I11" s="30"/>
      <c r="J11" s="30"/>
      <c r="K11" s="26"/>
    </row>
    <row r="12" spans="2:11" s="15" customFormat="1" ht="13.5" customHeight="1">
      <c r="B12" s="22"/>
      <c r="C12" s="23"/>
      <c r="D12" s="23"/>
      <c r="E12" s="23"/>
      <c r="F12" s="30"/>
      <c r="G12" s="30"/>
      <c r="H12" s="30"/>
      <c r="I12" s="30"/>
      <c r="J12" s="30"/>
      <c r="K12" s="26"/>
    </row>
    <row r="13" spans="2:11" s="16" customFormat="1" ht="12.75">
      <c r="B13" s="34"/>
      <c r="C13" s="35"/>
      <c r="D13" s="35"/>
      <c r="E13" s="35"/>
      <c r="F13" s="35"/>
      <c r="G13" s="35"/>
      <c r="H13" s="35"/>
      <c r="I13" s="35"/>
      <c r="J13" s="35"/>
      <c r="K13" s="36"/>
    </row>
    <row r="14" spans="2:11" s="16" customFormat="1" ht="12.75">
      <c r="B14" s="34"/>
      <c r="C14" s="35"/>
      <c r="D14" s="35"/>
      <c r="E14" s="35"/>
      <c r="F14" s="35"/>
      <c r="G14" s="35"/>
      <c r="H14" s="35"/>
      <c r="I14" s="35"/>
      <c r="J14" s="35"/>
      <c r="K14" s="36"/>
    </row>
    <row r="15" spans="2:11" s="16" customFormat="1" ht="12.75">
      <c r="B15" s="34"/>
      <c r="C15" s="35"/>
      <c r="D15" s="35"/>
      <c r="E15" s="35"/>
      <c r="F15" s="35"/>
      <c r="G15" s="35"/>
      <c r="H15" s="35"/>
      <c r="I15" s="35"/>
      <c r="J15" s="35"/>
      <c r="K15" s="36"/>
    </row>
    <row r="16" spans="2:11" s="16" customFormat="1" ht="12.75">
      <c r="B16" s="34"/>
      <c r="C16" s="35"/>
      <c r="D16" s="35"/>
      <c r="E16" s="35"/>
      <c r="F16" s="35"/>
      <c r="G16" s="35"/>
      <c r="H16" s="35"/>
      <c r="I16" s="35"/>
      <c r="J16" s="35"/>
      <c r="K16" s="36"/>
    </row>
    <row r="17" spans="2:11" s="16" customFormat="1" ht="12.75">
      <c r="B17" s="34"/>
      <c r="C17" s="35"/>
      <c r="D17" s="35"/>
      <c r="E17" s="35"/>
      <c r="F17" s="35"/>
      <c r="G17" s="35"/>
      <c r="H17" s="35"/>
      <c r="I17" s="35"/>
      <c r="J17" s="35"/>
      <c r="K17" s="36"/>
    </row>
    <row r="18" spans="2:11" s="16" customFormat="1" ht="12.75">
      <c r="B18" s="34"/>
      <c r="C18" s="35"/>
      <c r="D18" s="35"/>
      <c r="E18" s="35"/>
      <c r="F18" s="35"/>
      <c r="G18" s="35"/>
      <c r="H18" s="35"/>
      <c r="I18" s="35"/>
      <c r="J18" s="35"/>
      <c r="K18" s="36"/>
    </row>
    <row r="19" spans="2:11" s="16" customFormat="1" ht="12.75">
      <c r="B19" s="34"/>
      <c r="D19" s="35"/>
      <c r="E19" s="35"/>
      <c r="F19" s="35"/>
      <c r="G19" s="35"/>
      <c r="H19" s="35"/>
      <c r="I19" s="35"/>
      <c r="J19" s="35"/>
      <c r="K19" s="36"/>
    </row>
    <row r="20" spans="2:11" s="16" customFormat="1" ht="12.75">
      <c r="B20" s="34"/>
      <c r="C20" s="35"/>
      <c r="D20" s="35"/>
      <c r="E20" s="35"/>
      <c r="F20" s="35"/>
      <c r="G20" s="35"/>
      <c r="H20" s="35"/>
      <c r="I20" s="35"/>
      <c r="J20" s="35"/>
      <c r="K20" s="36"/>
    </row>
    <row r="21" spans="2:11" s="16" customFormat="1" ht="12.75">
      <c r="B21" s="34"/>
      <c r="C21" s="35"/>
      <c r="D21" s="35"/>
      <c r="E21" s="35"/>
      <c r="F21" s="35"/>
      <c r="G21" s="35"/>
      <c r="H21" s="35"/>
      <c r="I21" s="35"/>
      <c r="J21" s="35"/>
      <c r="K21" s="36"/>
    </row>
    <row r="22" spans="2:11" s="16" customFormat="1" ht="12.75">
      <c r="B22" s="34"/>
      <c r="C22" s="35"/>
      <c r="D22" s="35"/>
      <c r="E22" s="35"/>
      <c r="F22" s="35"/>
      <c r="G22" s="35"/>
      <c r="H22" s="35"/>
      <c r="I22" s="35"/>
      <c r="J22" s="35"/>
      <c r="K22" s="36"/>
    </row>
    <row r="23" spans="1:11" s="37" customFormat="1" ht="33.75">
      <c r="A23" s="16"/>
      <c r="B23" s="238" t="s">
        <v>7</v>
      </c>
      <c r="C23" s="239"/>
      <c r="D23" s="239"/>
      <c r="E23" s="239"/>
      <c r="F23" s="239"/>
      <c r="G23" s="239"/>
      <c r="H23" s="239"/>
      <c r="I23" s="239"/>
      <c r="J23" s="239"/>
      <c r="K23" s="240"/>
    </row>
    <row r="24" spans="1:11" s="16" customFormat="1" ht="12.75">
      <c r="A24" s="37"/>
      <c r="B24" s="38"/>
      <c r="C24" s="241" t="s">
        <v>177</v>
      </c>
      <c r="D24" s="241"/>
      <c r="E24" s="241"/>
      <c r="F24" s="241"/>
      <c r="G24" s="241"/>
      <c r="H24" s="241"/>
      <c r="I24" s="241"/>
      <c r="J24" s="241"/>
      <c r="K24" s="36"/>
    </row>
    <row r="25" spans="2:11" s="16" customFormat="1" ht="12.75">
      <c r="B25" s="34"/>
      <c r="C25" s="241" t="s">
        <v>71</v>
      </c>
      <c r="D25" s="241"/>
      <c r="E25" s="241"/>
      <c r="F25" s="241"/>
      <c r="G25" s="241"/>
      <c r="H25" s="241"/>
      <c r="I25" s="241"/>
      <c r="J25" s="241"/>
      <c r="K25" s="36"/>
    </row>
    <row r="26" spans="2:11" s="16" customFormat="1" ht="12.75">
      <c r="B26" s="34"/>
      <c r="C26" s="35"/>
      <c r="D26" s="35"/>
      <c r="E26" s="35"/>
      <c r="F26" s="35"/>
      <c r="G26" s="35"/>
      <c r="H26" s="35"/>
      <c r="I26" s="35"/>
      <c r="J26" s="35"/>
      <c r="K26" s="36"/>
    </row>
    <row r="27" spans="2:11" s="16" customFormat="1" ht="12.75">
      <c r="B27" s="34"/>
      <c r="C27" s="35"/>
      <c r="D27" s="35"/>
      <c r="E27" s="35"/>
      <c r="F27" s="35"/>
      <c r="G27" s="35"/>
      <c r="H27" s="35"/>
      <c r="I27" s="35"/>
      <c r="J27" s="35"/>
      <c r="K27" s="36"/>
    </row>
    <row r="28" spans="1:11" s="42" customFormat="1" ht="33.75">
      <c r="A28" s="16"/>
      <c r="B28" s="34"/>
      <c r="C28" s="35"/>
      <c r="D28" s="35"/>
      <c r="E28" s="35"/>
      <c r="F28" s="39" t="s">
        <v>178</v>
      </c>
      <c r="G28" s="224">
        <v>14</v>
      </c>
      <c r="H28" s="40"/>
      <c r="I28" s="40"/>
      <c r="J28" s="40"/>
      <c r="K28" s="41"/>
    </row>
    <row r="29" spans="2:11" s="42" customFormat="1" ht="12.75">
      <c r="B29" s="43"/>
      <c r="C29" s="40"/>
      <c r="D29" s="40"/>
      <c r="E29" s="40"/>
      <c r="F29" s="40"/>
      <c r="G29" s="40"/>
      <c r="H29" s="40"/>
      <c r="I29" s="40"/>
      <c r="J29" s="40"/>
      <c r="K29" s="41"/>
    </row>
    <row r="30" spans="2:11" s="42" customFormat="1" ht="12.75">
      <c r="B30" s="43"/>
      <c r="C30" s="40"/>
      <c r="D30" s="40"/>
      <c r="E30" s="40"/>
      <c r="F30" s="40"/>
      <c r="G30" s="40"/>
      <c r="H30" s="40"/>
      <c r="I30" s="40"/>
      <c r="J30" s="40"/>
      <c r="K30" s="41"/>
    </row>
    <row r="31" spans="2:11" s="42" customFormat="1" ht="12.75">
      <c r="B31" s="43"/>
      <c r="C31" s="40"/>
      <c r="D31" s="40"/>
      <c r="E31" s="40"/>
      <c r="F31" s="40"/>
      <c r="G31" s="40"/>
      <c r="H31" s="40"/>
      <c r="I31" s="40"/>
      <c r="J31" s="40"/>
      <c r="K31" s="41"/>
    </row>
    <row r="32" spans="2:11" s="42" customFormat="1" ht="12.75">
      <c r="B32" s="43"/>
      <c r="C32" s="40"/>
      <c r="D32" s="40"/>
      <c r="E32" s="40"/>
      <c r="F32" s="40"/>
      <c r="G32" s="40"/>
      <c r="H32" s="40"/>
      <c r="I32" s="40"/>
      <c r="J32" s="40"/>
      <c r="K32" s="41"/>
    </row>
    <row r="33" spans="2:11" s="42" customFormat="1" ht="12.75">
      <c r="B33" s="43"/>
      <c r="C33" s="40"/>
      <c r="D33" s="40"/>
      <c r="E33" s="40"/>
      <c r="F33" s="40"/>
      <c r="G33" s="40"/>
      <c r="H33" s="40"/>
      <c r="I33" s="40"/>
      <c r="J33" s="40"/>
      <c r="K33" s="41"/>
    </row>
    <row r="34" spans="2:11" s="42" customFormat="1" ht="12.75">
      <c r="B34" s="43"/>
      <c r="C34" s="40"/>
      <c r="D34" s="40"/>
      <c r="E34" s="40"/>
      <c r="F34" s="40"/>
      <c r="G34" s="40"/>
      <c r="H34" s="40"/>
      <c r="I34" s="40"/>
      <c r="J34" s="40"/>
      <c r="K34" s="41"/>
    </row>
    <row r="35" spans="2:11" s="42" customFormat="1" ht="12.75">
      <c r="B35" s="43"/>
      <c r="C35" s="40"/>
      <c r="D35" s="40"/>
      <c r="E35" s="40"/>
      <c r="F35" s="40"/>
      <c r="G35" s="40"/>
      <c r="H35" s="40"/>
      <c r="I35" s="40"/>
      <c r="J35" s="40"/>
      <c r="K35" s="41"/>
    </row>
    <row r="36" spans="2:11" s="42" customFormat="1" ht="12.75">
      <c r="B36" s="43"/>
      <c r="C36" s="40"/>
      <c r="D36" s="40"/>
      <c r="E36" s="40"/>
      <c r="F36" s="40"/>
      <c r="G36" s="40"/>
      <c r="H36" s="40"/>
      <c r="I36" s="40"/>
      <c r="J36" s="40"/>
      <c r="K36" s="41"/>
    </row>
    <row r="37" spans="2:11" s="42" customFormat="1" ht="12.75">
      <c r="B37" s="43"/>
      <c r="C37" s="40"/>
      <c r="D37" s="40"/>
      <c r="E37" s="40"/>
      <c r="F37" s="40"/>
      <c r="G37" s="40"/>
      <c r="H37" s="40"/>
      <c r="I37" s="40"/>
      <c r="J37" s="40"/>
      <c r="K37" s="41"/>
    </row>
    <row r="38" spans="2:11" s="42" customFormat="1" ht="12.75">
      <c r="B38" s="43"/>
      <c r="C38" s="40"/>
      <c r="D38" s="40"/>
      <c r="E38" s="40"/>
      <c r="F38" s="40"/>
      <c r="G38" s="40"/>
      <c r="H38" s="40"/>
      <c r="I38" s="40"/>
      <c r="J38" s="40"/>
      <c r="K38" s="41"/>
    </row>
    <row r="39" spans="2:11" s="42" customFormat="1" ht="12.75">
      <c r="B39" s="43"/>
      <c r="C39" s="40"/>
      <c r="D39" s="40"/>
      <c r="E39" s="40"/>
      <c r="F39" s="40"/>
      <c r="G39" s="40"/>
      <c r="H39" s="40"/>
      <c r="I39" s="40"/>
      <c r="J39" s="40"/>
      <c r="K39" s="41"/>
    </row>
    <row r="40" spans="2:11" s="42" customFormat="1" ht="12.75">
      <c r="B40" s="43"/>
      <c r="C40" s="40"/>
      <c r="D40" s="40"/>
      <c r="E40" s="40"/>
      <c r="F40" s="40"/>
      <c r="G40" s="40"/>
      <c r="H40" s="40"/>
      <c r="I40" s="40"/>
      <c r="J40" s="40"/>
      <c r="K40" s="41"/>
    </row>
    <row r="41" spans="2:11" s="42" customFormat="1" ht="12.75">
      <c r="B41" s="43"/>
      <c r="C41" s="40"/>
      <c r="D41" s="40"/>
      <c r="E41" s="40"/>
      <c r="F41" s="40"/>
      <c r="G41" s="40"/>
      <c r="H41" s="40"/>
      <c r="I41" s="40"/>
      <c r="J41" s="40"/>
      <c r="K41" s="41"/>
    </row>
    <row r="42" spans="2:11" s="42" customFormat="1" ht="12.75">
      <c r="B42" s="43"/>
      <c r="C42" s="40"/>
      <c r="D42" s="40"/>
      <c r="E42" s="40"/>
      <c r="F42" s="40"/>
      <c r="G42" s="40"/>
      <c r="H42" s="40"/>
      <c r="I42" s="40"/>
      <c r="J42" s="40"/>
      <c r="K42" s="41"/>
    </row>
    <row r="43" spans="2:11" s="42" customFormat="1" ht="9" customHeight="1">
      <c r="B43" s="43"/>
      <c r="C43" s="40"/>
      <c r="D43" s="40"/>
      <c r="E43" s="40"/>
      <c r="F43" s="40"/>
      <c r="G43" s="40"/>
      <c r="H43" s="40"/>
      <c r="I43" s="40"/>
      <c r="J43" s="40"/>
      <c r="K43" s="41"/>
    </row>
    <row r="44" spans="2:11" s="42" customFormat="1" ht="12.75">
      <c r="B44" s="43"/>
      <c r="C44" s="40"/>
      <c r="D44" s="40"/>
      <c r="E44" s="40"/>
      <c r="F44" s="40"/>
      <c r="G44" s="40"/>
      <c r="H44" s="40"/>
      <c r="I44" s="40"/>
      <c r="J44" s="40"/>
      <c r="K44" s="41"/>
    </row>
    <row r="45" spans="2:11" s="42" customFormat="1" ht="12.75">
      <c r="B45" s="43"/>
      <c r="C45" s="40"/>
      <c r="D45" s="40"/>
      <c r="E45" s="40"/>
      <c r="F45" s="40"/>
      <c r="G45" s="40"/>
      <c r="H45" s="40"/>
      <c r="I45" s="40"/>
      <c r="J45" s="40"/>
      <c r="K45" s="41"/>
    </row>
    <row r="46" spans="2:11" s="15" customFormat="1" ht="12.75" customHeight="1">
      <c r="B46" s="22"/>
      <c r="C46" s="23" t="s">
        <v>110</v>
      </c>
      <c r="D46" s="23"/>
      <c r="E46" s="23"/>
      <c r="F46" s="23"/>
      <c r="G46" s="23"/>
      <c r="H46" s="242" t="s">
        <v>164</v>
      </c>
      <c r="I46" s="242"/>
      <c r="J46" s="23"/>
      <c r="K46" s="26"/>
    </row>
    <row r="47" spans="2:11" s="15" customFormat="1" ht="12.75" customHeight="1">
      <c r="B47" s="22"/>
      <c r="C47" s="23" t="s">
        <v>111</v>
      </c>
      <c r="D47" s="23"/>
      <c r="E47" s="23"/>
      <c r="F47" s="23"/>
      <c r="G47" s="23"/>
      <c r="H47" s="245"/>
      <c r="I47" s="245"/>
      <c r="J47" s="23"/>
      <c r="K47" s="26"/>
    </row>
    <row r="48" spans="2:11" s="15" customFormat="1" ht="12.75" customHeight="1">
      <c r="B48" s="22"/>
      <c r="C48" s="23" t="s">
        <v>105</v>
      </c>
      <c r="D48" s="23"/>
      <c r="E48" s="23"/>
      <c r="F48" s="23"/>
      <c r="G48" s="23"/>
      <c r="H48" s="245" t="s">
        <v>165</v>
      </c>
      <c r="I48" s="245"/>
      <c r="J48" s="23"/>
      <c r="K48" s="26"/>
    </row>
    <row r="49" spans="2:11" s="15" customFormat="1" ht="12.75" customHeight="1">
      <c r="B49" s="22"/>
      <c r="C49" s="23" t="s">
        <v>106</v>
      </c>
      <c r="D49" s="23"/>
      <c r="E49" s="23"/>
      <c r="F49" s="23"/>
      <c r="G49" s="23"/>
      <c r="H49" s="245" t="s">
        <v>166</v>
      </c>
      <c r="I49" s="245"/>
      <c r="J49" s="23"/>
      <c r="K49" s="26"/>
    </row>
    <row r="50" spans="2:11" s="16" customFormat="1" ht="12.75">
      <c r="B50" s="34"/>
      <c r="C50" s="35"/>
      <c r="D50" s="35"/>
      <c r="E50" s="35"/>
      <c r="F50" s="35"/>
      <c r="G50" s="35"/>
      <c r="H50" s="35"/>
      <c r="I50" s="35"/>
      <c r="J50" s="35"/>
      <c r="K50" s="36"/>
    </row>
    <row r="51" spans="2:11" s="17" customFormat="1" ht="12.75" customHeight="1">
      <c r="B51" s="44"/>
      <c r="C51" s="23" t="s">
        <v>112</v>
      </c>
      <c r="D51" s="23"/>
      <c r="E51" s="23"/>
      <c r="F51" s="23"/>
      <c r="G51" s="33" t="s">
        <v>107</v>
      </c>
      <c r="H51" s="246" t="s">
        <v>197</v>
      </c>
      <c r="I51" s="247"/>
      <c r="J51" s="45"/>
      <c r="K51" s="46"/>
    </row>
    <row r="52" spans="2:11" s="17" customFormat="1" ht="12.75" customHeight="1">
      <c r="B52" s="44"/>
      <c r="C52" s="23"/>
      <c r="D52" s="23"/>
      <c r="E52" s="23"/>
      <c r="F52" s="23"/>
      <c r="G52" s="33" t="s">
        <v>108</v>
      </c>
      <c r="H52" s="243" t="s">
        <v>198</v>
      </c>
      <c r="I52" s="244"/>
      <c r="J52" s="45"/>
      <c r="K52" s="46"/>
    </row>
    <row r="53" spans="2:11" s="17" customFormat="1" ht="7.5" customHeight="1">
      <c r="B53" s="44"/>
      <c r="C53" s="23"/>
      <c r="D53" s="23"/>
      <c r="E53" s="23"/>
      <c r="F53" s="23"/>
      <c r="G53" s="33"/>
      <c r="H53" s="33"/>
      <c r="I53" s="33"/>
      <c r="J53" s="45"/>
      <c r="K53" s="46"/>
    </row>
    <row r="54" spans="2:11" s="17" customFormat="1" ht="12.75" customHeight="1">
      <c r="B54" s="44"/>
      <c r="C54" s="23" t="s">
        <v>109</v>
      </c>
      <c r="D54" s="23"/>
      <c r="E54" s="23"/>
      <c r="F54" s="33"/>
      <c r="G54" s="23"/>
      <c r="H54" s="237" t="s">
        <v>199</v>
      </c>
      <c r="I54" s="237"/>
      <c r="J54" s="45"/>
      <c r="K54" s="46"/>
    </row>
    <row r="55" spans="2:11" ht="22.5" customHeight="1">
      <c r="B55" s="47"/>
      <c r="C55" s="48"/>
      <c r="D55" s="48"/>
      <c r="E55" s="48"/>
      <c r="F55" s="48"/>
      <c r="G55" s="48"/>
      <c r="H55" s="48"/>
      <c r="I55" s="48"/>
      <c r="J55" s="48"/>
      <c r="K55" s="49"/>
    </row>
    <row r="56" ht="6.75" customHeight="1"/>
  </sheetData>
  <sheetProtection/>
  <mergeCells count="10">
    <mergeCell ref="H54:I54"/>
    <mergeCell ref="B23:K23"/>
    <mergeCell ref="C24:J24"/>
    <mergeCell ref="C25:J25"/>
    <mergeCell ref="H46:I46"/>
    <mergeCell ref="H52:I52"/>
    <mergeCell ref="H47:I47"/>
    <mergeCell ref="H48:I48"/>
    <mergeCell ref="H49:I49"/>
    <mergeCell ref="H51:I51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="80" zoomScaleNormal="80" zoomScalePageLayoutView="0" workbookViewId="0" topLeftCell="A1">
      <selection activeCell="E39" sqref="E39"/>
    </sheetView>
  </sheetViews>
  <sheetFormatPr defaultColWidth="9.140625" defaultRowHeight="12.75"/>
  <cols>
    <col min="1" max="1" width="4.140625" style="79" customWidth="1"/>
    <col min="2" max="2" width="3.7109375" style="81" customWidth="1"/>
    <col min="3" max="3" width="2.7109375" style="81" customWidth="1"/>
    <col min="4" max="4" width="4.00390625" style="81" customWidth="1"/>
    <col min="5" max="5" width="40.57421875" style="79" customWidth="1"/>
    <col min="6" max="6" width="8.28125" style="79" customWidth="1"/>
    <col min="7" max="7" width="15.7109375" style="142" customWidth="1"/>
    <col min="8" max="8" width="15.7109375" style="82" customWidth="1"/>
    <col min="9" max="9" width="1.8515625" style="79" customWidth="1"/>
    <col min="10" max="10" width="9.140625" style="79" customWidth="1"/>
    <col min="11" max="11" width="16.28125" style="79" bestFit="1" customWidth="1"/>
    <col min="12" max="12" width="12.421875" style="79" bestFit="1" customWidth="1"/>
    <col min="13" max="13" width="9.8515625" style="79" bestFit="1" customWidth="1"/>
    <col min="14" max="15" width="12.421875" style="79" bestFit="1" customWidth="1"/>
    <col min="16" max="16" width="10.8515625" style="79" bestFit="1" customWidth="1"/>
    <col min="17" max="17" width="10.57421875" style="79" bestFit="1" customWidth="1"/>
    <col min="18" max="18" width="12.421875" style="79" bestFit="1" customWidth="1"/>
    <col min="19" max="16384" width="9.140625" style="79" customWidth="1"/>
  </cols>
  <sheetData>
    <row r="1" ht="14.25">
      <c r="B1" s="150" t="s">
        <v>176</v>
      </c>
    </row>
    <row r="2" spans="1:21" s="50" customFormat="1" ht="15" customHeight="1">
      <c r="A2" s="173"/>
      <c r="B2" s="174"/>
      <c r="C2" s="151" t="s">
        <v>175</v>
      </c>
      <c r="D2" s="151"/>
      <c r="E2" s="175"/>
      <c r="G2" s="136"/>
      <c r="H2" s="51"/>
      <c r="U2" s="124"/>
    </row>
    <row r="3" spans="2:8" s="52" customFormat="1" ht="18" customHeight="1">
      <c r="B3" s="248" t="s">
        <v>194</v>
      </c>
      <c r="C3" s="248"/>
      <c r="D3" s="248"/>
      <c r="E3" s="248"/>
      <c r="F3" s="248"/>
      <c r="G3" s="248"/>
      <c r="H3" s="248"/>
    </row>
    <row r="4" spans="2:8" s="18" customFormat="1" ht="6.75" customHeight="1">
      <c r="B4" s="53"/>
      <c r="C4" s="53"/>
      <c r="D4" s="53"/>
      <c r="G4" s="137"/>
      <c r="H4" s="54"/>
    </row>
    <row r="5" spans="2:8" s="18" customFormat="1" ht="12" customHeight="1">
      <c r="B5" s="252" t="s">
        <v>2</v>
      </c>
      <c r="C5" s="254" t="s">
        <v>8</v>
      </c>
      <c r="D5" s="255"/>
      <c r="E5" s="256"/>
      <c r="F5" s="252" t="s">
        <v>9</v>
      </c>
      <c r="G5" s="138" t="s">
        <v>144</v>
      </c>
      <c r="H5" s="55" t="s">
        <v>144</v>
      </c>
    </row>
    <row r="6" spans="2:8" s="18" customFormat="1" ht="12" customHeight="1">
      <c r="B6" s="253"/>
      <c r="C6" s="257"/>
      <c r="D6" s="258"/>
      <c r="E6" s="259"/>
      <c r="F6" s="253"/>
      <c r="G6" s="139" t="s">
        <v>145</v>
      </c>
      <c r="H6" s="56" t="s">
        <v>160</v>
      </c>
    </row>
    <row r="7" spans="2:8" s="60" customFormat="1" ht="24.75" customHeight="1">
      <c r="B7" s="57" t="s">
        <v>3</v>
      </c>
      <c r="C7" s="249" t="s">
        <v>161</v>
      </c>
      <c r="D7" s="250"/>
      <c r="E7" s="251"/>
      <c r="F7" s="59"/>
      <c r="G7" s="149">
        <f>G8+G11+G12+G20+G28+G29+G30</f>
        <v>469067</v>
      </c>
      <c r="H7" s="149">
        <f>H8+H11+H12+H20+H28+H29+H30</f>
        <v>498403</v>
      </c>
    </row>
    <row r="8" spans="2:8" s="60" customFormat="1" ht="16.5" customHeight="1">
      <c r="B8" s="61"/>
      <c r="C8" s="58">
        <v>1</v>
      </c>
      <c r="D8" s="62" t="s">
        <v>10</v>
      </c>
      <c r="E8" s="63"/>
      <c r="F8" s="64"/>
      <c r="G8" s="149">
        <f>SUM(G9:G11)</f>
        <v>0</v>
      </c>
      <c r="H8" s="140">
        <f>SUM(H9:H10)</f>
        <v>29336</v>
      </c>
    </row>
    <row r="9" spans="2:8" s="69" customFormat="1" ht="16.5" customHeight="1">
      <c r="B9" s="61"/>
      <c r="C9" s="58"/>
      <c r="D9" s="65" t="s">
        <v>113</v>
      </c>
      <c r="E9" s="66" t="s">
        <v>29</v>
      </c>
      <c r="F9" s="67"/>
      <c r="G9" s="225"/>
      <c r="H9" s="133">
        <f>30777-1441</f>
        <v>29336</v>
      </c>
    </row>
    <row r="10" spans="2:8" s="69" customFormat="1" ht="16.5" customHeight="1">
      <c r="B10" s="70"/>
      <c r="C10" s="58"/>
      <c r="D10" s="65" t="s">
        <v>113</v>
      </c>
      <c r="E10" s="66" t="s">
        <v>30</v>
      </c>
      <c r="F10" s="67"/>
      <c r="G10" s="225"/>
      <c r="H10" s="133"/>
    </row>
    <row r="11" spans="2:8" s="60" customFormat="1" ht="16.5" customHeight="1">
      <c r="B11" s="70"/>
      <c r="C11" s="58">
        <v>2</v>
      </c>
      <c r="D11" s="62" t="s">
        <v>147</v>
      </c>
      <c r="E11" s="63"/>
      <c r="F11" s="64"/>
      <c r="G11" s="149">
        <v>0</v>
      </c>
      <c r="H11" s="140">
        <v>0</v>
      </c>
    </row>
    <row r="12" spans="2:11" s="60" customFormat="1" ht="16.5" customHeight="1">
      <c r="B12" s="61"/>
      <c r="C12" s="58">
        <v>3</v>
      </c>
      <c r="D12" s="62" t="s">
        <v>148</v>
      </c>
      <c r="E12" s="63"/>
      <c r="F12" s="64"/>
      <c r="G12" s="149">
        <f>SUM(G13:G19)</f>
        <v>469067</v>
      </c>
      <c r="H12" s="140">
        <f>SUM(H13:H19)</f>
        <v>469067</v>
      </c>
      <c r="J12" s="135"/>
      <c r="K12" s="135"/>
    </row>
    <row r="13" spans="2:8" s="69" customFormat="1" ht="16.5" customHeight="1">
      <c r="B13" s="61"/>
      <c r="C13" s="71"/>
      <c r="D13" s="65" t="s">
        <v>113</v>
      </c>
      <c r="E13" s="66" t="s">
        <v>149</v>
      </c>
      <c r="F13" s="67"/>
      <c r="G13" s="225"/>
      <c r="H13" s="133"/>
    </row>
    <row r="14" spans="2:8" s="69" customFormat="1" ht="16.5" customHeight="1">
      <c r="B14" s="70"/>
      <c r="C14" s="72"/>
      <c r="D14" s="73" t="s">
        <v>113</v>
      </c>
      <c r="E14" s="66" t="s">
        <v>114</v>
      </c>
      <c r="F14" s="67"/>
      <c r="G14" s="225"/>
      <c r="H14" s="133"/>
    </row>
    <row r="15" spans="2:10" s="69" customFormat="1" ht="16.5" customHeight="1">
      <c r="B15" s="70"/>
      <c r="C15" s="72"/>
      <c r="D15" s="73" t="s">
        <v>113</v>
      </c>
      <c r="E15" s="66" t="s">
        <v>115</v>
      </c>
      <c r="F15" s="67"/>
      <c r="G15" s="225"/>
      <c r="H15" s="133"/>
      <c r="J15" s="154"/>
    </row>
    <row r="16" spans="2:8" s="69" customFormat="1" ht="16.5" customHeight="1">
      <c r="B16" s="70"/>
      <c r="C16" s="72"/>
      <c r="D16" s="73" t="s">
        <v>113</v>
      </c>
      <c r="E16" s="66" t="s">
        <v>116</v>
      </c>
      <c r="F16" s="67"/>
      <c r="G16" s="235">
        <v>469067</v>
      </c>
      <c r="H16" s="133">
        <v>469067</v>
      </c>
    </row>
    <row r="17" spans="2:8" s="69" customFormat="1" ht="16.5" customHeight="1">
      <c r="B17" s="70"/>
      <c r="C17" s="72"/>
      <c r="D17" s="73" t="s">
        <v>113</v>
      </c>
      <c r="E17" s="66" t="s">
        <v>119</v>
      </c>
      <c r="F17" s="67"/>
      <c r="G17" s="225"/>
      <c r="H17" s="133"/>
    </row>
    <row r="18" spans="2:8" s="69" customFormat="1" ht="16.5" customHeight="1">
      <c r="B18" s="70"/>
      <c r="C18" s="72"/>
      <c r="D18" s="73" t="s">
        <v>113</v>
      </c>
      <c r="E18" s="66"/>
      <c r="F18" s="67"/>
      <c r="G18" s="225"/>
      <c r="H18" s="133"/>
    </row>
    <row r="19" spans="2:8" s="69" customFormat="1" ht="16.5" customHeight="1">
      <c r="B19" s="70"/>
      <c r="C19" s="72"/>
      <c r="D19" s="73" t="s">
        <v>113</v>
      </c>
      <c r="E19" s="66"/>
      <c r="F19" s="67"/>
      <c r="G19" s="225"/>
      <c r="H19" s="133"/>
    </row>
    <row r="20" spans="2:8" s="60" customFormat="1" ht="16.5" customHeight="1">
      <c r="B20" s="70"/>
      <c r="C20" s="58">
        <v>4</v>
      </c>
      <c r="D20" s="62" t="s">
        <v>11</v>
      </c>
      <c r="E20" s="63"/>
      <c r="F20" s="64"/>
      <c r="G20" s="149">
        <f>SUM(G21:G30)</f>
        <v>0</v>
      </c>
      <c r="H20" s="140">
        <f>SUM(H21:H27)</f>
        <v>0</v>
      </c>
    </row>
    <row r="21" spans="2:8" s="69" customFormat="1" ht="16.5" customHeight="1">
      <c r="B21" s="61"/>
      <c r="C21" s="71"/>
      <c r="D21" s="65" t="s">
        <v>113</v>
      </c>
      <c r="E21" s="66" t="s">
        <v>12</v>
      </c>
      <c r="F21" s="67"/>
      <c r="G21" s="225"/>
      <c r="H21" s="133"/>
    </row>
    <row r="22" spans="2:8" s="69" customFormat="1" ht="16.5" customHeight="1">
      <c r="B22" s="70"/>
      <c r="C22" s="72"/>
      <c r="D22" s="73" t="s">
        <v>113</v>
      </c>
      <c r="E22" s="66" t="s">
        <v>118</v>
      </c>
      <c r="F22" s="67"/>
      <c r="G22" s="225"/>
      <c r="H22" s="133"/>
    </row>
    <row r="23" spans="2:11" s="69" customFormat="1" ht="16.5" customHeight="1">
      <c r="B23" s="70"/>
      <c r="C23" s="72"/>
      <c r="D23" s="73" t="s">
        <v>113</v>
      </c>
      <c r="E23" s="66" t="s">
        <v>13</v>
      </c>
      <c r="F23" s="67"/>
      <c r="G23" s="225"/>
      <c r="H23" s="133"/>
      <c r="K23" s="135"/>
    </row>
    <row r="24" spans="2:8" s="69" customFormat="1" ht="16.5" customHeight="1">
      <c r="B24" s="70"/>
      <c r="C24" s="72"/>
      <c r="D24" s="73" t="s">
        <v>113</v>
      </c>
      <c r="E24" s="66" t="s">
        <v>150</v>
      </c>
      <c r="F24" s="67"/>
      <c r="G24" s="225"/>
      <c r="H24" s="133"/>
    </row>
    <row r="25" spans="2:8" s="69" customFormat="1" ht="16.5" customHeight="1">
      <c r="B25" s="70"/>
      <c r="C25" s="72"/>
      <c r="D25" s="73" t="s">
        <v>113</v>
      </c>
      <c r="E25" s="66" t="s">
        <v>14</v>
      </c>
      <c r="F25" s="67"/>
      <c r="G25" s="225"/>
      <c r="H25" s="133"/>
    </row>
    <row r="26" spans="2:8" s="69" customFormat="1" ht="16.5" customHeight="1">
      <c r="B26" s="70"/>
      <c r="C26" s="72"/>
      <c r="D26" s="73" t="s">
        <v>113</v>
      </c>
      <c r="E26" s="66" t="s">
        <v>15</v>
      </c>
      <c r="F26" s="67"/>
      <c r="G26" s="225"/>
      <c r="H26" s="133"/>
    </row>
    <row r="27" spans="2:8" s="69" customFormat="1" ht="16.5" customHeight="1">
      <c r="B27" s="70"/>
      <c r="C27" s="72"/>
      <c r="D27" s="73" t="s">
        <v>113</v>
      </c>
      <c r="E27" s="66"/>
      <c r="F27" s="67"/>
      <c r="G27" s="225"/>
      <c r="H27" s="133"/>
    </row>
    <row r="28" spans="2:8" s="60" customFormat="1" ht="16.5" customHeight="1">
      <c r="B28" s="70"/>
      <c r="C28" s="58">
        <v>5</v>
      </c>
      <c r="D28" s="62" t="s">
        <v>151</v>
      </c>
      <c r="E28" s="63"/>
      <c r="F28" s="64"/>
      <c r="G28" s="149">
        <v>0</v>
      </c>
      <c r="H28" s="140">
        <v>0</v>
      </c>
    </row>
    <row r="29" spans="2:8" s="60" customFormat="1" ht="16.5" customHeight="1">
      <c r="B29" s="61"/>
      <c r="C29" s="58">
        <v>6</v>
      </c>
      <c r="D29" s="62" t="s">
        <v>152</v>
      </c>
      <c r="E29" s="63"/>
      <c r="F29" s="64"/>
      <c r="G29" s="149">
        <v>0</v>
      </c>
      <c r="H29" s="140">
        <v>0</v>
      </c>
    </row>
    <row r="30" spans="2:8" s="60" customFormat="1" ht="16.5" customHeight="1">
      <c r="B30" s="61"/>
      <c r="C30" s="58">
        <v>7</v>
      </c>
      <c r="D30" s="62" t="s">
        <v>16</v>
      </c>
      <c r="E30" s="63"/>
      <c r="F30" s="64"/>
      <c r="G30" s="149">
        <v>0</v>
      </c>
      <c r="H30" s="140">
        <v>0</v>
      </c>
    </row>
    <row r="31" spans="2:8" s="60" customFormat="1" ht="16.5" customHeight="1">
      <c r="B31" s="61"/>
      <c r="C31" s="58"/>
      <c r="D31" s="65" t="s">
        <v>113</v>
      </c>
      <c r="E31" s="63" t="s">
        <v>153</v>
      </c>
      <c r="F31" s="64"/>
      <c r="G31" s="225"/>
      <c r="H31" s="134"/>
    </row>
    <row r="32" spans="2:8" s="60" customFormat="1" ht="16.5" customHeight="1">
      <c r="B32" s="61"/>
      <c r="C32" s="58"/>
      <c r="D32" s="65" t="s">
        <v>113</v>
      </c>
      <c r="E32" s="63"/>
      <c r="F32" s="64"/>
      <c r="G32" s="225"/>
      <c r="H32" s="134"/>
    </row>
    <row r="33" spans="2:8" s="60" customFormat="1" ht="24.75" customHeight="1">
      <c r="B33" s="74" t="s">
        <v>4</v>
      </c>
      <c r="C33" s="249" t="s">
        <v>17</v>
      </c>
      <c r="D33" s="250"/>
      <c r="E33" s="251"/>
      <c r="F33" s="64"/>
      <c r="G33" s="149">
        <f>G35+G41+G42+G43+G44</f>
        <v>2345333</v>
      </c>
      <c r="H33" s="140">
        <f>H35+H41+H42+H43+H44</f>
        <v>2345333</v>
      </c>
    </row>
    <row r="34" spans="2:8" s="60" customFormat="1" ht="16.5" customHeight="1">
      <c r="B34" s="61"/>
      <c r="C34" s="58">
        <v>1</v>
      </c>
      <c r="D34" s="62" t="s">
        <v>18</v>
      </c>
      <c r="E34" s="63"/>
      <c r="F34" s="64"/>
      <c r="G34" s="225">
        <v>0</v>
      </c>
      <c r="H34" s="134">
        <v>0</v>
      </c>
    </row>
    <row r="35" spans="2:8" s="60" customFormat="1" ht="16.5" customHeight="1">
      <c r="B35" s="61"/>
      <c r="C35" s="58">
        <v>2</v>
      </c>
      <c r="D35" s="62" t="s">
        <v>19</v>
      </c>
      <c r="E35" s="75"/>
      <c r="F35" s="64"/>
      <c r="G35" s="149">
        <f>SUM(G36:G40)</f>
        <v>0</v>
      </c>
      <c r="H35" s="140">
        <f>SUM(H36:H40)</f>
        <v>0</v>
      </c>
    </row>
    <row r="36" spans="2:8" s="69" customFormat="1" ht="16.5" customHeight="1">
      <c r="B36" s="61"/>
      <c r="C36" s="71"/>
      <c r="D36" s="65" t="s">
        <v>113</v>
      </c>
      <c r="E36" s="66" t="s">
        <v>24</v>
      </c>
      <c r="F36" s="67"/>
      <c r="G36" s="225"/>
      <c r="H36" s="133"/>
    </row>
    <row r="37" spans="2:8" s="69" customFormat="1" ht="16.5" customHeight="1">
      <c r="B37" s="70"/>
      <c r="C37" s="72"/>
      <c r="D37" s="73" t="s">
        <v>113</v>
      </c>
      <c r="E37" s="66" t="s">
        <v>5</v>
      </c>
      <c r="F37" s="67"/>
      <c r="G37" s="225"/>
      <c r="H37" s="133"/>
    </row>
    <row r="38" spans="2:8" s="69" customFormat="1" ht="16.5" customHeight="1">
      <c r="B38" s="70"/>
      <c r="C38" s="72"/>
      <c r="D38" s="73" t="s">
        <v>113</v>
      </c>
      <c r="E38" s="66" t="s">
        <v>117</v>
      </c>
      <c r="F38" s="67"/>
      <c r="G38" s="225"/>
      <c r="H38" s="133"/>
    </row>
    <row r="39" spans="2:8" s="69" customFormat="1" ht="16.5" customHeight="1">
      <c r="B39" s="70"/>
      <c r="C39" s="72"/>
      <c r="D39" s="73" t="s">
        <v>113</v>
      </c>
      <c r="E39" s="66" t="s">
        <v>171</v>
      </c>
      <c r="F39" s="67"/>
      <c r="G39" s="226"/>
      <c r="H39" s="68"/>
    </row>
    <row r="40" spans="2:8" s="69" customFormat="1" ht="16.5" customHeight="1">
      <c r="B40" s="70"/>
      <c r="C40" s="72"/>
      <c r="D40" s="73" t="s">
        <v>113</v>
      </c>
      <c r="E40" s="66" t="s">
        <v>125</v>
      </c>
      <c r="F40" s="67"/>
      <c r="G40" s="226"/>
      <c r="H40" s="68"/>
    </row>
    <row r="41" spans="2:8" s="60" customFormat="1" ht="16.5" customHeight="1">
      <c r="B41" s="70"/>
      <c r="C41" s="58">
        <v>3</v>
      </c>
      <c r="D41" s="62" t="s">
        <v>20</v>
      </c>
      <c r="E41" s="63"/>
      <c r="F41" s="64"/>
      <c r="G41" s="225"/>
      <c r="H41" s="134"/>
    </row>
    <row r="42" spans="2:8" s="60" customFormat="1" ht="16.5" customHeight="1">
      <c r="B42" s="61"/>
      <c r="C42" s="58">
        <v>4</v>
      </c>
      <c r="D42" s="62" t="s">
        <v>21</v>
      </c>
      <c r="E42" s="63"/>
      <c r="F42" s="64"/>
      <c r="G42" s="236">
        <v>2345333</v>
      </c>
      <c r="H42" s="149">
        <v>2345333</v>
      </c>
    </row>
    <row r="43" spans="2:18" s="60" customFormat="1" ht="16.5" customHeight="1">
      <c r="B43" s="61"/>
      <c r="C43" s="58">
        <v>5</v>
      </c>
      <c r="D43" s="62" t="s">
        <v>22</v>
      </c>
      <c r="E43" s="63"/>
      <c r="F43" s="64"/>
      <c r="G43" s="225"/>
      <c r="H43" s="134"/>
      <c r="K43"/>
      <c r="L43" s="152"/>
      <c r="M43" s="152"/>
      <c r="N43" s="152"/>
      <c r="O43" s="152"/>
      <c r="P43" s="152"/>
      <c r="Q43" s="152"/>
      <c r="R43" s="152"/>
    </row>
    <row r="44" spans="2:8" s="60" customFormat="1" ht="16.5" customHeight="1">
      <c r="B44" s="61"/>
      <c r="C44" s="58">
        <v>6</v>
      </c>
      <c r="D44" s="62" t="s">
        <v>23</v>
      </c>
      <c r="E44" s="63"/>
      <c r="F44" s="64"/>
      <c r="G44" s="225"/>
      <c r="H44" s="134"/>
    </row>
    <row r="45" spans="2:8" s="60" customFormat="1" ht="30" customHeight="1">
      <c r="B45" s="64"/>
      <c r="C45" s="249" t="s">
        <v>50</v>
      </c>
      <c r="D45" s="250"/>
      <c r="E45" s="251"/>
      <c r="F45" s="64"/>
      <c r="G45" s="149">
        <f>G33+G7</f>
        <v>2814400</v>
      </c>
      <c r="H45" s="140">
        <f>H33+H7</f>
        <v>2843736</v>
      </c>
    </row>
    <row r="46" spans="2:8" s="60" customFormat="1" ht="9.75" customHeight="1">
      <c r="B46" s="76"/>
      <c r="C46" s="76"/>
      <c r="D46" s="76"/>
      <c r="E46" s="76"/>
      <c r="F46" s="77"/>
      <c r="G46" s="141"/>
      <c r="H46" s="78"/>
    </row>
    <row r="47" spans="2:8" s="60" customFormat="1" ht="15.75" customHeight="1">
      <c r="B47" s="76"/>
      <c r="C47" s="76"/>
      <c r="D47" s="76"/>
      <c r="E47" s="76"/>
      <c r="F47" s="77"/>
      <c r="G47" s="141"/>
      <c r="H47" s="78"/>
    </row>
    <row r="48" ht="12.75">
      <c r="L48" s="129"/>
    </row>
  </sheetData>
  <sheetProtection/>
  <mergeCells count="7">
    <mergeCell ref="B3:H3"/>
    <mergeCell ref="C33:E33"/>
    <mergeCell ref="C45:E45"/>
    <mergeCell ref="F5:F6"/>
    <mergeCell ref="C5:E6"/>
    <mergeCell ref="B5:B6"/>
    <mergeCell ref="C7:E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48"/>
  <sheetViews>
    <sheetView zoomScale="80" zoomScaleNormal="80" zoomScalePageLayoutView="0" workbookViewId="0" topLeftCell="B13">
      <selection activeCell="G45" sqref="G45"/>
    </sheetView>
  </sheetViews>
  <sheetFormatPr defaultColWidth="9.140625" defaultRowHeight="12.75"/>
  <cols>
    <col min="1" max="1" width="5.421875" style="79" customWidth="1"/>
    <col min="2" max="2" width="3.7109375" style="81" customWidth="1"/>
    <col min="3" max="3" width="2.7109375" style="81" customWidth="1"/>
    <col min="4" max="4" width="4.00390625" style="81" customWidth="1"/>
    <col min="5" max="5" width="40.57421875" style="79" customWidth="1"/>
    <col min="6" max="6" width="8.28125" style="79" customWidth="1"/>
    <col min="7" max="7" width="15.7109375" style="142" customWidth="1"/>
    <col min="8" max="8" width="15.7109375" style="82" customWidth="1"/>
    <col min="9" max="16384" width="9.140625" style="79" customWidth="1"/>
  </cols>
  <sheetData>
    <row r="3" ht="14.25">
      <c r="B3" s="150" t="s">
        <v>176</v>
      </c>
    </row>
    <row r="4" spans="2:5" ht="15">
      <c r="B4" s="174"/>
      <c r="C4" s="151" t="s">
        <v>175</v>
      </c>
      <c r="D4" s="151"/>
      <c r="E4" s="175"/>
    </row>
    <row r="5" spans="2:8" s="83" customFormat="1" ht="18" customHeight="1">
      <c r="B5" s="248" t="s">
        <v>194</v>
      </c>
      <c r="C5" s="248"/>
      <c r="D5" s="248"/>
      <c r="E5" s="248"/>
      <c r="F5" s="248"/>
      <c r="G5" s="248"/>
      <c r="H5" s="248"/>
    </row>
    <row r="6" spans="2:8" s="16" customFormat="1" ht="10.5" customHeight="1">
      <c r="B6" s="84"/>
      <c r="C6" s="84"/>
      <c r="D6" s="84"/>
      <c r="G6" s="143"/>
      <c r="H6" s="85"/>
    </row>
    <row r="7" spans="2:8" s="83" customFormat="1" ht="15.75" customHeight="1">
      <c r="B7" s="260" t="s">
        <v>2</v>
      </c>
      <c r="C7" s="262" t="s">
        <v>48</v>
      </c>
      <c r="D7" s="263"/>
      <c r="E7" s="264"/>
      <c r="F7" s="260" t="s">
        <v>9</v>
      </c>
      <c r="G7" s="144" t="s">
        <v>144</v>
      </c>
      <c r="H7" s="86" t="s">
        <v>144</v>
      </c>
    </row>
    <row r="8" spans="2:8" s="83" customFormat="1" ht="15.75" customHeight="1">
      <c r="B8" s="261"/>
      <c r="C8" s="265"/>
      <c r="D8" s="266"/>
      <c r="E8" s="267"/>
      <c r="F8" s="261"/>
      <c r="G8" s="145" t="s">
        <v>145</v>
      </c>
      <c r="H8" s="87" t="s">
        <v>160</v>
      </c>
    </row>
    <row r="9" spans="2:8" s="60" customFormat="1" ht="24.75" customHeight="1">
      <c r="B9" s="74" t="s">
        <v>3</v>
      </c>
      <c r="C9" s="249" t="s">
        <v>168</v>
      </c>
      <c r="D9" s="250"/>
      <c r="E9" s="251"/>
      <c r="F9" s="64"/>
      <c r="G9" s="227">
        <f>G10+G11+G14+G25+G26</f>
        <v>2246483</v>
      </c>
      <c r="H9" s="162">
        <f>H10+H11+H14+H25+H26</f>
        <v>1676955</v>
      </c>
    </row>
    <row r="10" spans="2:8" s="60" customFormat="1" ht="15.75" customHeight="1">
      <c r="B10" s="61"/>
      <c r="C10" s="58">
        <v>1</v>
      </c>
      <c r="D10" s="62" t="s">
        <v>25</v>
      </c>
      <c r="E10" s="63"/>
      <c r="F10" s="64"/>
      <c r="G10" s="227">
        <v>0</v>
      </c>
      <c r="H10" s="162">
        <v>0</v>
      </c>
    </row>
    <row r="11" spans="2:8" s="60" customFormat="1" ht="15.75" customHeight="1">
      <c r="B11" s="61"/>
      <c r="C11" s="58">
        <v>2</v>
      </c>
      <c r="D11" s="62" t="s">
        <v>26</v>
      </c>
      <c r="E11" s="63"/>
      <c r="F11" s="64"/>
      <c r="G11" s="227">
        <f>G13</f>
        <v>2765</v>
      </c>
      <c r="H11" s="162">
        <v>0</v>
      </c>
    </row>
    <row r="12" spans="2:8" s="69" customFormat="1" ht="15.75" customHeight="1">
      <c r="B12" s="61"/>
      <c r="C12" s="71"/>
      <c r="D12" s="65" t="s">
        <v>113</v>
      </c>
      <c r="E12" s="66" t="s">
        <v>120</v>
      </c>
      <c r="F12" s="67"/>
      <c r="G12" s="228"/>
      <c r="H12" s="164"/>
    </row>
    <row r="13" spans="2:8" s="69" customFormat="1" ht="15.75" customHeight="1">
      <c r="B13" s="70"/>
      <c r="C13" s="72"/>
      <c r="D13" s="73" t="s">
        <v>113</v>
      </c>
      <c r="E13" s="66" t="s">
        <v>146</v>
      </c>
      <c r="F13" s="67"/>
      <c r="G13" s="228">
        <f>1690+1075</f>
        <v>2765</v>
      </c>
      <c r="H13" s="164"/>
    </row>
    <row r="14" spans="2:8" s="60" customFormat="1" ht="15.75" customHeight="1">
      <c r="B14" s="70"/>
      <c r="C14" s="58">
        <v>3</v>
      </c>
      <c r="D14" s="62" t="s">
        <v>27</v>
      </c>
      <c r="E14" s="63"/>
      <c r="F14" s="64"/>
      <c r="G14" s="227">
        <f>SUM(G15:G24)</f>
        <v>2243718</v>
      </c>
      <c r="H14" s="162">
        <f>SUM(H15:H24)</f>
        <v>1676955</v>
      </c>
    </row>
    <row r="15" spans="2:8" s="69" customFormat="1" ht="15.75" customHeight="1">
      <c r="B15" s="61"/>
      <c r="C15" s="71"/>
      <c r="D15" s="65" t="s">
        <v>113</v>
      </c>
      <c r="E15" s="66" t="s">
        <v>154</v>
      </c>
      <c r="F15" s="67"/>
      <c r="G15" s="228"/>
      <c r="H15" s="164"/>
    </row>
    <row r="16" spans="2:8" s="69" customFormat="1" ht="15.75" customHeight="1">
      <c r="B16" s="70"/>
      <c r="C16" s="72"/>
      <c r="D16" s="73" t="s">
        <v>113</v>
      </c>
      <c r="E16" s="66" t="s">
        <v>155</v>
      </c>
      <c r="F16" s="67"/>
      <c r="G16" s="228">
        <f>H16+406578</f>
        <v>1983737</v>
      </c>
      <c r="H16" s="164">
        <v>1577159</v>
      </c>
    </row>
    <row r="17" spans="2:8" s="69" customFormat="1" ht="15.75" customHeight="1">
      <c r="B17" s="70"/>
      <c r="C17" s="72"/>
      <c r="D17" s="73" t="s">
        <v>113</v>
      </c>
      <c r="E17" s="66" t="s">
        <v>121</v>
      </c>
      <c r="F17" s="67"/>
      <c r="G17" s="228">
        <v>25947</v>
      </c>
      <c r="H17" s="164"/>
    </row>
    <row r="18" spans="2:8" s="69" customFormat="1" ht="15.75" customHeight="1">
      <c r="B18" s="70"/>
      <c r="C18" s="72"/>
      <c r="D18" s="73" t="s">
        <v>113</v>
      </c>
      <c r="E18" s="66" t="s">
        <v>122</v>
      </c>
      <c r="F18" s="67"/>
      <c r="G18" s="228">
        <v>8190</v>
      </c>
      <c r="H18" s="164">
        <v>9513</v>
      </c>
    </row>
    <row r="19" spans="2:8" s="69" customFormat="1" ht="15.75" customHeight="1">
      <c r="B19" s="70"/>
      <c r="C19" s="72"/>
      <c r="D19" s="73" t="s">
        <v>113</v>
      </c>
      <c r="E19" s="66" t="s">
        <v>123</v>
      </c>
      <c r="F19" s="67"/>
      <c r="G19" s="228"/>
      <c r="H19" s="164"/>
    </row>
    <row r="20" spans="2:8" s="69" customFormat="1" ht="15.75" customHeight="1">
      <c r="B20" s="70"/>
      <c r="C20" s="72"/>
      <c r="D20" s="73" t="s">
        <v>113</v>
      </c>
      <c r="E20" s="66" t="s">
        <v>124</v>
      </c>
      <c r="F20" s="67"/>
      <c r="G20" s="228"/>
      <c r="H20" s="164"/>
    </row>
    <row r="21" spans="2:8" s="69" customFormat="1" ht="15.75" customHeight="1">
      <c r="B21" s="70"/>
      <c r="C21" s="72"/>
      <c r="D21" s="73" t="s">
        <v>113</v>
      </c>
      <c r="E21" s="66" t="s">
        <v>167</v>
      </c>
      <c r="F21" s="67"/>
      <c r="G21" s="228"/>
      <c r="H21" s="164"/>
    </row>
    <row r="22" spans="2:8" s="69" customFormat="1" ht="15.75" customHeight="1">
      <c r="B22" s="70"/>
      <c r="C22" s="72"/>
      <c r="D22" s="73" t="s">
        <v>113</v>
      </c>
      <c r="E22" s="66" t="s">
        <v>119</v>
      </c>
      <c r="F22" s="67"/>
      <c r="G22" s="234">
        <v>225844</v>
      </c>
      <c r="H22" s="164">
        <f>52961+37322</f>
        <v>90283</v>
      </c>
    </row>
    <row r="23" spans="2:8" s="69" customFormat="1" ht="15.75" customHeight="1">
      <c r="B23" s="70"/>
      <c r="C23" s="72"/>
      <c r="D23" s="73" t="s">
        <v>113</v>
      </c>
      <c r="E23" s="66" t="s">
        <v>127</v>
      </c>
      <c r="F23" s="67"/>
      <c r="G23" s="228"/>
      <c r="H23" s="164"/>
    </row>
    <row r="24" spans="2:8" s="69" customFormat="1" ht="15.75" customHeight="1">
      <c r="B24" s="70"/>
      <c r="C24" s="72"/>
      <c r="D24" s="73" t="s">
        <v>113</v>
      </c>
      <c r="E24" s="66" t="s">
        <v>126</v>
      </c>
      <c r="F24" s="67"/>
      <c r="G24" s="228"/>
      <c r="H24" s="164"/>
    </row>
    <row r="25" spans="2:8" s="60" customFormat="1" ht="15.75" customHeight="1">
      <c r="B25" s="70"/>
      <c r="C25" s="58">
        <v>4</v>
      </c>
      <c r="D25" s="62" t="s">
        <v>28</v>
      </c>
      <c r="E25" s="63"/>
      <c r="F25" s="64"/>
      <c r="G25" s="228"/>
      <c r="H25" s="165"/>
    </row>
    <row r="26" spans="2:8" s="60" customFormat="1" ht="15.75" customHeight="1">
      <c r="B26" s="61"/>
      <c r="C26" s="58">
        <v>5</v>
      </c>
      <c r="D26" s="62" t="s">
        <v>156</v>
      </c>
      <c r="E26" s="63"/>
      <c r="F26" s="64"/>
      <c r="G26" s="228"/>
      <c r="H26" s="165"/>
    </row>
    <row r="27" spans="2:8" s="60" customFormat="1" ht="24.75" customHeight="1">
      <c r="B27" s="74" t="s">
        <v>4</v>
      </c>
      <c r="C27" s="249" t="s">
        <v>169</v>
      </c>
      <c r="D27" s="250"/>
      <c r="E27" s="251"/>
      <c r="F27" s="64"/>
      <c r="G27" s="227">
        <f>G28+G31+G32+G33</f>
        <v>0</v>
      </c>
      <c r="H27" s="162">
        <f>H28+H31+H32+H33</f>
        <v>0</v>
      </c>
    </row>
    <row r="28" spans="2:8" s="60" customFormat="1" ht="15.75" customHeight="1">
      <c r="B28" s="61"/>
      <c r="C28" s="58">
        <v>1</v>
      </c>
      <c r="D28" s="62" t="s">
        <v>33</v>
      </c>
      <c r="E28" s="75"/>
      <c r="F28" s="64"/>
      <c r="G28" s="227">
        <v>0</v>
      </c>
      <c r="H28" s="162">
        <v>0</v>
      </c>
    </row>
    <row r="29" spans="2:8" s="69" customFormat="1" ht="15.75" customHeight="1">
      <c r="B29" s="61"/>
      <c r="C29" s="71"/>
      <c r="D29" s="65" t="s">
        <v>113</v>
      </c>
      <c r="E29" s="66" t="s">
        <v>34</v>
      </c>
      <c r="F29" s="67"/>
      <c r="G29" s="228"/>
      <c r="H29" s="164"/>
    </row>
    <row r="30" spans="2:8" s="69" customFormat="1" ht="15.75" customHeight="1">
      <c r="B30" s="70"/>
      <c r="C30" s="72"/>
      <c r="D30" s="73" t="s">
        <v>113</v>
      </c>
      <c r="E30" s="66" t="s">
        <v>31</v>
      </c>
      <c r="F30" s="67"/>
      <c r="G30" s="228"/>
      <c r="H30" s="164"/>
    </row>
    <row r="31" spans="2:8" s="60" customFormat="1" ht="15.75" customHeight="1">
      <c r="B31" s="70"/>
      <c r="C31" s="58">
        <v>2</v>
      </c>
      <c r="D31" s="62" t="s">
        <v>35</v>
      </c>
      <c r="E31" s="63"/>
      <c r="F31" s="64"/>
      <c r="G31" s="227"/>
      <c r="H31" s="162"/>
    </row>
    <row r="32" spans="2:8" s="60" customFormat="1" ht="15.75" customHeight="1">
      <c r="B32" s="61"/>
      <c r="C32" s="58">
        <v>3</v>
      </c>
      <c r="D32" s="62" t="s">
        <v>28</v>
      </c>
      <c r="E32" s="63"/>
      <c r="F32" s="64"/>
      <c r="G32" s="227">
        <v>0</v>
      </c>
      <c r="H32" s="162">
        <v>0</v>
      </c>
    </row>
    <row r="33" spans="2:8" s="60" customFormat="1" ht="15.75" customHeight="1">
      <c r="B33" s="61"/>
      <c r="C33" s="58">
        <v>4</v>
      </c>
      <c r="D33" s="62" t="s">
        <v>36</v>
      </c>
      <c r="E33" s="63"/>
      <c r="F33" s="64"/>
      <c r="G33" s="227">
        <v>0</v>
      </c>
      <c r="H33" s="162">
        <v>0</v>
      </c>
    </row>
    <row r="34" spans="2:8" s="60" customFormat="1" ht="24.75" customHeight="1">
      <c r="B34" s="61"/>
      <c r="C34" s="249" t="s">
        <v>170</v>
      </c>
      <c r="D34" s="250"/>
      <c r="E34" s="251"/>
      <c r="F34" s="64"/>
      <c r="G34" s="227">
        <f>G27+G9</f>
        <v>2246483</v>
      </c>
      <c r="H34" s="162">
        <f>H27+H9</f>
        <v>1676955</v>
      </c>
    </row>
    <row r="35" spans="2:8" s="60" customFormat="1" ht="24.75" customHeight="1">
      <c r="B35" s="74" t="s">
        <v>37</v>
      </c>
      <c r="C35" s="249" t="s">
        <v>38</v>
      </c>
      <c r="D35" s="250"/>
      <c r="E35" s="251"/>
      <c r="F35" s="64"/>
      <c r="G35" s="227">
        <f>SUM(G36:G45)</f>
        <v>567917</v>
      </c>
      <c r="H35" s="162">
        <f>SUM(H36:H45)</f>
        <v>1166781</v>
      </c>
    </row>
    <row r="36" spans="2:8" s="60" customFormat="1" ht="15.75" customHeight="1">
      <c r="B36" s="61"/>
      <c r="C36" s="58">
        <v>1</v>
      </c>
      <c r="D36" s="62" t="s">
        <v>39</v>
      </c>
      <c r="E36" s="63"/>
      <c r="F36" s="64"/>
      <c r="G36" s="228"/>
      <c r="H36" s="165"/>
    </row>
    <row r="37" spans="2:8" s="60" customFormat="1" ht="15.75" customHeight="1">
      <c r="B37" s="61"/>
      <c r="C37" s="88">
        <v>2</v>
      </c>
      <c r="D37" s="62" t="s">
        <v>40</v>
      </c>
      <c r="E37" s="63"/>
      <c r="F37" s="64"/>
      <c r="G37" s="228"/>
      <c r="H37" s="165"/>
    </row>
    <row r="38" spans="2:10" s="60" customFormat="1" ht="15.75" customHeight="1">
      <c r="B38" s="61"/>
      <c r="C38" s="58">
        <v>3</v>
      </c>
      <c r="D38" s="62" t="s">
        <v>41</v>
      </c>
      <c r="E38" s="63"/>
      <c r="F38" s="64"/>
      <c r="G38" s="228">
        <v>3025300</v>
      </c>
      <c r="H38" s="165">
        <v>3085366</v>
      </c>
      <c r="J38" s="232">
        <f>G38-H38</f>
        <v>-60066</v>
      </c>
    </row>
    <row r="39" spans="2:8" s="60" customFormat="1" ht="15.75" customHeight="1">
      <c r="B39" s="61"/>
      <c r="C39" s="88">
        <v>4</v>
      </c>
      <c r="D39" s="62" t="s">
        <v>42</v>
      </c>
      <c r="E39" s="63"/>
      <c r="F39" s="64"/>
      <c r="G39" s="228"/>
      <c r="H39" s="165"/>
    </row>
    <row r="40" spans="2:8" s="60" customFormat="1" ht="15.75" customHeight="1">
      <c r="B40" s="61"/>
      <c r="C40" s="58">
        <v>5</v>
      </c>
      <c r="D40" s="62" t="s">
        <v>128</v>
      </c>
      <c r="E40" s="63"/>
      <c r="F40" s="64"/>
      <c r="G40" s="228"/>
      <c r="H40" s="165"/>
    </row>
    <row r="41" spans="2:8" s="60" customFormat="1" ht="15.75" customHeight="1">
      <c r="B41" s="61"/>
      <c r="C41" s="88">
        <v>6</v>
      </c>
      <c r="D41" s="62" t="s">
        <v>43</v>
      </c>
      <c r="E41" s="63"/>
      <c r="F41" s="64"/>
      <c r="G41" s="228"/>
      <c r="H41" s="165"/>
    </row>
    <row r="42" spans="2:8" s="60" customFormat="1" ht="15.75" customHeight="1">
      <c r="B42" s="61"/>
      <c r="C42" s="58">
        <v>7</v>
      </c>
      <c r="D42" s="62" t="s">
        <v>44</v>
      </c>
      <c r="E42" s="63"/>
      <c r="F42" s="64"/>
      <c r="G42" s="228"/>
      <c r="H42" s="165"/>
    </row>
    <row r="43" spans="2:8" s="60" customFormat="1" ht="15.75" customHeight="1">
      <c r="B43" s="61"/>
      <c r="C43" s="88">
        <v>8</v>
      </c>
      <c r="D43" s="62" t="s">
        <v>45</v>
      </c>
      <c r="E43" s="63"/>
      <c r="F43" s="64"/>
      <c r="G43" s="228"/>
      <c r="H43" s="165"/>
    </row>
    <row r="44" spans="2:8" s="60" customFormat="1" ht="15.75" customHeight="1">
      <c r="B44" s="61"/>
      <c r="C44" s="58">
        <v>9</v>
      </c>
      <c r="D44" s="62" t="s">
        <v>46</v>
      </c>
      <c r="E44" s="63"/>
      <c r="F44" s="64"/>
      <c r="G44" s="234">
        <f>H44+H45</f>
        <v>-1918585</v>
      </c>
      <c r="H44" s="165">
        <v>-670624</v>
      </c>
    </row>
    <row r="45" spans="2:8" s="60" customFormat="1" ht="15.75" customHeight="1">
      <c r="B45" s="61"/>
      <c r="C45" s="88">
        <v>10</v>
      </c>
      <c r="D45" s="62" t="s">
        <v>47</v>
      </c>
      <c r="E45" s="63"/>
      <c r="F45" s="64"/>
      <c r="G45" s="234">
        <f>'Rez.1'!F30</f>
        <v>-538798</v>
      </c>
      <c r="H45" s="165">
        <f>+'Rez.1'!G30</f>
        <v>-1247961</v>
      </c>
    </row>
    <row r="46" spans="2:8" s="60" customFormat="1" ht="24.75" customHeight="1">
      <c r="B46" s="61"/>
      <c r="C46" s="249" t="s">
        <v>49</v>
      </c>
      <c r="D46" s="250"/>
      <c r="E46" s="251"/>
      <c r="F46" s="64"/>
      <c r="G46" s="227">
        <f>G34+G35</f>
        <v>2814400</v>
      </c>
      <c r="H46" s="162">
        <f>H34+H35</f>
        <v>2843736</v>
      </c>
    </row>
    <row r="48" spans="7:8" ht="12.75">
      <c r="G48" s="142">
        <f>G46-Aktivet!G45</f>
        <v>0</v>
      </c>
      <c r="H48" s="142">
        <f>H46-Aktivet!H45</f>
        <v>0</v>
      </c>
    </row>
  </sheetData>
  <sheetProtection/>
  <mergeCells count="9">
    <mergeCell ref="C46:E46"/>
    <mergeCell ref="B7:B8"/>
    <mergeCell ref="C7:E8"/>
    <mergeCell ref="C27:E27"/>
    <mergeCell ref="C35:E35"/>
    <mergeCell ref="B5:H5"/>
    <mergeCell ref="C34:E34"/>
    <mergeCell ref="C9:E9"/>
    <mergeCell ref="F7:F8"/>
  </mergeCells>
  <printOptions horizontalCentered="1" verticalCentered="1"/>
  <pageMargins left="0" right="0" top="0" bottom="0" header="0.511811023622047" footer="0.511811023622047"/>
  <pageSetup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2"/>
  <sheetViews>
    <sheetView tabSelected="1" zoomScale="80" zoomScaleNormal="80" zoomScalePageLayoutView="0" workbookViewId="0" topLeftCell="A16">
      <selection activeCell="F14" sqref="F14"/>
    </sheetView>
  </sheetViews>
  <sheetFormatPr defaultColWidth="9.140625" defaultRowHeight="12.75"/>
  <cols>
    <col min="1" max="1" width="7.140625" style="16" customWidth="1"/>
    <col min="2" max="2" width="3.7109375" style="84" customWidth="1"/>
    <col min="3" max="3" width="5.7109375" style="84" customWidth="1"/>
    <col min="4" max="4" width="2.7109375" style="84" customWidth="1"/>
    <col min="5" max="5" width="51.7109375" style="16" customWidth="1"/>
    <col min="6" max="6" width="13.28125" style="85" customWidth="1"/>
    <col min="7" max="7" width="14.00390625" style="85" customWidth="1"/>
    <col min="8" max="8" width="1.421875" style="16" customWidth="1"/>
    <col min="9" max="16384" width="9.140625" style="16" customWidth="1"/>
  </cols>
  <sheetData>
    <row r="2" spans="2:5" ht="14.25">
      <c r="B2" s="150" t="s">
        <v>176</v>
      </c>
      <c r="C2" s="81"/>
      <c r="D2" s="81"/>
      <c r="E2" s="79"/>
    </row>
    <row r="3" spans="2:9" s="83" customFormat="1" ht="15">
      <c r="B3" s="174"/>
      <c r="C3" s="151" t="s">
        <v>175</v>
      </c>
      <c r="D3" s="151"/>
      <c r="E3" s="175"/>
      <c r="F3" s="50"/>
      <c r="G3" s="89"/>
      <c r="H3" s="50"/>
      <c r="I3" s="50"/>
    </row>
    <row r="4" spans="2:9" s="83" customFormat="1" ht="29.25" customHeight="1">
      <c r="B4" s="268" t="s">
        <v>195</v>
      </c>
      <c r="C4" s="268"/>
      <c r="D4" s="268"/>
      <c r="E4" s="268"/>
      <c r="F4" s="268"/>
      <c r="G4" s="268"/>
      <c r="H4" s="90"/>
      <c r="I4" s="90"/>
    </row>
    <row r="5" spans="2:9" s="83" customFormat="1" ht="18.75" customHeight="1">
      <c r="B5" s="285" t="s">
        <v>142</v>
      </c>
      <c r="C5" s="285"/>
      <c r="D5" s="285"/>
      <c r="E5" s="285"/>
      <c r="F5" s="285"/>
      <c r="G5" s="285"/>
      <c r="H5" s="52"/>
      <c r="I5" s="52"/>
    </row>
    <row r="6" ht="7.5" customHeight="1"/>
    <row r="7" spans="2:9" s="83" customFormat="1" ht="15.75" customHeight="1">
      <c r="B7" s="278" t="s">
        <v>2</v>
      </c>
      <c r="C7" s="272" t="s">
        <v>143</v>
      </c>
      <c r="D7" s="273"/>
      <c r="E7" s="274"/>
      <c r="F7" s="91" t="s">
        <v>144</v>
      </c>
      <c r="G7" s="91" t="s">
        <v>144</v>
      </c>
      <c r="H7" s="60"/>
      <c r="I7" s="60"/>
    </row>
    <row r="8" spans="2:9" s="83" customFormat="1" ht="15.75" customHeight="1">
      <c r="B8" s="279"/>
      <c r="C8" s="275"/>
      <c r="D8" s="276"/>
      <c r="E8" s="277"/>
      <c r="F8" s="92" t="s">
        <v>145</v>
      </c>
      <c r="G8" s="93" t="s">
        <v>160</v>
      </c>
      <c r="H8" s="60"/>
      <c r="I8" s="60"/>
    </row>
    <row r="9" spans="2:10" s="83" customFormat="1" ht="24.75" customHeight="1">
      <c r="B9" s="94">
        <v>1</v>
      </c>
      <c r="C9" s="280" t="s">
        <v>51</v>
      </c>
      <c r="D9" s="281"/>
      <c r="E9" s="282"/>
      <c r="F9" s="229"/>
      <c r="G9" s="156"/>
      <c r="J9" s="155"/>
    </row>
    <row r="10" spans="2:7" s="83" customFormat="1" ht="24.75" customHeight="1">
      <c r="B10" s="94">
        <v>2</v>
      </c>
      <c r="C10" s="280" t="s">
        <v>52</v>
      </c>
      <c r="D10" s="281"/>
      <c r="E10" s="282"/>
      <c r="F10" s="229"/>
      <c r="G10" s="156"/>
    </row>
    <row r="11" spans="2:7" s="83" customFormat="1" ht="24.75" customHeight="1">
      <c r="B11" s="80">
        <v>3</v>
      </c>
      <c r="C11" s="280" t="s">
        <v>157</v>
      </c>
      <c r="D11" s="281"/>
      <c r="E11" s="282"/>
      <c r="F11" s="230"/>
      <c r="G11" s="157"/>
    </row>
    <row r="12" spans="2:7" s="83" customFormat="1" ht="24.75" customHeight="1">
      <c r="B12" s="80">
        <v>4</v>
      </c>
      <c r="C12" s="280" t="s">
        <v>129</v>
      </c>
      <c r="D12" s="281"/>
      <c r="E12" s="282"/>
      <c r="F12" s="230"/>
      <c r="G12" s="157"/>
    </row>
    <row r="13" spans="2:7" s="83" customFormat="1" ht="24.75" customHeight="1">
      <c r="B13" s="80">
        <v>5</v>
      </c>
      <c r="C13" s="280" t="s">
        <v>130</v>
      </c>
      <c r="D13" s="281"/>
      <c r="E13" s="282"/>
      <c r="F13" s="231">
        <f>SUM(F14:F15)</f>
        <v>522162</v>
      </c>
      <c r="G13" s="158">
        <f>SUM(G14:G15)</f>
        <v>1119630</v>
      </c>
    </row>
    <row r="14" spans="2:9" s="83" customFormat="1" ht="24.75" customHeight="1">
      <c r="B14" s="80"/>
      <c r="C14" s="95"/>
      <c r="D14" s="283" t="s">
        <v>131</v>
      </c>
      <c r="E14" s="284"/>
      <c r="F14" s="230">
        <v>486000</v>
      </c>
      <c r="G14" s="159">
        <v>1119630</v>
      </c>
      <c r="H14" s="69"/>
      <c r="I14" s="69"/>
    </row>
    <row r="15" spans="2:9" s="83" customFormat="1" ht="24.75" customHeight="1">
      <c r="B15" s="80"/>
      <c r="C15" s="95"/>
      <c r="D15" s="283" t="s">
        <v>132</v>
      </c>
      <c r="E15" s="284"/>
      <c r="F15" s="230">
        <v>36162</v>
      </c>
      <c r="G15" s="159"/>
      <c r="H15" s="69"/>
      <c r="I15" s="69"/>
    </row>
    <row r="16" spans="2:7" s="83" customFormat="1" ht="24.75" customHeight="1">
      <c r="B16" s="94">
        <v>6</v>
      </c>
      <c r="C16" s="280" t="s">
        <v>133</v>
      </c>
      <c r="D16" s="281"/>
      <c r="E16" s="282"/>
      <c r="F16" s="229"/>
      <c r="G16" s="156"/>
    </row>
    <row r="17" spans="2:7" s="83" customFormat="1" ht="24.75" customHeight="1">
      <c r="B17" s="94">
        <v>7</v>
      </c>
      <c r="C17" s="280" t="s">
        <v>134</v>
      </c>
      <c r="D17" s="281"/>
      <c r="E17" s="282"/>
      <c r="F17" s="229">
        <v>16636</v>
      </c>
      <c r="G17" s="156">
        <f>200+14304+52120</f>
        <v>66624</v>
      </c>
    </row>
    <row r="18" spans="2:9" s="83" customFormat="1" ht="39.75" customHeight="1">
      <c r="B18" s="94">
        <v>8</v>
      </c>
      <c r="C18" s="249" t="s">
        <v>135</v>
      </c>
      <c r="D18" s="250"/>
      <c r="E18" s="251"/>
      <c r="F18" s="170">
        <f>F12+F13+F16+F17+F11</f>
        <v>538798</v>
      </c>
      <c r="G18" s="160">
        <f>G12+G13+G16+G17+G11</f>
        <v>1186254</v>
      </c>
      <c r="H18" s="60"/>
      <c r="I18" s="60"/>
    </row>
    <row r="19" spans="2:9" s="83" customFormat="1" ht="39.75" customHeight="1">
      <c r="B19" s="94">
        <v>9</v>
      </c>
      <c r="C19" s="269" t="s">
        <v>136</v>
      </c>
      <c r="D19" s="270"/>
      <c r="E19" s="271"/>
      <c r="F19" s="170">
        <f>F9+F10-F18</f>
        <v>-538798</v>
      </c>
      <c r="G19" s="160">
        <f>G9+G10-G18</f>
        <v>-1186254</v>
      </c>
      <c r="H19" s="60"/>
      <c r="I19" s="60"/>
    </row>
    <row r="20" spans="2:7" s="83" customFormat="1" ht="24.75" customHeight="1">
      <c r="B20" s="94">
        <v>10</v>
      </c>
      <c r="C20" s="280" t="s">
        <v>53</v>
      </c>
      <c r="D20" s="281"/>
      <c r="E20" s="282"/>
      <c r="F20" s="229"/>
      <c r="G20" s="156"/>
    </row>
    <row r="21" spans="2:7" s="83" customFormat="1" ht="24.75" customHeight="1">
      <c r="B21" s="94">
        <v>11</v>
      </c>
      <c r="C21" s="280" t="s">
        <v>137</v>
      </c>
      <c r="D21" s="281"/>
      <c r="E21" s="282"/>
      <c r="F21" s="229"/>
      <c r="G21" s="156"/>
    </row>
    <row r="22" spans="2:7" s="83" customFormat="1" ht="24.75" customHeight="1">
      <c r="B22" s="94">
        <v>12</v>
      </c>
      <c r="C22" s="280" t="s">
        <v>54</v>
      </c>
      <c r="D22" s="281"/>
      <c r="E22" s="282"/>
      <c r="F22" s="229"/>
      <c r="G22" s="156"/>
    </row>
    <row r="23" spans="2:9" s="83" customFormat="1" ht="24.75" customHeight="1">
      <c r="B23" s="94"/>
      <c r="C23" s="97">
        <v>121</v>
      </c>
      <c r="D23" s="283" t="s">
        <v>55</v>
      </c>
      <c r="E23" s="284"/>
      <c r="F23" s="229"/>
      <c r="G23" s="161"/>
      <c r="H23" s="69"/>
      <c r="I23" s="69"/>
    </row>
    <row r="24" spans="2:9" s="83" customFormat="1" ht="24.75" customHeight="1">
      <c r="B24" s="94"/>
      <c r="C24" s="95">
        <v>122</v>
      </c>
      <c r="D24" s="283" t="s">
        <v>138</v>
      </c>
      <c r="E24" s="284"/>
      <c r="F24" s="229"/>
      <c r="G24" s="161"/>
      <c r="H24" s="69"/>
      <c r="I24" s="69"/>
    </row>
    <row r="25" spans="2:9" s="83" customFormat="1" ht="24.75" customHeight="1">
      <c r="B25" s="94"/>
      <c r="C25" s="95">
        <v>123</v>
      </c>
      <c r="D25" s="283" t="s">
        <v>56</v>
      </c>
      <c r="E25" s="284"/>
      <c r="F25" s="229">
        <v>0</v>
      </c>
      <c r="G25" s="161">
        <f>16573-60382</f>
        <v>-43809</v>
      </c>
      <c r="H25" s="69"/>
      <c r="I25" s="69"/>
    </row>
    <row r="26" spans="2:9" s="83" customFormat="1" ht="24.75" customHeight="1">
      <c r="B26" s="94"/>
      <c r="C26" s="95">
        <v>124</v>
      </c>
      <c r="D26" s="283" t="s">
        <v>57</v>
      </c>
      <c r="E26" s="284"/>
      <c r="F26" s="229"/>
      <c r="G26" s="161">
        <v>-17898</v>
      </c>
      <c r="H26" s="69"/>
      <c r="I26" s="69"/>
    </row>
    <row r="27" spans="2:9" s="83" customFormat="1" ht="39.75" customHeight="1">
      <c r="B27" s="94">
        <v>13</v>
      </c>
      <c r="C27" s="269" t="s">
        <v>58</v>
      </c>
      <c r="D27" s="270"/>
      <c r="E27" s="271"/>
      <c r="F27" s="170">
        <f>SUM(F20:F26)</f>
        <v>0</v>
      </c>
      <c r="G27" s="160">
        <f>SUM(G20:G26)</f>
        <v>-61707</v>
      </c>
      <c r="H27" s="60"/>
      <c r="I27" s="60"/>
    </row>
    <row r="28" spans="2:9" s="83" customFormat="1" ht="39.75" customHeight="1">
      <c r="B28" s="94">
        <v>14</v>
      </c>
      <c r="C28" s="269" t="s">
        <v>140</v>
      </c>
      <c r="D28" s="270"/>
      <c r="E28" s="271"/>
      <c r="F28" s="170">
        <f>F19+F27</f>
        <v>-538798</v>
      </c>
      <c r="G28" s="160">
        <f>G19+G27</f>
        <v>-1247961</v>
      </c>
      <c r="H28" s="60"/>
      <c r="I28" s="60"/>
    </row>
    <row r="29" spans="2:7" s="83" customFormat="1" ht="24.75" customHeight="1">
      <c r="B29" s="94">
        <v>15</v>
      </c>
      <c r="C29" s="280" t="s">
        <v>59</v>
      </c>
      <c r="D29" s="281"/>
      <c r="E29" s="282"/>
      <c r="F29" s="229"/>
      <c r="G29" s="156"/>
    </row>
    <row r="30" spans="2:9" s="83" customFormat="1" ht="39.75" customHeight="1">
      <c r="B30" s="94">
        <v>16</v>
      </c>
      <c r="C30" s="269" t="s">
        <v>141</v>
      </c>
      <c r="D30" s="270"/>
      <c r="E30" s="271"/>
      <c r="F30" s="170">
        <f>+F28-F29</f>
        <v>-538798</v>
      </c>
      <c r="G30" s="160">
        <v>-1247961</v>
      </c>
      <c r="H30" s="60"/>
      <c r="I30" s="60"/>
    </row>
    <row r="31" spans="2:7" s="83" customFormat="1" ht="24.75" customHeight="1">
      <c r="B31" s="94">
        <v>17</v>
      </c>
      <c r="C31" s="280" t="s">
        <v>139</v>
      </c>
      <c r="D31" s="281"/>
      <c r="E31" s="282"/>
      <c r="F31" s="229"/>
      <c r="G31" s="156"/>
    </row>
    <row r="32" spans="2:7" s="83" customFormat="1" ht="15.75" customHeight="1">
      <c r="B32" s="98"/>
      <c r="C32" s="98"/>
      <c r="D32" s="98"/>
      <c r="E32" s="99"/>
      <c r="F32" s="100"/>
      <c r="G32" s="100"/>
    </row>
    <row r="33" spans="2:7" s="83" customFormat="1" ht="15.75" customHeight="1">
      <c r="B33" s="98"/>
      <c r="C33" s="98"/>
      <c r="D33" s="98"/>
      <c r="E33" s="99"/>
      <c r="F33" s="100"/>
      <c r="G33" s="100"/>
    </row>
    <row r="34" spans="2:7" s="83" customFormat="1" ht="15.75" customHeight="1">
      <c r="B34" s="98"/>
      <c r="C34" s="98"/>
      <c r="D34" s="98"/>
      <c r="E34" s="99"/>
      <c r="F34" s="100"/>
      <c r="G34" s="100"/>
    </row>
    <row r="35" spans="2:7" s="83" customFormat="1" ht="15.75" customHeight="1">
      <c r="B35" s="98"/>
      <c r="C35" s="98"/>
      <c r="D35" s="98"/>
      <c r="E35" s="99"/>
      <c r="F35" s="100"/>
      <c r="G35" s="100"/>
    </row>
    <row r="36" spans="2:7" s="83" customFormat="1" ht="15.75" customHeight="1">
      <c r="B36" s="98"/>
      <c r="C36" s="98"/>
      <c r="D36" s="98"/>
      <c r="E36" s="99"/>
      <c r="F36" s="100"/>
      <c r="G36" s="100"/>
    </row>
    <row r="37" spans="2:7" s="83" customFormat="1" ht="15.75" customHeight="1">
      <c r="B37" s="98"/>
      <c r="C37" s="98"/>
      <c r="D37" s="98"/>
      <c r="E37" s="99"/>
      <c r="F37" s="100"/>
      <c r="G37" s="100"/>
    </row>
    <row r="38" spans="2:7" s="83" customFormat="1" ht="15.75" customHeight="1">
      <c r="B38" s="98"/>
      <c r="C38" s="98"/>
      <c r="D38" s="98"/>
      <c r="E38" s="99"/>
      <c r="F38" s="100"/>
      <c r="G38" s="100"/>
    </row>
    <row r="39" spans="2:7" s="83" customFormat="1" ht="15.75" customHeight="1">
      <c r="B39" s="98"/>
      <c r="C39" s="98"/>
      <c r="D39" s="98"/>
      <c r="E39" s="99"/>
      <c r="F39" s="100"/>
      <c r="G39" s="100"/>
    </row>
    <row r="40" spans="2:7" s="83" customFormat="1" ht="15.75" customHeight="1">
      <c r="B40" s="98"/>
      <c r="C40" s="98"/>
      <c r="D40" s="98"/>
      <c r="E40" s="99"/>
      <c r="F40" s="100"/>
      <c r="G40" s="100"/>
    </row>
    <row r="41" spans="2:7" s="83" customFormat="1" ht="15.75" customHeight="1">
      <c r="B41" s="98"/>
      <c r="C41" s="98"/>
      <c r="D41" s="98"/>
      <c r="E41" s="98"/>
      <c r="F41" s="100"/>
      <c r="G41" s="100"/>
    </row>
    <row r="42" spans="2:7" ht="12.75">
      <c r="B42" s="101"/>
      <c r="C42" s="101"/>
      <c r="D42" s="101"/>
      <c r="E42" s="35"/>
      <c r="F42" s="102"/>
      <c r="G42" s="102"/>
    </row>
  </sheetData>
  <sheetProtection/>
  <mergeCells count="27"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  <mergeCell ref="C21:E21"/>
    <mergeCell ref="C31:E31"/>
    <mergeCell ref="C30:E30"/>
    <mergeCell ref="C13:E13"/>
    <mergeCell ref="D14:E14"/>
    <mergeCell ref="D15:E15"/>
    <mergeCell ref="C16:E16"/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39"/>
  <sheetViews>
    <sheetView zoomScale="80" zoomScaleNormal="80" zoomScalePageLayoutView="0" workbookViewId="0" topLeftCell="A1">
      <selection activeCell="F37" sqref="F37"/>
    </sheetView>
  </sheetViews>
  <sheetFormatPr defaultColWidth="9.140625" defaultRowHeight="12.75"/>
  <cols>
    <col min="1" max="1" width="8.28125" style="79" customWidth="1"/>
    <col min="2" max="3" width="3.7109375" style="81" customWidth="1"/>
    <col min="4" max="4" width="3.57421875" style="81" customWidth="1"/>
    <col min="5" max="5" width="44.421875" style="79" customWidth="1"/>
    <col min="6" max="6" width="17.57421875" style="82" customWidth="1"/>
    <col min="7" max="7" width="15.421875" style="82" customWidth="1"/>
    <col min="8" max="8" width="1.421875" style="79" customWidth="1"/>
    <col min="9" max="9" width="9.140625" style="79" customWidth="1"/>
    <col min="10" max="10" width="10.140625" style="79" bestFit="1" customWidth="1"/>
    <col min="11" max="16384" width="9.140625" style="79" customWidth="1"/>
  </cols>
  <sheetData>
    <row r="1" ht="14.25">
      <c r="B1" s="150" t="s">
        <v>176</v>
      </c>
    </row>
    <row r="2" spans="2:7" s="50" customFormat="1" ht="15">
      <c r="B2" s="174"/>
      <c r="C2" s="151" t="s">
        <v>175</v>
      </c>
      <c r="D2" s="151"/>
      <c r="E2" s="175"/>
      <c r="G2" s="89"/>
    </row>
    <row r="3" spans="2:7" s="90" customFormat="1" ht="18" customHeight="1">
      <c r="B3" s="268" t="s">
        <v>196</v>
      </c>
      <c r="C3" s="268"/>
      <c r="D3" s="268"/>
      <c r="E3" s="268"/>
      <c r="F3" s="268"/>
      <c r="G3" s="268"/>
    </row>
    <row r="4" spans="2:7" s="107" customFormat="1" ht="6.75" customHeight="1">
      <c r="B4" s="105">
        <v>4</v>
      </c>
      <c r="C4" s="105"/>
      <c r="D4" s="105"/>
      <c r="F4" s="106"/>
      <c r="G4" s="106"/>
    </row>
    <row r="5" spans="2:7" s="60" customFormat="1" ht="15.75" customHeight="1">
      <c r="B5" s="290" t="s">
        <v>2</v>
      </c>
      <c r="C5" s="272" t="s">
        <v>89</v>
      </c>
      <c r="D5" s="273"/>
      <c r="E5" s="274"/>
      <c r="F5" s="108" t="s">
        <v>144</v>
      </c>
      <c r="G5" s="108" t="s">
        <v>144</v>
      </c>
    </row>
    <row r="6" spans="2:7" s="60" customFormat="1" ht="15.75" customHeight="1">
      <c r="B6" s="289"/>
      <c r="C6" s="275"/>
      <c r="D6" s="276"/>
      <c r="E6" s="277"/>
      <c r="F6" s="110" t="s">
        <v>145</v>
      </c>
      <c r="G6" s="111" t="s">
        <v>160</v>
      </c>
    </row>
    <row r="7" spans="2:7" s="60" customFormat="1" ht="24.75" customHeight="1">
      <c r="B7" s="61"/>
      <c r="C7" s="103" t="s">
        <v>70</v>
      </c>
      <c r="D7" s="104"/>
      <c r="E7" s="75"/>
      <c r="F7" s="229"/>
      <c r="G7" s="166"/>
    </row>
    <row r="8" spans="2:7" s="60" customFormat="1" ht="19.5" customHeight="1">
      <c r="B8" s="61"/>
      <c r="C8" s="103"/>
      <c r="D8" s="63" t="s">
        <v>90</v>
      </c>
      <c r="E8" s="63"/>
      <c r="F8" s="170">
        <f>'Rez.1'!F30</f>
        <v>-538798</v>
      </c>
      <c r="G8" s="167">
        <f>'Rez.1'!G28</f>
        <v>-1247961</v>
      </c>
    </row>
    <row r="9" spans="2:7" s="60" customFormat="1" ht="19.5" customHeight="1">
      <c r="B9" s="61"/>
      <c r="C9" s="112"/>
      <c r="D9" s="113" t="s">
        <v>91</v>
      </c>
      <c r="F9" s="230"/>
      <c r="G9" s="167"/>
    </row>
    <row r="10" spans="2:7" s="60" customFormat="1" ht="19.5" customHeight="1">
      <c r="B10" s="61"/>
      <c r="C10" s="103"/>
      <c r="D10" s="104"/>
      <c r="E10" s="114" t="s">
        <v>100</v>
      </c>
      <c r="F10" s="230"/>
      <c r="G10" s="167">
        <f>'Rez.1'!G16</f>
        <v>0</v>
      </c>
    </row>
    <row r="11" spans="2:7" s="60" customFormat="1" ht="19.5" customHeight="1">
      <c r="B11" s="61"/>
      <c r="C11" s="103"/>
      <c r="D11" s="104"/>
      <c r="E11" s="114" t="s">
        <v>101</v>
      </c>
      <c r="F11" s="231"/>
      <c r="G11" s="167"/>
    </row>
    <row r="12" spans="2:7" s="60" customFormat="1" ht="19.5" customHeight="1">
      <c r="B12" s="61"/>
      <c r="C12" s="103"/>
      <c r="D12" s="104"/>
      <c r="E12" s="114" t="s">
        <v>102</v>
      </c>
      <c r="F12" s="230"/>
      <c r="G12" s="167"/>
    </row>
    <row r="13" spans="2:7" s="60" customFormat="1" ht="19.5" customHeight="1">
      <c r="B13" s="61"/>
      <c r="C13" s="103"/>
      <c r="D13" s="104"/>
      <c r="E13" s="114" t="s">
        <v>103</v>
      </c>
      <c r="F13" s="230"/>
      <c r="G13" s="167"/>
    </row>
    <row r="14" spans="2:7" s="77" customFormat="1" ht="19.5" customHeight="1">
      <c r="B14" s="291"/>
      <c r="C14" s="272"/>
      <c r="D14" s="115" t="s">
        <v>92</v>
      </c>
      <c r="F14" s="229"/>
      <c r="G14" s="286">
        <f>Aktivet!I12-Aktivet!H12</f>
        <v>-469067</v>
      </c>
    </row>
    <row r="15" spans="2:7" s="77" customFormat="1" ht="19.5" customHeight="1">
      <c r="B15" s="292"/>
      <c r="C15" s="275"/>
      <c r="D15" s="116" t="s">
        <v>93</v>
      </c>
      <c r="F15" s="229">
        <f>Aktivet!G12-Aktivet!H12</f>
        <v>0</v>
      </c>
      <c r="G15" s="287"/>
    </row>
    <row r="16" spans="2:7" s="60" customFormat="1" ht="19.5" customHeight="1">
      <c r="B16" s="109"/>
      <c r="C16" s="103"/>
      <c r="D16" s="63" t="s">
        <v>94</v>
      </c>
      <c r="E16" s="63"/>
      <c r="F16" s="170"/>
      <c r="G16" s="168">
        <f>Aktivet!I20-Aktivet!H20</f>
        <v>0</v>
      </c>
    </row>
    <row r="17" spans="2:7" s="60" customFormat="1" ht="19.5" customHeight="1">
      <c r="B17" s="288"/>
      <c r="C17" s="272"/>
      <c r="D17" s="115" t="s">
        <v>95</v>
      </c>
      <c r="E17" s="115"/>
      <c r="F17" s="229"/>
      <c r="G17" s="286">
        <f>Pasivet!H14-Pasivet!I14</f>
        <v>1676955</v>
      </c>
    </row>
    <row r="18" spans="2:7" s="60" customFormat="1" ht="19.5" customHeight="1">
      <c r="B18" s="289"/>
      <c r="C18" s="275"/>
      <c r="D18" s="113" t="s">
        <v>96</v>
      </c>
      <c r="E18" s="113"/>
      <c r="F18" s="229">
        <f>Pasivet!G9-Pasivet!H9</f>
        <v>569528</v>
      </c>
      <c r="G18" s="287"/>
    </row>
    <row r="19" spans="2:7" s="60" customFormat="1" ht="19.5" customHeight="1">
      <c r="B19" s="61"/>
      <c r="C19" s="103"/>
      <c r="D19" s="122" t="s">
        <v>97</v>
      </c>
      <c r="E19" s="122"/>
      <c r="F19" s="229">
        <f>SUM(F8:F18)</f>
        <v>30730</v>
      </c>
      <c r="G19" s="169">
        <f>SUM(G8:G18)</f>
        <v>-40073</v>
      </c>
    </row>
    <row r="20" spans="2:7" s="60" customFormat="1" ht="19.5" customHeight="1">
      <c r="B20" s="61"/>
      <c r="C20" s="103"/>
      <c r="D20" s="63" t="s">
        <v>72</v>
      </c>
      <c r="E20" s="63"/>
      <c r="F20" s="229"/>
      <c r="G20" s="167">
        <f>-G13</f>
        <v>0</v>
      </c>
    </row>
    <row r="21" spans="2:7" s="60" customFormat="1" ht="19.5" customHeight="1">
      <c r="B21" s="61"/>
      <c r="C21" s="103"/>
      <c r="D21" s="63" t="s">
        <v>73</v>
      </c>
      <c r="E21" s="63"/>
      <c r="F21" s="229"/>
      <c r="G21" s="166">
        <f>-'Rez.1'!G29</f>
        <v>0</v>
      </c>
    </row>
    <row r="22" spans="2:7" s="69" customFormat="1" ht="19.5" customHeight="1">
      <c r="B22" s="61"/>
      <c r="C22" s="103"/>
      <c r="D22" s="123" t="s">
        <v>98</v>
      </c>
      <c r="E22" s="122"/>
      <c r="F22" s="229"/>
      <c r="G22" s="160">
        <f>SUM(G19:G21)</f>
        <v>-40073</v>
      </c>
    </row>
    <row r="23" spans="2:7" s="60" customFormat="1" ht="24.75" customHeight="1">
      <c r="B23" s="70"/>
      <c r="C23" s="117" t="s">
        <v>74</v>
      </c>
      <c r="D23" s="104"/>
      <c r="E23" s="63"/>
      <c r="F23" s="229">
        <v>0</v>
      </c>
      <c r="G23" s="167"/>
    </row>
    <row r="24" spans="2:6" s="60" customFormat="1" ht="19.5" customHeight="1">
      <c r="B24" s="61"/>
      <c r="C24" s="103"/>
      <c r="D24" s="63" t="s">
        <v>75</v>
      </c>
      <c r="E24" s="63"/>
      <c r="F24" s="229"/>
    </row>
    <row r="25" spans="2:7" s="60" customFormat="1" ht="19.5" customHeight="1">
      <c r="B25" s="61"/>
      <c r="C25" s="103"/>
      <c r="D25" s="63" t="s">
        <v>76</v>
      </c>
      <c r="E25" s="63"/>
      <c r="F25" s="149"/>
      <c r="G25" s="167">
        <f>+-Aktivet!H42</f>
        <v>-2345333</v>
      </c>
    </row>
    <row r="26" spans="2:7" s="60" customFormat="1" ht="19.5" customHeight="1">
      <c r="B26" s="61"/>
      <c r="C26" s="96"/>
      <c r="D26" s="63" t="s">
        <v>77</v>
      </c>
      <c r="E26" s="63"/>
      <c r="F26" s="170"/>
      <c r="G26" s="167"/>
    </row>
    <row r="27" spans="2:7" s="60" customFormat="1" ht="19.5" customHeight="1">
      <c r="B27" s="61"/>
      <c r="C27" s="71"/>
      <c r="D27" s="63" t="s">
        <v>78</v>
      </c>
      <c r="E27" s="63"/>
      <c r="F27" s="229"/>
      <c r="G27" s="167"/>
    </row>
    <row r="28" spans="2:7" s="60" customFormat="1" ht="19.5" customHeight="1">
      <c r="B28" s="61"/>
      <c r="C28" s="71"/>
      <c r="D28" s="63" t="s">
        <v>79</v>
      </c>
      <c r="E28" s="63"/>
      <c r="F28" s="170">
        <f>+F26-F27</f>
        <v>0</v>
      </c>
      <c r="G28" s="167"/>
    </row>
    <row r="29" spans="2:7" s="69" customFormat="1" ht="19.5" customHeight="1">
      <c r="B29" s="61"/>
      <c r="C29" s="71"/>
      <c r="D29" s="123" t="s">
        <v>80</v>
      </c>
      <c r="E29" s="122"/>
      <c r="F29" s="229"/>
      <c r="G29" s="160">
        <f>SUM(G23:G28)</f>
        <v>-2345333</v>
      </c>
    </row>
    <row r="30" spans="2:7" s="60" customFormat="1" ht="24.75" customHeight="1">
      <c r="B30" s="70"/>
      <c r="C30" s="103" t="s">
        <v>81</v>
      </c>
      <c r="D30" s="118"/>
      <c r="E30" s="63"/>
      <c r="F30" s="167"/>
      <c r="G30" s="167"/>
    </row>
    <row r="31" spans="2:7" s="60" customFormat="1" ht="19.5" customHeight="1">
      <c r="B31" s="61"/>
      <c r="C31" s="71"/>
      <c r="D31" s="63" t="s">
        <v>88</v>
      </c>
      <c r="E31" s="63"/>
      <c r="F31" s="233">
        <f>-(Pasivet!H38-Pasivet!G38)</f>
        <v>-60066</v>
      </c>
      <c r="G31" s="167">
        <f>+Pasivet!H38-Pasivet!I38</f>
        <v>3085366</v>
      </c>
    </row>
    <row r="32" spans="2:7" s="60" customFormat="1" ht="19.5" customHeight="1">
      <c r="B32" s="61"/>
      <c r="C32" s="71"/>
      <c r="D32" s="63" t="s">
        <v>82</v>
      </c>
      <c r="E32" s="63"/>
      <c r="F32" s="167"/>
      <c r="G32" s="167"/>
    </row>
    <row r="33" spans="2:7" s="60" customFormat="1" ht="19.5" customHeight="1">
      <c r="B33" s="61"/>
      <c r="C33" s="71"/>
      <c r="D33" s="63" t="s">
        <v>83</v>
      </c>
      <c r="E33" s="63"/>
      <c r="F33" s="167"/>
      <c r="G33" s="167"/>
    </row>
    <row r="34" spans="2:7" s="60" customFormat="1" ht="19.5" customHeight="1">
      <c r="B34" s="61"/>
      <c r="C34" s="71"/>
      <c r="D34" s="63" t="s">
        <v>84</v>
      </c>
      <c r="E34" s="63"/>
      <c r="F34" s="166"/>
      <c r="G34" s="166"/>
    </row>
    <row r="35" spans="2:7" s="69" customFormat="1" ht="19.5" customHeight="1">
      <c r="B35" s="61"/>
      <c r="C35" s="71"/>
      <c r="D35" s="123" t="s">
        <v>99</v>
      </c>
      <c r="E35" s="122"/>
      <c r="F35" s="160">
        <f>SUM(F31:F34)</f>
        <v>-60066</v>
      </c>
      <c r="G35" s="160">
        <f>SUM(G31:G34)</f>
        <v>3085366</v>
      </c>
    </row>
    <row r="36" spans="2:10" ht="25.5" customHeight="1">
      <c r="B36" s="119"/>
      <c r="C36" s="117" t="s">
        <v>85</v>
      </c>
      <c r="D36" s="120"/>
      <c r="E36" s="121"/>
      <c r="F36" s="171">
        <f>F35+F19</f>
        <v>-29336</v>
      </c>
      <c r="G36" s="171">
        <f>G22+G29+G35</f>
        <v>699960</v>
      </c>
      <c r="J36" s="82"/>
    </row>
    <row r="37" spans="2:7" ht="25.5" customHeight="1">
      <c r="B37" s="120"/>
      <c r="C37" s="117" t="s">
        <v>86</v>
      </c>
      <c r="D37" s="120"/>
      <c r="E37" s="121"/>
      <c r="F37" s="163">
        <f>Aktivet!H8</f>
        <v>29336</v>
      </c>
      <c r="G37" s="163">
        <f>H38</f>
        <v>0</v>
      </c>
    </row>
    <row r="38" spans="2:7" s="148" customFormat="1" ht="25.5" customHeight="1">
      <c r="B38" s="146"/>
      <c r="C38" s="117" t="s">
        <v>87</v>
      </c>
      <c r="D38" s="146"/>
      <c r="E38" s="147"/>
      <c r="F38" s="172">
        <f>Aktivet!G8</f>
        <v>0</v>
      </c>
      <c r="G38" s="172">
        <f>G36+G37</f>
        <v>699960</v>
      </c>
    </row>
    <row r="39" spans="6:7" ht="12.75">
      <c r="F39" s="78"/>
      <c r="G39" s="78"/>
    </row>
  </sheetData>
  <sheetProtection/>
  <mergeCells count="9">
    <mergeCell ref="G17:G18"/>
    <mergeCell ref="C17:C18"/>
    <mergeCell ref="B17:B18"/>
    <mergeCell ref="B3:G3"/>
    <mergeCell ref="C5:E6"/>
    <mergeCell ref="B5:B6"/>
    <mergeCell ref="G14:G15"/>
    <mergeCell ref="B14:B15"/>
    <mergeCell ref="C14:C15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17"/>
  <sheetViews>
    <sheetView zoomScalePageLayoutView="0" workbookViewId="0" topLeftCell="A1">
      <selection activeCell="H12" sqref="H12"/>
    </sheetView>
  </sheetViews>
  <sheetFormatPr defaultColWidth="17.7109375" defaultRowHeight="12.75"/>
  <cols>
    <col min="1" max="1" width="2.8515625" style="0" customWidth="1"/>
    <col min="2" max="2" width="29.421875" style="0" bestFit="1" customWidth="1"/>
    <col min="3" max="3" width="11.7109375" style="0" customWidth="1"/>
    <col min="4" max="4" width="10.7109375" style="0" customWidth="1"/>
    <col min="5" max="9" width="11.7109375" style="0" customWidth="1"/>
    <col min="10" max="10" width="2.7109375" style="0" customWidth="1"/>
  </cols>
  <sheetData>
    <row r="3" spans="2:5" ht="14.25">
      <c r="B3" s="150" t="s">
        <v>176</v>
      </c>
      <c r="C3" s="81"/>
      <c r="D3" s="81"/>
      <c r="E3" s="79"/>
    </row>
    <row r="4" spans="2:5" ht="12" customHeight="1">
      <c r="B4" s="176" t="s">
        <v>175</v>
      </c>
      <c r="C4" s="176"/>
      <c r="E4" s="175"/>
    </row>
    <row r="5" spans="1:9" ht="25.5" customHeight="1">
      <c r="A5" s="293" t="s">
        <v>193</v>
      </c>
      <c r="B5" s="293"/>
      <c r="C5" s="293"/>
      <c r="D5" s="293"/>
      <c r="E5" s="293"/>
      <c r="F5" s="293"/>
      <c r="G5" s="293"/>
      <c r="H5" s="293"/>
      <c r="I5" s="293"/>
    </row>
    <row r="6" ht="6.75" customHeight="1"/>
    <row r="7" spans="2:8" ht="12.75" customHeight="1">
      <c r="B7" s="9" t="s">
        <v>64</v>
      </c>
      <c r="G7" s="1"/>
      <c r="H7" s="1"/>
    </row>
    <row r="8" ht="6.75" customHeight="1" thickBot="1"/>
    <row r="9" spans="1:9" s="2" customFormat="1" ht="24.75" customHeight="1" thickTop="1">
      <c r="A9" s="294"/>
      <c r="B9" s="295"/>
      <c r="C9" s="180" t="s">
        <v>41</v>
      </c>
      <c r="D9" s="180" t="s">
        <v>42</v>
      </c>
      <c r="E9" s="180" t="s">
        <v>66</v>
      </c>
      <c r="F9" s="180" t="s">
        <v>65</v>
      </c>
      <c r="G9" s="180" t="s">
        <v>67</v>
      </c>
      <c r="H9" s="180" t="s">
        <v>181</v>
      </c>
      <c r="I9" s="180" t="s">
        <v>60</v>
      </c>
    </row>
    <row r="10" spans="1:9" s="6" customFormat="1" ht="30" customHeight="1">
      <c r="A10" s="11" t="s">
        <v>3</v>
      </c>
      <c r="B10" s="10" t="s">
        <v>180</v>
      </c>
      <c r="C10" s="130">
        <v>3085366</v>
      </c>
      <c r="D10" s="130"/>
      <c r="E10" s="130"/>
      <c r="F10" s="130"/>
      <c r="G10" s="130">
        <v>-670624</v>
      </c>
      <c r="H10" s="177">
        <v>-1247961</v>
      </c>
      <c r="I10" s="131">
        <f>SUM(C10:H10)</f>
        <v>1166781</v>
      </c>
    </row>
    <row r="11" spans="1:9" s="6" customFormat="1" ht="19.5" customHeight="1">
      <c r="A11" s="3" t="s">
        <v>158</v>
      </c>
      <c r="B11" s="4" t="s">
        <v>61</v>
      </c>
      <c r="C11" s="5">
        <v>0</v>
      </c>
      <c r="D11" s="5"/>
      <c r="E11" s="5"/>
      <c r="F11" s="5"/>
      <c r="G11" s="5"/>
      <c r="H11" s="178"/>
      <c r="I11" s="131">
        <f aca="true" t="shared" si="0" ref="I11:I17">SUM(C11:H11)</f>
        <v>0</v>
      </c>
    </row>
    <row r="12" spans="1:11" s="6" customFormat="1" ht="19.5" customHeight="1">
      <c r="A12" s="3">
        <v>1</v>
      </c>
      <c r="B12" s="7" t="s">
        <v>63</v>
      </c>
      <c r="C12" s="8"/>
      <c r="D12" s="8"/>
      <c r="E12" s="8"/>
      <c r="F12" s="8"/>
      <c r="G12" s="8"/>
      <c r="H12" s="179">
        <f>+'Rez.1'!F30</f>
        <v>-538798</v>
      </c>
      <c r="I12" s="131">
        <f t="shared" si="0"/>
        <v>-538798</v>
      </c>
      <c r="K12" s="153"/>
    </row>
    <row r="13" spans="1:9" s="6" customFormat="1" ht="19.5" customHeight="1">
      <c r="A13" s="3">
        <v>2</v>
      </c>
      <c r="B13" s="7" t="s">
        <v>62</v>
      </c>
      <c r="C13" s="8"/>
      <c r="D13" s="8"/>
      <c r="E13" s="8"/>
      <c r="F13" s="8"/>
      <c r="G13" s="8"/>
      <c r="H13" s="179"/>
      <c r="I13" s="131">
        <f t="shared" si="0"/>
        <v>0</v>
      </c>
    </row>
    <row r="14" spans="1:9" s="6" customFormat="1" ht="19.5" customHeight="1">
      <c r="A14" s="3">
        <v>3</v>
      </c>
      <c r="B14" s="7" t="s">
        <v>69</v>
      </c>
      <c r="C14" s="8">
        <f>+Pasivet!G38-Pasivet!H38</f>
        <v>-60066</v>
      </c>
      <c r="D14" s="8"/>
      <c r="E14" s="8"/>
      <c r="F14" s="8"/>
      <c r="G14" s="8"/>
      <c r="H14" s="179"/>
      <c r="I14" s="131">
        <f t="shared" si="0"/>
        <v>-60066</v>
      </c>
    </row>
    <row r="15" spans="1:9" s="183" customFormat="1" ht="19.5" customHeight="1">
      <c r="A15" s="3">
        <v>4</v>
      </c>
      <c r="B15" s="181" t="s">
        <v>68</v>
      </c>
      <c r="C15" s="182"/>
      <c r="D15" s="182"/>
      <c r="E15" s="182"/>
      <c r="F15" s="182"/>
      <c r="G15" s="182">
        <v>-1247961</v>
      </c>
      <c r="H15" s="184">
        <v>1247961</v>
      </c>
      <c r="I15" s="131">
        <f t="shared" si="0"/>
        <v>0</v>
      </c>
    </row>
    <row r="16" spans="1:9" s="6" customFormat="1" ht="19.5" customHeight="1">
      <c r="A16" s="3">
        <v>5</v>
      </c>
      <c r="B16" s="7" t="s">
        <v>159</v>
      </c>
      <c r="C16" s="8"/>
      <c r="D16" s="8"/>
      <c r="E16" s="8"/>
      <c r="F16" s="8"/>
      <c r="G16" s="8"/>
      <c r="H16" s="179"/>
      <c r="I16" s="131">
        <f t="shared" si="0"/>
        <v>0</v>
      </c>
    </row>
    <row r="17" spans="1:9" s="6" customFormat="1" ht="30" customHeight="1" thickBot="1">
      <c r="A17" s="12" t="s">
        <v>37</v>
      </c>
      <c r="B17" s="13" t="s">
        <v>192</v>
      </c>
      <c r="C17" s="132">
        <f aca="true" t="shared" si="1" ref="C17:H17">SUM(C10:C16)</f>
        <v>3025300</v>
      </c>
      <c r="D17" s="132">
        <f t="shared" si="1"/>
        <v>0</v>
      </c>
      <c r="E17" s="132">
        <f t="shared" si="1"/>
        <v>0</v>
      </c>
      <c r="F17" s="132">
        <f t="shared" si="1"/>
        <v>0</v>
      </c>
      <c r="G17" s="132">
        <f t="shared" si="1"/>
        <v>-1918585</v>
      </c>
      <c r="H17" s="132">
        <f t="shared" si="1"/>
        <v>-538798</v>
      </c>
      <c r="I17" s="131">
        <f t="shared" si="0"/>
        <v>567917</v>
      </c>
    </row>
    <row r="18" ht="13.5" customHeight="1" thickTop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</sheetData>
  <sheetProtection/>
  <mergeCells count="1">
    <mergeCell ref="A5:I5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58"/>
  <sheetViews>
    <sheetView zoomScalePageLayoutView="0" workbookViewId="0" topLeftCell="A1">
      <selection activeCell="H35" sqref="H34:H35"/>
    </sheetView>
  </sheetViews>
  <sheetFormatPr defaultColWidth="4.7109375" defaultRowHeight="12.75"/>
  <cols>
    <col min="1" max="1" width="5.140625" style="0" customWidth="1"/>
    <col min="2" max="2" width="4.57421875" style="0" customWidth="1"/>
    <col min="3" max="3" width="8.57421875" style="0" customWidth="1"/>
    <col min="4" max="4" width="3.57421875" style="0" customWidth="1"/>
    <col min="5" max="5" width="13.7109375" style="0" customWidth="1"/>
    <col min="6" max="7" width="8.7109375" style="0" customWidth="1"/>
    <col min="8" max="8" width="9.28125" style="0" customWidth="1"/>
    <col min="9" max="9" width="29.00390625" style="0" customWidth="1"/>
    <col min="10" max="10" width="6.00390625" style="0" customWidth="1"/>
    <col min="11" max="11" width="2.140625" style="0" customWidth="1"/>
  </cols>
  <sheetData>
    <row r="2" spans="2:10" ht="12.75">
      <c r="B2" s="187"/>
      <c r="C2" s="188"/>
      <c r="D2" s="188"/>
      <c r="E2" s="188"/>
      <c r="F2" s="188"/>
      <c r="G2" s="188"/>
      <c r="H2" s="188"/>
      <c r="I2" s="188"/>
      <c r="J2" s="189"/>
    </row>
    <row r="3" spans="2:10" ht="12.75">
      <c r="B3" s="190"/>
      <c r="C3" s="191"/>
      <c r="D3" s="191"/>
      <c r="E3" s="191"/>
      <c r="F3" s="191"/>
      <c r="G3" s="191"/>
      <c r="H3" s="191"/>
      <c r="I3" s="191"/>
      <c r="J3" s="192"/>
    </row>
    <row r="4" spans="2:10" s="193" customFormat="1" ht="33" customHeight="1">
      <c r="B4" s="298" t="s">
        <v>183</v>
      </c>
      <c r="C4" s="299"/>
      <c r="D4" s="299"/>
      <c r="E4" s="299"/>
      <c r="F4" s="299"/>
      <c r="G4" s="299"/>
      <c r="H4" s="299"/>
      <c r="I4" s="299"/>
      <c r="J4" s="300"/>
    </row>
    <row r="5" spans="2:10" s="200" customFormat="1" ht="12.75">
      <c r="B5" s="194"/>
      <c r="C5" s="195" t="s">
        <v>184</v>
      </c>
      <c r="D5" s="196"/>
      <c r="E5" s="196"/>
      <c r="F5" s="196"/>
      <c r="G5" s="197"/>
      <c r="H5" s="197"/>
      <c r="I5" s="198"/>
      <c r="J5" s="199"/>
    </row>
    <row r="6" spans="2:10" s="200" customFormat="1" ht="11.25">
      <c r="B6" s="194"/>
      <c r="C6" s="201"/>
      <c r="D6" s="202" t="s">
        <v>185</v>
      </c>
      <c r="E6" s="202"/>
      <c r="F6" s="202"/>
      <c r="G6" s="202"/>
      <c r="H6" s="202"/>
      <c r="I6" s="203"/>
      <c r="J6" s="199"/>
    </row>
    <row r="7" spans="2:10" s="200" customFormat="1" ht="11.25">
      <c r="B7" s="194"/>
      <c r="C7" s="201"/>
      <c r="D7" s="202" t="s">
        <v>186</v>
      </c>
      <c r="E7" s="202"/>
      <c r="F7" s="202"/>
      <c r="G7" s="202"/>
      <c r="H7" s="202"/>
      <c r="I7" s="203"/>
      <c r="J7" s="199"/>
    </row>
    <row r="8" spans="2:10" s="200" customFormat="1" ht="11.25">
      <c r="B8" s="194"/>
      <c r="C8" s="201" t="s">
        <v>187</v>
      </c>
      <c r="D8" s="204"/>
      <c r="E8" s="204"/>
      <c r="F8" s="204"/>
      <c r="G8" s="204"/>
      <c r="H8" s="204"/>
      <c r="I8" s="203"/>
      <c r="J8" s="199"/>
    </row>
    <row r="9" spans="2:10" s="200" customFormat="1" ht="11.25">
      <c r="B9" s="194"/>
      <c r="C9" s="201"/>
      <c r="D9" s="202"/>
      <c r="E9" s="202" t="s">
        <v>188</v>
      </c>
      <c r="F9" s="202"/>
      <c r="G9" s="204"/>
      <c r="H9" s="204"/>
      <c r="I9" s="203"/>
      <c r="J9" s="199"/>
    </row>
    <row r="10" spans="2:10" s="200" customFormat="1" ht="11.25">
      <c r="B10" s="194"/>
      <c r="C10" s="205"/>
      <c r="D10" s="206"/>
      <c r="E10" s="202" t="s">
        <v>189</v>
      </c>
      <c r="F10" s="202"/>
      <c r="G10" s="204"/>
      <c r="H10" s="204"/>
      <c r="I10" s="203"/>
      <c r="J10" s="199"/>
    </row>
    <row r="11" spans="2:10" s="200" customFormat="1" ht="11.25">
      <c r="B11" s="194"/>
      <c r="C11" s="207"/>
      <c r="D11" s="208"/>
      <c r="E11" s="208" t="s">
        <v>190</v>
      </c>
      <c r="F11" s="208"/>
      <c r="G11" s="208"/>
      <c r="H11" s="208"/>
      <c r="I11" s="209"/>
      <c r="J11" s="199"/>
    </row>
    <row r="12" spans="2:10" ht="12.75">
      <c r="B12" s="190"/>
      <c r="C12" s="191"/>
      <c r="D12" s="191"/>
      <c r="E12" s="191"/>
      <c r="F12" s="191"/>
      <c r="G12" s="191"/>
      <c r="H12" s="191"/>
      <c r="I12" s="191"/>
      <c r="J12" s="192"/>
    </row>
    <row r="13" spans="2:10" ht="12.75">
      <c r="B13" s="190"/>
      <c r="C13" s="191"/>
      <c r="D13" s="191"/>
      <c r="E13" s="191"/>
      <c r="F13" s="191"/>
      <c r="G13" s="191"/>
      <c r="H13" s="191"/>
      <c r="I13" s="191"/>
      <c r="J13" s="192"/>
    </row>
    <row r="14" spans="2:10" ht="12.75">
      <c r="B14" s="190"/>
      <c r="C14" s="191"/>
      <c r="D14" s="302"/>
      <c r="E14" s="302"/>
      <c r="F14" s="210"/>
      <c r="G14" s="301"/>
      <c r="H14" s="301"/>
      <c r="I14" s="301"/>
      <c r="J14" s="192"/>
    </row>
    <row r="15" spans="2:10" ht="12.75">
      <c r="B15" s="190"/>
      <c r="C15" s="191"/>
      <c r="D15" s="302"/>
      <c r="E15" s="302"/>
      <c r="F15" s="210"/>
      <c r="G15" s="210"/>
      <c r="H15" s="210"/>
      <c r="I15" s="210"/>
      <c r="J15" s="192"/>
    </row>
    <row r="16" spans="2:10" ht="12.75">
      <c r="B16" s="190"/>
      <c r="C16" s="191"/>
      <c r="D16" s="202"/>
      <c r="E16" s="202"/>
      <c r="F16" s="202"/>
      <c r="G16" s="202"/>
      <c r="H16" s="202"/>
      <c r="I16" s="202"/>
      <c r="J16" s="192"/>
    </row>
    <row r="17" spans="2:10" ht="12.75">
      <c r="B17" s="190"/>
      <c r="C17" s="191"/>
      <c r="D17" s="202"/>
      <c r="E17" s="202"/>
      <c r="F17" s="202"/>
      <c r="G17" s="202"/>
      <c r="H17" s="202"/>
      <c r="I17" s="202"/>
      <c r="J17" s="192"/>
    </row>
    <row r="18" spans="2:10" ht="12.75">
      <c r="B18" s="190"/>
      <c r="C18" s="191"/>
      <c r="D18" s="202"/>
      <c r="E18" s="202"/>
      <c r="F18" s="202"/>
      <c r="G18" s="202"/>
      <c r="H18" s="202"/>
      <c r="I18" s="202"/>
      <c r="J18" s="192"/>
    </row>
    <row r="19" spans="2:10" ht="15">
      <c r="B19" s="190"/>
      <c r="C19" s="211"/>
      <c r="D19" s="211"/>
      <c r="E19" s="212"/>
      <c r="F19" s="211"/>
      <c r="G19" s="211"/>
      <c r="H19" s="191"/>
      <c r="I19" s="191"/>
      <c r="J19" s="192"/>
    </row>
    <row r="20" spans="2:10" ht="14.25">
      <c r="B20" s="190"/>
      <c r="C20" s="191"/>
      <c r="D20" s="191"/>
      <c r="E20" s="213"/>
      <c r="F20" s="191"/>
      <c r="G20" s="191"/>
      <c r="H20" s="191"/>
      <c r="I20" s="191"/>
      <c r="J20" s="192"/>
    </row>
    <row r="21" spans="2:10" ht="15">
      <c r="B21" s="190"/>
      <c r="C21" s="191"/>
      <c r="D21" s="191"/>
      <c r="E21" s="212"/>
      <c r="F21" s="191"/>
      <c r="G21" s="191"/>
      <c r="H21" s="191"/>
      <c r="I21" s="191"/>
      <c r="J21" s="192"/>
    </row>
    <row r="22" spans="2:10" ht="12.75">
      <c r="B22" s="190"/>
      <c r="C22" s="191"/>
      <c r="D22" s="191"/>
      <c r="E22" s="191"/>
      <c r="F22" s="191"/>
      <c r="G22" s="191"/>
      <c r="H22" s="191"/>
      <c r="I22" s="191"/>
      <c r="J22" s="192"/>
    </row>
    <row r="23" spans="2:10" ht="12.75">
      <c r="B23" s="190"/>
      <c r="C23" s="191"/>
      <c r="D23" s="191"/>
      <c r="E23" s="191"/>
      <c r="F23" s="191"/>
      <c r="G23" s="191"/>
      <c r="H23" s="191"/>
      <c r="I23" s="191"/>
      <c r="J23" s="192"/>
    </row>
    <row r="24" spans="2:10" ht="12.75">
      <c r="B24" s="190"/>
      <c r="C24" s="191"/>
      <c r="D24" s="191"/>
      <c r="E24" s="191"/>
      <c r="F24" s="191"/>
      <c r="G24" s="191"/>
      <c r="H24" s="191"/>
      <c r="I24" s="191"/>
      <c r="J24" s="192"/>
    </row>
    <row r="25" spans="2:10" ht="12.75">
      <c r="B25" s="190"/>
      <c r="C25" s="191"/>
      <c r="D25" s="191"/>
      <c r="E25" s="191"/>
      <c r="F25" s="191"/>
      <c r="G25" s="191"/>
      <c r="H25" s="191"/>
      <c r="I25" s="191"/>
      <c r="J25" s="192"/>
    </row>
    <row r="26" spans="2:10" ht="12.75">
      <c r="B26" s="190"/>
      <c r="C26" s="191"/>
      <c r="D26" s="191"/>
      <c r="E26" s="191"/>
      <c r="F26" s="191"/>
      <c r="G26" s="191"/>
      <c r="H26" s="191"/>
      <c r="I26" s="191"/>
      <c r="J26" s="192"/>
    </row>
    <row r="27" spans="2:10" ht="12.75">
      <c r="B27" s="190"/>
      <c r="C27" s="191"/>
      <c r="D27" s="191"/>
      <c r="E27" s="191"/>
      <c r="F27" s="191"/>
      <c r="G27" s="191"/>
      <c r="H27" s="191"/>
      <c r="I27" s="191"/>
      <c r="J27" s="192"/>
    </row>
    <row r="28" spans="2:10" ht="12.75">
      <c r="B28" s="190"/>
      <c r="C28" s="191"/>
      <c r="D28" s="191"/>
      <c r="E28" s="191"/>
      <c r="F28" s="191"/>
      <c r="G28" s="191"/>
      <c r="H28" s="191"/>
      <c r="I28" s="191"/>
      <c r="J28" s="192"/>
    </row>
    <row r="29" spans="2:10" ht="12.75">
      <c r="B29" s="190"/>
      <c r="C29" s="191"/>
      <c r="D29" s="191"/>
      <c r="E29" s="191"/>
      <c r="F29" s="191"/>
      <c r="G29" s="191"/>
      <c r="H29" s="191"/>
      <c r="I29" s="191"/>
      <c r="J29" s="192"/>
    </row>
    <row r="30" spans="2:10" ht="12.75">
      <c r="B30" s="190"/>
      <c r="C30" s="191"/>
      <c r="D30" s="191"/>
      <c r="E30" s="191"/>
      <c r="F30" s="191"/>
      <c r="G30" s="191"/>
      <c r="H30" s="191"/>
      <c r="I30" s="191"/>
      <c r="J30" s="192"/>
    </row>
    <row r="31" spans="2:10" ht="12.75">
      <c r="B31" s="190"/>
      <c r="C31" s="191"/>
      <c r="D31" s="191"/>
      <c r="E31" s="191"/>
      <c r="F31" s="191"/>
      <c r="G31" s="191"/>
      <c r="H31" s="191"/>
      <c r="I31" s="191"/>
      <c r="J31" s="192"/>
    </row>
    <row r="32" spans="2:10" ht="12.75">
      <c r="B32" s="190"/>
      <c r="C32" s="191"/>
      <c r="D32" s="191"/>
      <c r="E32" s="191"/>
      <c r="F32" s="191"/>
      <c r="G32" s="191"/>
      <c r="H32" s="191"/>
      <c r="I32" s="191"/>
      <c r="J32" s="192"/>
    </row>
    <row r="33" spans="2:10" ht="12.75">
      <c r="B33" s="190"/>
      <c r="C33" s="191"/>
      <c r="D33" s="191"/>
      <c r="E33" s="191"/>
      <c r="F33" s="191"/>
      <c r="G33" s="191"/>
      <c r="H33" s="191"/>
      <c r="I33" s="191"/>
      <c r="J33" s="192"/>
    </row>
    <row r="34" spans="2:10" ht="12.75">
      <c r="B34" s="190"/>
      <c r="C34" s="191"/>
      <c r="D34" s="191"/>
      <c r="E34" s="191"/>
      <c r="F34" s="191"/>
      <c r="G34" s="191"/>
      <c r="H34" s="191"/>
      <c r="I34" s="191"/>
      <c r="J34" s="192"/>
    </row>
    <row r="35" spans="2:10" ht="12.75">
      <c r="B35" s="190"/>
      <c r="C35" s="191"/>
      <c r="D35" s="191"/>
      <c r="E35" s="191"/>
      <c r="F35" s="191"/>
      <c r="G35" s="191"/>
      <c r="H35" s="191"/>
      <c r="I35" s="191"/>
      <c r="J35" s="192"/>
    </row>
    <row r="36" spans="2:10" ht="12.75">
      <c r="B36" s="190"/>
      <c r="C36" s="191"/>
      <c r="D36" s="191"/>
      <c r="E36" s="191"/>
      <c r="F36" s="191"/>
      <c r="G36" s="191"/>
      <c r="H36" s="191"/>
      <c r="I36" s="191"/>
      <c r="J36" s="192"/>
    </row>
    <row r="37" spans="2:10" ht="12.75">
      <c r="B37" s="190"/>
      <c r="C37" s="191"/>
      <c r="D37" s="191"/>
      <c r="E37" s="191"/>
      <c r="F37" s="191"/>
      <c r="G37" s="191"/>
      <c r="H37" s="191"/>
      <c r="I37" s="191"/>
      <c r="J37" s="192"/>
    </row>
    <row r="38" spans="2:10" ht="12.75">
      <c r="B38" s="190"/>
      <c r="C38" s="191"/>
      <c r="D38" s="191"/>
      <c r="E38" s="191"/>
      <c r="F38" s="191"/>
      <c r="G38" s="191"/>
      <c r="H38" s="191"/>
      <c r="I38" s="191"/>
      <c r="J38" s="192"/>
    </row>
    <row r="39" spans="2:10" ht="12.75">
      <c r="B39" s="190"/>
      <c r="C39" s="191"/>
      <c r="D39" s="191"/>
      <c r="E39" s="191"/>
      <c r="F39" s="191"/>
      <c r="G39" s="191"/>
      <c r="H39" s="191"/>
      <c r="I39" s="191"/>
      <c r="J39" s="192"/>
    </row>
    <row r="40" spans="2:10" ht="12.75">
      <c r="B40" s="190"/>
      <c r="C40" s="191"/>
      <c r="D40" s="191"/>
      <c r="E40" s="191"/>
      <c r="F40" s="191"/>
      <c r="G40" s="191"/>
      <c r="H40" s="191"/>
      <c r="I40" s="191"/>
      <c r="J40" s="192"/>
    </row>
    <row r="41" spans="2:10" ht="12.75">
      <c r="B41" s="190"/>
      <c r="C41" s="191"/>
      <c r="D41" s="191"/>
      <c r="E41" s="191"/>
      <c r="F41" s="191"/>
      <c r="G41" s="191"/>
      <c r="H41" s="191"/>
      <c r="I41" s="191"/>
      <c r="J41" s="192"/>
    </row>
    <row r="42" spans="2:10" ht="12.75">
      <c r="B42" s="190"/>
      <c r="C42" s="191"/>
      <c r="D42" s="191"/>
      <c r="E42" s="191"/>
      <c r="F42" s="191"/>
      <c r="G42" s="191"/>
      <c r="H42" s="191"/>
      <c r="I42" s="191"/>
      <c r="J42" s="192"/>
    </row>
    <row r="43" spans="2:10" ht="12.75">
      <c r="B43" s="190"/>
      <c r="C43" s="191"/>
      <c r="D43" s="191"/>
      <c r="E43" s="191"/>
      <c r="F43" s="191"/>
      <c r="G43" s="191"/>
      <c r="H43" s="191"/>
      <c r="I43" s="191"/>
      <c r="J43" s="192"/>
    </row>
    <row r="44" spans="2:10" ht="12.75">
      <c r="B44" s="190"/>
      <c r="C44" s="191"/>
      <c r="D44" s="191"/>
      <c r="E44" s="191"/>
      <c r="F44" s="191"/>
      <c r="G44" s="191"/>
      <c r="H44" s="191"/>
      <c r="I44" s="191"/>
      <c r="J44" s="192"/>
    </row>
    <row r="45" spans="2:10" ht="12.75">
      <c r="B45" s="190"/>
      <c r="C45" s="191"/>
      <c r="D45" s="303"/>
      <c r="E45" s="303"/>
      <c r="F45" s="303"/>
      <c r="G45" s="191"/>
      <c r="H45" s="191"/>
      <c r="I45" s="214" t="s">
        <v>191</v>
      </c>
      <c r="J45" s="192"/>
    </row>
    <row r="46" spans="2:10" ht="12.75">
      <c r="B46" s="190"/>
      <c r="C46" s="191"/>
      <c r="D46" s="214"/>
      <c r="E46" s="214"/>
      <c r="F46" s="214"/>
      <c r="G46" s="191"/>
      <c r="H46" s="191"/>
      <c r="I46" s="214"/>
      <c r="J46" s="192"/>
    </row>
    <row r="47" spans="2:10" ht="12.75">
      <c r="B47" s="190"/>
      <c r="C47" s="191"/>
      <c r="D47" s="214"/>
      <c r="E47" s="214"/>
      <c r="F47" s="214"/>
      <c r="G47" s="191"/>
      <c r="H47" s="191"/>
      <c r="I47" s="214"/>
      <c r="J47" s="192"/>
    </row>
    <row r="48" spans="2:10" ht="15.75">
      <c r="B48" s="190"/>
      <c r="C48" s="191"/>
      <c r="D48" s="303"/>
      <c r="E48" s="303"/>
      <c r="F48" s="303"/>
      <c r="G48" s="191"/>
      <c r="H48" s="191"/>
      <c r="I48" s="186" t="s">
        <v>182</v>
      </c>
      <c r="J48" s="192"/>
    </row>
    <row r="49" spans="2:10" s="185" customFormat="1" ht="12.75">
      <c r="B49" s="215"/>
      <c r="C49" s="216"/>
      <c r="D49" s="216"/>
      <c r="E49" s="216"/>
      <c r="F49" s="216"/>
      <c r="G49" s="216"/>
      <c r="H49" s="216"/>
      <c r="I49" s="216"/>
      <c r="J49" s="217"/>
    </row>
    <row r="50" spans="2:10" s="185" customFormat="1" ht="15">
      <c r="B50" s="215"/>
      <c r="C50" s="216"/>
      <c r="D50" s="216"/>
      <c r="E50" s="218"/>
      <c r="F50" s="218"/>
      <c r="G50" s="218"/>
      <c r="H50" s="218"/>
      <c r="I50" s="218"/>
      <c r="J50" s="217"/>
    </row>
    <row r="51" spans="2:10" s="185" customFormat="1" ht="15">
      <c r="B51" s="215"/>
      <c r="C51" s="216"/>
      <c r="D51" s="216"/>
      <c r="E51" s="218"/>
      <c r="F51" s="218"/>
      <c r="G51" s="218"/>
      <c r="H51" s="218"/>
      <c r="I51" s="218"/>
      <c r="J51" s="217"/>
    </row>
    <row r="52" spans="2:10" s="185" customFormat="1" ht="15">
      <c r="B52" s="215"/>
      <c r="C52" s="216"/>
      <c r="D52" s="216"/>
      <c r="E52" s="218"/>
      <c r="F52" s="218"/>
      <c r="G52" s="218"/>
      <c r="H52" s="218"/>
      <c r="I52" s="218"/>
      <c r="J52" s="217"/>
    </row>
    <row r="53" spans="2:10" s="185" customFormat="1" ht="15">
      <c r="B53" s="215"/>
      <c r="C53" s="216"/>
      <c r="D53" s="216"/>
      <c r="E53" s="218"/>
      <c r="F53" s="218"/>
      <c r="G53" s="218"/>
      <c r="H53" s="218"/>
      <c r="I53" s="218"/>
      <c r="J53" s="217"/>
    </row>
    <row r="54" spans="2:10" s="185" customFormat="1" ht="15">
      <c r="B54" s="215"/>
      <c r="C54" s="216"/>
      <c r="D54" s="216"/>
      <c r="E54" s="218"/>
      <c r="F54" s="218"/>
      <c r="G54" s="296"/>
      <c r="H54" s="296"/>
      <c r="I54" s="296"/>
      <c r="J54" s="217"/>
    </row>
    <row r="55" spans="2:10" ht="15.75">
      <c r="B55" s="190"/>
      <c r="C55" s="191"/>
      <c r="D55" s="191"/>
      <c r="E55" s="219"/>
      <c r="F55" s="219"/>
      <c r="G55" s="297"/>
      <c r="H55" s="297"/>
      <c r="I55" s="297"/>
      <c r="J55" s="192"/>
    </row>
    <row r="56" spans="2:10" ht="12.75">
      <c r="B56" s="190"/>
      <c r="C56" s="191"/>
      <c r="D56" s="191"/>
      <c r="E56" s="191"/>
      <c r="F56" s="191"/>
      <c r="G56" s="191"/>
      <c r="H56" s="191"/>
      <c r="I56" s="191"/>
      <c r="J56" s="192"/>
    </row>
    <row r="57" spans="2:10" ht="12.75">
      <c r="B57" s="190"/>
      <c r="C57" s="191"/>
      <c r="D57" s="191"/>
      <c r="E57" s="191"/>
      <c r="F57" s="191"/>
      <c r="G57" s="191"/>
      <c r="H57" s="191"/>
      <c r="I57" s="191"/>
      <c r="J57" s="192"/>
    </row>
    <row r="58" spans="2:10" ht="12.75">
      <c r="B58" s="220"/>
      <c r="C58" s="221"/>
      <c r="D58" s="221"/>
      <c r="E58" s="221"/>
      <c r="F58" s="221"/>
      <c r="G58" s="221"/>
      <c r="H58" s="221"/>
      <c r="I58" s="221"/>
      <c r="J58" s="222"/>
    </row>
  </sheetData>
  <sheetProtection/>
  <mergeCells count="8">
    <mergeCell ref="G54:I54"/>
    <mergeCell ref="G55:I55"/>
    <mergeCell ref="B4:J4"/>
    <mergeCell ref="G14:I14"/>
    <mergeCell ref="E14:E15"/>
    <mergeCell ref="D14:D15"/>
    <mergeCell ref="D48:F48"/>
    <mergeCell ref="D45:F45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2015-07-29T14:25:58Z</cp:lastPrinted>
  <dcterms:created xsi:type="dcterms:W3CDTF">2002-02-16T18:16:52Z</dcterms:created>
  <dcterms:modified xsi:type="dcterms:W3CDTF">2017-12-05T10:28:11Z</dcterms:modified>
  <cp:category/>
  <cp:version/>
  <cp:contentType/>
  <cp:contentStatus/>
</cp:coreProperties>
</file>